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heckCompatibility="1" defaultThemeVersion="124226"/>
  <bookViews>
    <workbookView xWindow="1200" yWindow="108" windowWidth="20352" windowHeight="12048"/>
  </bookViews>
  <sheets>
    <sheet name="Schedule 1A" sheetId="125" r:id="rId1"/>
    <sheet name="Schedule 1B" sheetId="126" r:id="rId2"/>
  </sheets>
  <definedNames>
    <definedName name="_xlnm.Print_Titles" localSheetId="0">'Schedule 1A'!$3:$14</definedName>
    <definedName name="_xlnm.Print_Titles" localSheetId="1">'Schedule 1B'!$3:$14</definedName>
  </definedNames>
  <calcPr calcId="145621"/>
</workbook>
</file>

<file path=xl/calcChain.xml><?xml version="1.0" encoding="utf-8"?>
<calcChain xmlns="http://schemas.openxmlformats.org/spreadsheetml/2006/main">
  <c r="T24" i="126" l="1"/>
  <c r="R24" i="126" s="1"/>
  <c r="T520" i="126" l="1"/>
  <c r="R520" i="126" s="1"/>
  <c r="T424" i="126"/>
  <c r="R424" i="126" s="1"/>
  <c r="T425" i="126"/>
  <c r="R425" i="126" s="1"/>
  <c r="T426" i="126"/>
  <c r="R426" i="126" s="1"/>
  <c r="T427" i="126"/>
  <c r="R427" i="126" s="1"/>
  <c r="F618" i="126"/>
  <c r="F606" i="126"/>
  <c r="F620" i="126" s="1"/>
  <c r="F586" i="126"/>
  <c r="F565" i="126"/>
  <c r="F559" i="126"/>
  <c r="F553" i="126"/>
  <c r="F547" i="126"/>
  <c r="F540" i="126"/>
  <c r="F534" i="126"/>
  <c r="F525" i="126"/>
  <c r="F523" i="126"/>
  <c r="F513" i="126"/>
  <c r="F503" i="126"/>
  <c r="F486" i="126"/>
  <c r="F488" i="126" s="1"/>
  <c r="F471" i="126"/>
  <c r="F473" i="126" s="1"/>
  <c r="F456" i="126"/>
  <c r="F458" i="126" s="1"/>
  <c r="F441" i="126"/>
  <c r="F431" i="126"/>
  <c r="F421" i="126"/>
  <c r="F411" i="126"/>
  <c r="F398" i="126"/>
  <c r="F400" i="126" s="1"/>
  <c r="F383" i="126"/>
  <c r="F373" i="126"/>
  <c r="F363" i="126"/>
  <c r="F349" i="126"/>
  <c r="F339" i="126"/>
  <c r="F329" i="126"/>
  <c r="F319" i="126"/>
  <c r="F305" i="126"/>
  <c r="F290" i="126"/>
  <c r="F280" i="126"/>
  <c r="F270" i="126"/>
  <c r="F255" i="126"/>
  <c r="F245" i="126"/>
  <c r="F235" i="126"/>
  <c r="F216" i="126"/>
  <c r="F208" i="126"/>
  <c r="F200" i="126"/>
  <c r="F218" i="126" s="1"/>
  <c r="F187" i="126"/>
  <c r="F179" i="126"/>
  <c r="F171" i="126"/>
  <c r="F154" i="126"/>
  <c r="F146" i="126"/>
  <c r="F138" i="126"/>
  <c r="F131" i="126"/>
  <c r="F123" i="126"/>
  <c r="F119" i="126"/>
  <c r="F107" i="126"/>
  <c r="F99" i="126"/>
  <c r="F92" i="126"/>
  <c r="F84" i="126"/>
  <c r="F75" i="126"/>
  <c r="F67" i="126"/>
  <c r="F59" i="126"/>
  <c r="F55" i="126"/>
  <c r="F42" i="126"/>
  <c r="F34" i="126"/>
  <c r="F26" i="126"/>
  <c r="D618" i="126"/>
  <c r="D620" i="126" s="1"/>
  <c r="D606" i="126"/>
  <c r="D586" i="126"/>
  <c r="D565" i="126"/>
  <c r="D559" i="126"/>
  <c r="D553" i="126"/>
  <c r="D547" i="126"/>
  <c r="D540" i="126"/>
  <c r="D534" i="126"/>
  <c r="D523" i="126"/>
  <c r="D513" i="126"/>
  <c r="D503" i="126"/>
  <c r="D486" i="126"/>
  <c r="D488" i="126" s="1"/>
  <c r="D471" i="126"/>
  <c r="D473" i="126" s="1"/>
  <c r="D456" i="126"/>
  <c r="D458" i="126" s="1"/>
  <c r="D441" i="126"/>
  <c r="D431" i="126"/>
  <c r="D421" i="126"/>
  <c r="D411" i="126"/>
  <c r="D398" i="126"/>
  <c r="D400" i="126" s="1"/>
  <c r="D383" i="126"/>
  <c r="D373" i="126"/>
  <c r="D363" i="126"/>
  <c r="D349" i="126"/>
  <c r="D339" i="126"/>
  <c r="D329" i="126"/>
  <c r="D319" i="126"/>
  <c r="D305" i="126"/>
  <c r="D307" i="126" s="1"/>
  <c r="D290" i="126"/>
  <c r="D280" i="126"/>
  <c r="D270" i="126"/>
  <c r="D292" i="126" s="1"/>
  <c r="D255" i="126"/>
  <c r="D245" i="126"/>
  <c r="D235" i="126"/>
  <c r="D216" i="126"/>
  <c r="D208" i="126"/>
  <c r="D200" i="126"/>
  <c r="D187" i="126"/>
  <c r="D179" i="126"/>
  <c r="D171" i="126"/>
  <c r="D154" i="126"/>
  <c r="D146" i="126"/>
  <c r="D138" i="126"/>
  <c r="D131" i="126"/>
  <c r="D123" i="126"/>
  <c r="D119" i="126"/>
  <c r="D107" i="126"/>
  <c r="D99" i="126"/>
  <c r="D92" i="126"/>
  <c r="D84" i="126"/>
  <c r="D75" i="126"/>
  <c r="D67" i="126"/>
  <c r="D59" i="126"/>
  <c r="D55" i="126"/>
  <c r="D77" i="126" s="1"/>
  <c r="D42" i="126"/>
  <c r="D34" i="126"/>
  <c r="D26" i="126"/>
  <c r="D565" i="125"/>
  <c r="D559" i="125"/>
  <c r="D553" i="125"/>
  <c r="D547" i="125"/>
  <c r="D540" i="125"/>
  <c r="D523" i="125"/>
  <c r="D486" i="125"/>
  <c r="D471" i="125"/>
  <c r="D456" i="125"/>
  <c r="D441" i="125"/>
  <c r="D431" i="125"/>
  <c r="D421" i="125"/>
  <c r="D411" i="125"/>
  <c r="D398" i="125"/>
  <c r="D383" i="125"/>
  <c r="D373" i="125"/>
  <c r="D363" i="125"/>
  <c r="D349" i="125"/>
  <c r="D339" i="125"/>
  <c r="D329" i="125"/>
  <c r="D319" i="125"/>
  <c r="D305" i="125"/>
  <c r="D290" i="125"/>
  <c r="D280" i="125"/>
  <c r="D270" i="125"/>
  <c r="D255" i="125"/>
  <c r="D245" i="125"/>
  <c r="D235" i="125"/>
  <c r="D216" i="125"/>
  <c r="D208" i="125"/>
  <c r="D200" i="125"/>
  <c r="D187" i="125"/>
  <c r="D179" i="125"/>
  <c r="D171" i="125"/>
  <c r="D189" i="125" s="1"/>
  <c r="D154" i="125"/>
  <c r="D146" i="125"/>
  <c r="D138" i="125"/>
  <c r="D131" i="125"/>
  <c r="D123" i="125"/>
  <c r="D119" i="125"/>
  <c r="D107" i="125"/>
  <c r="D99" i="125"/>
  <c r="D92" i="125"/>
  <c r="D84" i="125"/>
  <c r="D109" i="125" s="1"/>
  <c r="D75" i="125"/>
  <c r="D67" i="125"/>
  <c r="D59" i="125"/>
  <c r="D55" i="125"/>
  <c r="D77" i="125" s="1"/>
  <c r="D42" i="125"/>
  <c r="D34" i="125"/>
  <c r="D26" i="125"/>
  <c r="D156" i="125" l="1"/>
  <c r="D218" i="125"/>
  <c r="D257" i="125"/>
  <c r="D44" i="125"/>
  <c r="D443" i="126"/>
  <c r="D385" i="126"/>
  <c r="D351" i="126"/>
  <c r="D257" i="126"/>
  <c r="D189" i="126"/>
  <c r="F351" i="126"/>
  <c r="F443" i="126"/>
  <c r="F77" i="126"/>
  <c r="F156" i="126"/>
  <c r="F292" i="126"/>
  <c r="F385" i="126"/>
  <c r="F567" i="126"/>
  <c r="D156" i="126"/>
  <c r="D525" i="126"/>
  <c r="D567" i="126"/>
  <c r="F189" i="126"/>
  <c r="F220" i="126" s="1"/>
  <c r="D218" i="126"/>
  <c r="D220" i="126" s="1"/>
  <c r="F109" i="126"/>
  <c r="D109" i="126"/>
  <c r="F307" i="126"/>
  <c r="F257" i="126"/>
  <c r="F490" i="126" s="1"/>
  <c r="F44" i="126"/>
  <c r="D44" i="126"/>
  <c r="D158" i="126" s="1"/>
  <c r="D220" i="125"/>
  <c r="D158" i="125" l="1"/>
  <c r="D490" i="126"/>
  <c r="F158" i="126"/>
  <c r="F569" i="126" s="1"/>
  <c r="F623" i="126" s="1"/>
  <c r="D569" i="126"/>
  <c r="D623" i="126" s="1"/>
  <c r="H616" i="126" l="1"/>
  <c r="H615" i="126"/>
  <c r="H614" i="126"/>
  <c r="H613" i="126"/>
  <c r="H612" i="126"/>
  <c r="H611" i="126"/>
  <c r="H610" i="126"/>
  <c r="H609" i="126"/>
  <c r="H604" i="126"/>
  <c r="H603" i="126"/>
  <c r="H602" i="126"/>
  <c r="H601" i="126"/>
  <c r="H600" i="126"/>
  <c r="H599" i="126"/>
  <c r="H598" i="126"/>
  <c r="H597" i="126"/>
  <c r="H596" i="126"/>
  <c r="H595" i="126"/>
  <c r="H594" i="126"/>
  <c r="H593" i="126"/>
  <c r="H592" i="126"/>
  <c r="H591" i="126"/>
  <c r="H590" i="126"/>
  <c r="H589" i="126"/>
  <c r="H584" i="126"/>
  <c r="H583" i="126"/>
  <c r="H582" i="126"/>
  <c r="H581" i="126"/>
  <c r="H580" i="126"/>
  <c r="H579" i="126"/>
  <c r="H578" i="126"/>
  <c r="H577" i="126"/>
  <c r="H576" i="126"/>
  <c r="H575" i="126"/>
  <c r="H565" i="126"/>
  <c r="H564" i="126"/>
  <c r="H563" i="126"/>
  <c r="H562" i="126"/>
  <c r="H559" i="126"/>
  <c r="H558" i="126"/>
  <c r="H557" i="126"/>
  <c r="H556" i="126"/>
  <c r="H553" i="126"/>
  <c r="H552" i="126"/>
  <c r="H551" i="126"/>
  <c r="H550" i="126"/>
  <c r="H546" i="126"/>
  <c r="H545" i="126"/>
  <c r="H544" i="126"/>
  <c r="H543" i="126"/>
  <c r="H540" i="126"/>
  <c r="H539" i="126"/>
  <c r="H538" i="126"/>
  <c r="H537" i="126"/>
  <c r="H534" i="126"/>
  <c r="H533" i="126"/>
  <c r="H532" i="126"/>
  <c r="H531" i="126"/>
  <c r="H523" i="126"/>
  <c r="H522" i="126"/>
  <c r="H521" i="126"/>
  <c r="H520" i="126"/>
  <c r="H519" i="126"/>
  <c r="H518" i="126"/>
  <c r="H517" i="126"/>
  <c r="H516" i="126"/>
  <c r="H513" i="126"/>
  <c r="H512" i="126"/>
  <c r="H511" i="126"/>
  <c r="H510" i="126"/>
  <c r="H509" i="126"/>
  <c r="H508" i="126"/>
  <c r="H507" i="126"/>
  <c r="H506" i="126"/>
  <c r="H503" i="126"/>
  <c r="H502" i="126"/>
  <c r="H501" i="126"/>
  <c r="H500" i="126"/>
  <c r="H499" i="126"/>
  <c r="H498" i="126"/>
  <c r="H497" i="126"/>
  <c r="H496" i="126"/>
  <c r="H486" i="126"/>
  <c r="H485" i="126"/>
  <c r="H484" i="126"/>
  <c r="H483" i="126"/>
  <c r="H482" i="126"/>
  <c r="H481" i="126"/>
  <c r="H480" i="126"/>
  <c r="H479" i="126"/>
  <c r="H471" i="126"/>
  <c r="H470" i="126"/>
  <c r="H469" i="126"/>
  <c r="H468" i="126"/>
  <c r="H467" i="126"/>
  <c r="H466" i="126"/>
  <c r="H465" i="126"/>
  <c r="H464" i="126"/>
  <c r="H456" i="126"/>
  <c r="H455" i="126"/>
  <c r="H454" i="126"/>
  <c r="H453" i="126"/>
  <c r="H452" i="126"/>
  <c r="H451" i="126"/>
  <c r="H450" i="126"/>
  <c r="H449" i="126"/>
  <c r="H441" i="126"/>
  <c r="H440" i="126"/>
  <c r="H439" i="126"/>
  <c r="H438" i="126"/>
  <c r="H437" i="126"/>
  <c r="H436" i="126"/>
  <c r="H435" i="126"/>
  <c r="H434" i="126"/>
  <c r="H431" i="126"/>
  <c r="H430" i="126"/>
  <c r="H429" i="126"/>
  <c r="H428" i="126"/>
  <c r="H427" i="126"/>
  <c r="H426" i="126"/>
  <c r="H425" i="126"/>
  <c r="H424" i="126"/>
  <c r="H421" i="126"/>
  <c r="H420" i="126"/>
  <c r="H419" i="126"/>
  <c r="H418" i="126"/>
  <c r="H417" i="126"/>
  <c r="H416" i="126"/>
  <c r="H415" i="126"/>
  <c r="H414" i="126"/>
  <c r="H411" i="126"/>
  <c r="H410" i="126"/>
  <c r="H409" i="126"/>
  <c r="H408" i="126"/>
  <c r="H407" i="126"/>
  <c r="H406" i="126"/>
  <c r="H405" i="126"/>
  <c r="H398" i="126"/>
  <c r="H397" i="126"/>
  <c r="H396" i="126"/>
  <c r="H395" i="126"/>
  <c r="H394" i="126"/>
  <c r="H393" i="126"/>
  <c r="H392" i="126"/>
  <c r="H391" i="126"/>
  <c r="H383" i="126"/>
  <c r="H382" i="126"/>
  <c r="H381" i="126"/>
  <c r="H380" i="126"/>
  <c r="H379" i="126"/>
  <c r="H378" i="126"/>
  <c r="H377" i="126"/>
  <c r="H376" i="126"/>
  <c r="H373" i="126"/>
  <c r="H372" i="126"/>
  <c r="H371" i="126"/>
  <c r="H370" i="126"/>
  <c r="H369" i="126"/>
  <c r="H368" i="126"/>
  <c r="H367" i="126"/>
  <c r="H366" i="126"/>
  <c r="H363" i="126"/>
  <c r="H362" i="126"/>
  <c r="H361" i="126"/>
  <c r="H360" i="126"/>
  <c r="H359" i="126"/>
  <c r="H358" i="126"/>
  <c r="H357" i="126"/>
  <c r="H349" i="126"/>
  <c r="H348" i="126"/>
  <c r="H347" i="126"/>
  <c r="H346" i="126"/>
  <c r="H345" i="126"/>
  <c r="H344" i="126"/>
  <c r="H343" i="126"/>
  <c r="H342" i="126"/>
  <c r="H339" i="126"/>
  <c r="H338" i="126"/>
  <c r="H337" i="126"/>
  <c r="H336" i="126"/>
  <c r="H335" i="126"/>
  <c r="H334" i="126"/>
  <c r="H333" i="126"/>
  <c r="H332" i="126"/>
  <c r="H329" i="126"/>
  <c r="H328" i="126"/>
  <c r="H327" i="126"/>
  <c r="H326" i="126"/>
  <c r="H325" i="126"/>
  <c r="H324" i="126"/>
  <c r="H323" i="126"/>
  <c r="H322" i="126"/>
  <c r="H319" i="126"/>
  <c r="H318" i="126"/>
  <c r="H317" i="126"/>
  <c r="H316" i="126"/>
  <c r="H315" i="126"/>
  <c r="H314" i="126"/>
  <c r="H313" i="126"/>
  <c r="H305" i="126"/>
  <c r="H304" i="126"/>
  <c r="H303" i="126"/>
  <c r="H302" i="126"/>
  <c r="H301" i="126"/>
  <c r="H300" i="126"/>
  <c r="H299" i="126"/>
  <c r="H298" i="126"/>
  <c r="H290" i="126"/>
  <c r="H289" i="126"/>
  <c r="H288" i="126"/>
  <c r="H287" i="126"/>
  <c r="H286" i="126"/>
  <c r="H285" i="126"/>
  <c r="H284" i="126"/>
  <c r="H283" i="126"/>
  <c r="H280" i="126"/>
  <c r="H279" i="126"/>
  <c r="H278" i="126"/>
  <c r="H277" i="126"/>
  <c r="H276" i="126"/>
  <c r="H275" i="126"/>
  <c r="H274" i="126"/>
  <c r="H273" i="126"/>
  <c r="H270" i="126"/>
  <c r="H269" i="126"/>
  <c r="H268" i="126"/>
  <c r="H267" i="126"/>
  <c r="H266" i="126"/>
  <c r="H265" i="126"/>
  <c r="H264" i="126"/>
  <c r="H263" i="126"/>
  <c r="H255" i="126"/>
  <c r="H254" i="126"/>
  <c r="H253" i="126"/>
  <c r="H252" i="126"/>
  <c r="H251" i="126"/>
  <c r="H250" i="126"/>
  <c r="H249" i="126"/>
  <c r="H248" i="126"/>
  <c r="H245" i="126"/>
  <c r="H244" i="126"/>
  <c r="H243" i="126"/>
  <c r="H242" i="126"/>
  <c r="H241" i="126"/>
  <c r="H240" i="126"/>
  <c r="H239" i="126"/>
  <c r="H238" i="126"/>
  <c r="H229" i="126"/>
  <c r="H228" i="126"/>
  <c r="H235" i="126"/>
  <c r="H234" i="126"/>
  <c r="H233" i="126"/>
  <c r="H232" i="126"/>
  <c r="H231" i="126"/>
  <c r="H230" i="126"/>
  <c r="H216" i="126"/>
  <c r="H215" i="126"/>
  <c r="H214" i="126"/>
  <c r="H213" i="126"/>
  <c r="H212" i="126"/>
  <c r="H211" i="126"/>
  <c r="H208" i="126"/>
  <c r="H207" i="126"/>
  <c r="H206" i="126"/>
  <c r="H205" i="126"/>
  <c r="H204" i="126"/>
  <c r="H203" i="126"/>
  <c r="H200" i="126"/>
  <c r="H199" i="126"/>
  <c r="H198" i="126"/>
  <c r="H197" i="126"/>
  <c r="H196" i="126"/>
  <c r="H195" i="126"/>
  <c r="H187" i="126"/>
  <c r="H186" i="126"/>
  <c r="H185" i="126"/>
  <c r="H184" i="126"/>
  <c r="H183" i="126"/>
  <c r="H182" i="126"/>
  <c r="H179" i="126"/>
  <c r="H178" i="126"/>
  <c r="H177" i="126"/>
  <c r="H176" i="126"/>
  <c r="H175" i="126"/>
  <c r="H174" i="126"/>
  <c r="H171" i="126"/>
  <c r="H170" i="126"/>
  <c r="H169" i="126"/>
  <c r="H168" i="126"/>
  <c r="H167" i="126"/>
  <c r="H166" i="126"/>
  <c r="H154" i="126"/>
  <c r="H153" i="126"/>
  <c r="H152" i="126"/>
  <c r="H151" i="126"/>
  <c r="H150" i="126"/>
  <c r="H149" i="126"/>
  <c r="H146" i="126"/>
  <c r="H145" i="126"/>
  <c r="H144" i="126"/>
  <c r="H143" i="126"/>
  <c r="H142" i="126"/>
  <c r="H141" i="126"/>
  <c r="H138" i="126"/>
  <c r="H137" i="126"/>
  <c r="H136" i="126"/>
  <c r="H135" i="126"/>
  <c r="H134" i="126"/>
  <c r="H126" i="126"/>
  <c r="H131" i="126"/>
  <c r="H130" i="126"/>
  <c r="H129" i="126"/>
  <c r="H128" i="126"/>
  <c r="H127" i="126"/>
  <c r="H123" i="126"/>
  <c r="H122" i="126"/>
  <c r="H119" i="126"/>
  <c r="H118" i="126"/>
  <c r="H117" i="126"/>
  <c r="H116" i="126"/>
  <c r="H115" i="126"/>
  <c r="H107" i="126"/>
  <c r="H106" i="126"/>
  <c r="H105" i="126"/>
  <c r="H104" i="126"/>
  <c r="H103" i="126"/>
  <c r="H102" i="126"/>
  <c r="H99" i="126"/>
  <c r="H98" i="126"/>
  <c r="H97" i="126"/>
  <c r="H96" i="126"/>
  <c r="H95" i="126"/>
  <c r="H92" i="126"/>
  <c r="H91" i="126"/>
  <c r="H90" i="126"/>
  <c r="H89" i="126"/>
  <c r="H88" i="126"/>
  <c r="H87" i="126"/>
  <c r="H83" i="126"/>
  <c r="H620" i="126"/>
  <c r="H618" i="126"/>
  <c r="H606" i="126"/>
  <c r="H586" i="126"/>
  <c r="H569" i="126"/>
  <c r="H567" i="126"/>
  <c r="H525" i="126"/>
  <c r="H490" i="126"/>
  <c r="H488" i="126"/>
  <c r="H473" i="126"/>
  <c r="H458" i="126"/>
  <c r="H443" i="126"/>
  <c r="H400" i="126"/>
  <c r="H385" i="126"/>
  <c r="H351" i="126"/>
  <c r="H307" i="126"/>
  <c r="H292" i="126"/>
  <c r="H257" i="126"/>
  <c r="H220" i="126"/>
  <c r="H218" i="126"/>
  <c r="H189" i="126"/>
  <c r="H158" i="126"/>
  <c r="H156" i="126"/>
  <c r="H109" i="126"/>
  <c r="H44" i="126"/>
  <c r="H77" i="126"/>
  <c r="H75" i="126"/>
  <c r="H74" i="126"/>
  <c r="H73" i="126"/>
  <c r="H72" i="126"/>
  <c r="H71" i="126"/>
  <c r="H70" i="126"/>
  <c r="H65" i="126"/>
  <c r="H64" i="126"/>
  <c r="H63" i="126"/>
  <c r="H62" i="126"/>
  <c r="H67" i="126"/>
  <c r="H66" i="126"/>
  <c r="H59" i="126"/>
  <c r="H58" i="126"/>
  <c r="H55" i="126"/>
  <c r="H54" i="126"/>
  <c r="H53" i="126"/>
  <c r="H52" i="126"/>
  <c r="H51" i="126"/>
  <c r="H50" i="126"/>
  <c r="H42" i="126"/>
  <c r="H41" i="126"/>
  <c r="H40" i="126"/>
  <c r="H39" i="126"/>
  <c r="H38" i="126"/>
  <c r="H37" i="126"/>
  <c r="H34" i="126"/>
  <c r="H33" i="126"/>
  <c r="H32" i="126"/>
  <c r="H31" i="126"/>
  <c r="H30" i="126"/>
  <c r="H29" i="126"/>
  <c r="H26" i="126"/>
  <c r="H25" i="126"/>
  <c r="H24" i="126"/>
  <c r="H23" i="126"/>
  <c r="H22" i="126"/>
  <c r="H21" i="126"/>
  <c r="T616" i="126"/>
  <c r="R616" i="126" s="1"/>
  <c r="T615" i="126"/>
  <c r="R615" i="126" s="1"/>
  <c r="T614" i="126"/>
  <c r="R614" i="126" s="1"/>
  <c r="T613" i="126"/>
  <c r="R613" i="126" s="1"/>
  <c r="T612" i="126"/>
  <c r="R612" i="126" s="1"/>
  <c r="T611" i="126"/>
  <c r="R611" i="126" s="1"/>
  <c r="T610" i="126"/>
  <c r="R610" i="126" s="1"/>
  <c r="T609" i="126"/>
  <c r="R609" i="126" s="1"/>
  <c r="T604" i="126"/>
  <c r="R604" i="126" s="1"/>
  <c r="T603" i="126"/>
  <c r="R603" i="126" s="1"/>
  <c r="T602" i="126"/>
  <c r="R602" i="126" s="1"/>
  <c r="T601" i="126"/>
  <c r="R601" i="126" s="1"/>
  <c r="T600" i="126"/>
  <c r="R600" i="126" s="1"/>
  <c r="T599" i="126"/>
  <c r="R599" i="126" s="1"/>
  <c r="T598" i="126"/>
  <c r="R598" i="126" s="1"/>
  <c r="T597" i="126"/>
  <c r="R597" i="126" s="1"/>
  <c r="T596" i="126"/>
  <c r="R596" i="126" s="1"/>
  <c r="T595" i="126"/>
  <c r="R595" i="126" s="1"/>
  <c r="T594" i="126"/>
  <c r="R594" i="126" s="1"/>
  <c r="T593" i="126"/>
  <c r="R593" i="126" s="1"/>
  <c r="T592" i="126"/>
  <c r="R592" i="126" s="1"/>
  <c r="T591" i="126"/>
  <c r="R591" i="126" s="1"/>
  <c r="T590" i="126"/>
  <c r="R590" i="126" s="1"/>
  <c r="T589" i="126"/>
  <c r="R589" i="126" s="1"/>
  <c r="T584" i="126"/>
  <c r="R584" i="126" s="1"/>
  <c r="T583" i="126"/>
  <c r="R583" i="126" s="1"/>
  <c r="T582" i="126"/>
  <c r="R582" i="126" s="1"/>
  <c r="T581" i="126"/>
  <c r="R581" i="126" s="1"/>
  <c r="T580" i="126"/>
  <c r="R580" i="126" s="1"/>
  <c r="T579" i="126"/>
  <c r="R579" i="126" s="1"/>
  <c r="T578" i="126"/>
  <c r="R578" i="126" s="1"/>
  <c r="T577" i="126"/>
  <c r="R577" i="126" s="1"/>
  <c r="T576" i="126"/>
  <c r="R576" i="126" s="1"/>
  <c r="T575" i="126"/>
  <c r="R575" i="126" s="1"/>
  <c r="T564" i="126"/>
  <c r="R564" i="126" s="1"/>
  <c r="T563" i="126"/>
  <c r="R563" i="126" s="1"/>
  <c r="T562" i="126"/>
  <c r="R562" i="126" s="1"/>
  <c r="T558" i="126"/>
  <c r="R558" i="126" s="1"/>
  <c r="T557" i="126"/>
  <c r="R557" i="126" s="1"/>
  <c r="T556" i="126"/>
  <c r="R556" i="126" s="1"/>
  <c r="T552" i="126"/>
  <c r="R552" i="126" s="1"/>
  <c r="T551" i="126"/>
  <c r="R551" i="126" s="1"/>
  <c r="T550" i="126"/>
  <c r="R550" i="126" s="1"/>
  <c r="T546" i="126"/>
  <c r="R546" i="126" s="1"/>
  <c r="T545" i="126"/>
  <c r="R545" i="126" s="1"/>
  <c r="T544" i="126"/>
  <c r="R544" i="126" s="1"/>
  <c r="T543" i="126"/>
  <c r="R543" i="126" s="1"/>
  <c r="T539" i="126"/>
  <c r="R539" i="126" s="1"/>
  <c r="T538" i="126"/>
  <c r="R538" i="126" s="1"/>
  <c r="T537" i="126"/>
  <c r="R537" i="126" s="1"/>
  <c r="T533" i="126"/>
  <c r="R533" i="126" s="1"/>
  <c r="T532" i="126"/>
  <c r="R532" i="126" s="1"/>
  <c r="T531" i="126"/>
  <c r="R531" i="126" s="1"/>
  <c r="T522" i="126"/>
  <c r="R522" i="126" s="1"/>
  <c r="T521" i="126"/>
  <c r="R521" i="126" s="1"/>
  <c r="T519" i="126"/>
  <c r="R519" i="126" s="1"/>
  <c r="T518" i="126"/>
  <c r="R518" i="126" s="1"/>
  <c r="T517" i="126"/>
  <c r="R517" i="126" s="1"/>
  <c r="T516" i="126"/>
  <c r="R516" i="126" s="1"/>
  <c r="T512" i="126"/>
  <c r="R512" i="126" s="1"/>
  <c r="T511" i="126"/>
  <c r="R511" i="126" s="1"/>
  <c r="T510" i="126"/>
  <c r="R510" i="126" s="1"/>
  <c r="T509" i="126"/>
  <c r="R509" i="126" s="1"/>
  <c r="T508" i="126"/>
  <c r="R508" i="126" s="1"/>
  <c r="T507" i="126"/>
  <c r="R507" i="126" s="1"/>
  <c r="T506" i="126"/>
  <c r="R506" i="126" s="1"/>
  <c r="T502" i="126"/>
  <c r="R502" i="126" s="1"/>
  <c r="T501" i="126"/>
  <c r="R501" i="126" s="1"/>
  <c r="T500" i="126"/>
  <c r="R500" i="126" s="1"/>
  <c r="T499" i="126"/>
  <c r="R499" i="126" s="1"/>
  <c r="T498" i="126"/>
  <c r="R498" i="126" s="1"/>
  <c r="T497" i="126"/>
  <c r="R497" i="126" s="1"/>
  <c r="T496" i="126"/>
  <c r="R496" i="126" s="1"/>
  <c r="T485" i="126"/>
  <c r="R485" i="126" s="1"/>
  <c r="T484" i="126"/>
  <c r="R484" i="126" s="1"/>
  <c r="T483" i="126"/>
  <c r="R483" i="126" s="1"/>
  <c r="T482" i="126"/>
  <c r="R482" i="126" s="1"/>
  <c r="T481" i="126"/>
  <c r="R481" i="126" s="1"/>
  <c r="T480" i="126"/>
  <c r="R480" i="126" s="1"/>
  <c r="T479" i="126"/>
  <c r="R479" i="126" s="1"/>
  <c r="T470" i="126"/>
  <c r="R470" i="126" s="1"/>
  <c r="T469" i="126"/>
  <c r="R469" i="126" s="1"/>
  <c r="T468" i="126"/>
  <c r="R468" i="126" s="1"/>
  <c r="T467" i="126"/>
  <c r="R467" i="126" s="1"/>
  <c r="T466" i="126"/>
  <c r="R466" i="126" s="1"/>
  <c r="T465" i="126"/>
  <c r="R465" i="126" s="1"/>
  <c r="T464" i="126"/>
  <c r="R464" i="126" s="1"/>
  <c r="T455" i="126"/>
  <c r="R455" i="126" s="1"/>
  <c r="T454" i="126"/>
  <c r="R454" i="126" s="1"/>
  <c r="T453" i="126"/>
  <c r="R453" i="126" s="1"/>
  <c r="T452" i="126"/>
  <c r="R452" i="126" s="1"/>
  <c r="T451" i="126"/>
  <c r="R451" i="126" s="1"/>
  <c r="T450" i="126"/>
  <c r="R450" i="126" s="1"/>
  <c r="T449" i="126"/>
  <c r="R449" i="126" s="1"/>
  <c r="T440" i="126"/>
  <c r="R440" i="126" s="1"/>
  <c r="T439" i="126"/>
  <c r="R439" i="126" s="1"/>
  <c r="T438" i="126"/>
  <c r="R438" i="126" s="1"/>
  <c r="T437" i="126"/>
  <c r="R437" i="126" s="1"/>
  <c r="T436" i="126"/>
  <c r="R436" i="126" s="1"/>
  <c r="T435" i="126"/>
  <c r="R435" i="126" s="1"/>
  <c r="T434" i="126"/>
  <c r="R434" i="126" s="1"/>
  <c r="T430" i="126"/>
  <c r="R430" i="126" s="1"/>
  <c r="T429" i="126"/>
  <c r="R429" i="126" s="1"/>
  <c r="T428" i="126"/>
  <c r="R428" i="126" s="1"/>
  <c r="T420" i="126"/>
  <c r="R420" i="126" s="1"/>
  <c r="T419" i="126"/>
  <c r="R419" i="126" s="1"/>
  <c r="T418" i="126"/>
  <c r="R418" i="126" s="1"/>
  <c r="T417" i="126"/>
  <c r="R417" i="126" s="1"/>
  <c r="T416" i="126"/>
  <c r="R416" i="126" s="1"/>
  <c r="T415" i="126"/>
  <c r="R415" i="126" s="1"/>
  <c r="T414" i="126"/>
  <c r="R414" i="126" s="1"/>
  <c r="T410" i="126"/>
  <c r="R410" i="126" s="1"/>
  <c r="T409" i="126"/>
  <c r="R409" i="126" s="1"/>
  <c r="T408" i="126"/>
  <c r="R408" i="126" s="1"/>
  <c r="T407" i="126"/>
  <c r="R407" i="126" s="1"/>
  <c r="T406" i="126"/>
  <c r="R406" i="126" s="1"/>
  <c r="T405" i="126"/>
  <c r="R405" i="126" s="1"/>
  <c r="T397" i="126"/>
  <c r="R397" i="126" s="1"/>
  <c r="T396" i="126"/>
  <c r="R396" i="126" s="1"/>
  <c r="T395" i="126"/>
  <c r="R395" i="126" s="1"/>
  <c r="T394" i="126"/>
  <c r="R394" i="126" s="1"/>
  <c r="T393" i="126"/>
  <c r="R393" i="126" s="1"/>
  <c r="T392" i="126"/>
  <c r="R392" i="126" s="1"/>
  <c r="T391" i="126"/>
  <c r="R391" i="126" s="1"/>
  <c r="T382" i="126"/>
  <c r="R382" i="126" s="1"/>
  <c r="T381" i="126"/>
  <c r="R381" i="126" s="1"/>
  <c r="T380" i="126"/>
  <c r="R380" i="126" s="1"/>
  <c r="T379" i="126"/>
  <c r="R379" i="126" s="1"/>
  <c r="T378" i="126"/>
  <c r="R378" i="126" s="1"/>
  <c r="T377" i="126"/>
  <c r="R377" i="126" s="1"/>
  <c r="T376" i="126"/>
  <c r="R376" i="126" s="1"/>
  <c r="T372" i="126"/>
  <c r="R372" i="126" s="1"/>
  <c r="T371" i="126"/>
  <c r="R371" i="126" s="1"/>
  <c r="T370" i="126"/>
  <c r="R370" i="126" s="1"/>
  <c r="T369" i="126"/>
  <c r="R369" i="126" s="1"/>
  <c r="T368" i="126"/>
  <c r="R368" i="126" s="1"/>
  <c r="T367" i="126"/>
  <c r="R367" i="126" s="1"/>
  <c r="T366" i="126"/>
  <c r="R366" i="126" s="1"/>
  <c r="T362" i="126"/>
  <c r="R362" i="126" s="1"/>
  <c r="T361" i="126"/>
  <c r="R361" i="126" s="1"/>
  <c r="T360" i="126"/>
  <c r="R360" i="126" s="1"/>
  <c r="T359" i="126"/>
  <c r="R359" i="126" s="1"/>
  <c r="T358" i="126"/>
  <c r="R358" i="126" s="1"/>
  <c r="T357" i="126"/>
  <c r="R357" i="126" s="1"/>
  <c r="T348" i="126"/>
  <c r="R348" i="126" s="1"/>
  <c r="T347" i="126"/>
  <c r="R347" i="126" s="1"/>
  <c r="T346" i="126"/>
  <c r="R346" i="126" s="1"/>
  <c r="T345" i="126"/>
  <c r="R345" i="126" s="1"/>
  <c r="T344" i="126"/>
  <c r="R344" i="126" s="1"/>
  <c r="T343" i="126"/>
  <c r="R343" i="126" s="1"/>
  <c r="T342" i="126"/>
  <c r="R342" i="126" s="1"/>
  <c r="T338" i="126"/>
  <c r="R338" i="126" s="1"/>
  <c r="T337" i="126"/>
  <c r="R337" i="126" s="1"/>
  <c r="T336" i="126"/>
  <c r="R336" i="126" s="1"/>
  <c r="T335" i="126"/>
  <c r="R335" i="126" s="1"/>
  <c r="T334" i="126"/>
  <c r="R334" i="126" s="1"/>
  <c r="T333" i="126"/>
  <c r="R333" i="126" s="1"/>
  <c r="T332" i="126"/>
  <c r="R332" i="126" s="1"/>
  <c r="T328" i="126"/>
  <c r="R328" i="126" s="1"/>
  <c r="T327" i="126"/>
  <c r="R327" i="126" s="1"/>
  <c r="T326" i="126"/>
  <c r="R326" i="126" s="1"/>
  <c r="T325" i="126"/>
  <c r="R325" i="126" s="1"/>
  <c r="T324" i="126"/>
  <c r="R324" i="126" s="1"/>
  <c r="T323" i="126"/>
  <c r="R323" i="126" s="1"/>
  <c r="T322" i="126"/>
  <c r="R322" i="126" s="1"/>
  <c r="T318" i="126"/>
  <c r="R318" i="126" s="1"/>
  <c r="T317" i="126"/>
  <c r="R317" i="126" s="1"/>
  <c r="T316" i="126"/>
  <c r="R316" i="126" s="1"/>
  <c r="T315" i="126"/>
  <c r="R315" i="126" s="1"/>
  <c r="T314" i="126"/>
  <c r="R314" i="126" s="1"/>
  <c r="T313" i="126"/>
  <c r="R313" i="126" s="1"/>
  <c r="T304" i="126"/>
  <c r="R304" i="126" s="1"/>
  <c r="T303" i="126"/>
  <c r="R303" i="126" s="1"/>
  <c r="T302" i="126"/>
  <c r="R302" i="126" s="1"/>
  <c r="T301" i="126"/>
  <c r="R301" i="126" s="1"/>
  <c r="T300" i="126"/>
  <c r="R300" i="126" s="1"/>
  <c r="T299" i="126"/>
  <c r="R299" i="126" s="1"/>
  <c r="T298" i="126"/>
  <c r="R298" i="126" s="1"/>
  <c r="T289" i="126"/>
  <c r="R289" i="126" s="1"/>
  <c r="T288" i="126"/>
  <c r="R288" i="126" s="1"/>
  <c r="T287" i="126"/>
  <c r="R287" i="126" s="1"/>
  <c r="T286" i="126"/>
  <c r="R286" i="126" s="1"/>
  <c r="T285" i="126"/>
  <c r="R285" i="126" s="1"/>
  <c r="T284" i="126"/>
  <c r="R284" i="126" s="1"/>
  <c r="T283" i="126"/>
  <c r="R283" i="126" s="1"/>
  <c r="T279" i="126"/>
  <c r="R279" i="126" s="1"/>
  <c r="T278" i="126"/>
  <c r="R278" i="126" s="1"/>
  <c r="T277" i="126"/>
  <c r="R277" i="126" s="1"/>
  <c r="T276" i="126"/>
  <c r="R276" i="126" s="1"/>
  <c r="T275" i="126"/>
  <c r="R275" i="126" s="1"/>
  <c r="T274" i="126"/>
  <c r="R274" i="126" s="1"/>
  <c r="T273" i="126"/>
  <c r="R273" i="126" s="1"/>
  <c r="T269" i="126"/>
  <c r="R269" i="126" s="1"/>
  <c r="T268" i="126"/>
  <c r="R268" i="126" s="1"/>
  <c r="T267" i="126"/>
  <c r="R267" i="126" s="1"/>
  <c r="T266" i="126"/>
  <c r="R266" i="126" s="1"/>
  <c r="T265" i="126"/>
  <c r="R265" i="126" s="1"/>
  <c r="T264" i="126"/>
  <c r="R264" i="126" s="1"/>
  <c r="T263" i="126"/>
  <c r="R263" i="126" s="1"/>
  <c r="T254" i="126"/>
  <c r="R254" i="126" s="1"/>
  <c r="T253" i="126"/>
  <c r="R253" i="126" s="1"/>
  <c r="T252" i="126"/>
  <c r="R252" i="126" s="1"/>
  <c r="T251" i="126"/>
  <c r="R251" i="126" s="1"/>
  <c r="T250" i="126"/>
  <c r="R250" i="126" s="1"/>
  <c r="T249" i="126"/>
  <c r="R249" i="126" s="1"/>
  <c r="T248" i="126"/>
  <c r="R248" i="126" s="1"/>
  <c r="T244" i="126"/>
  <c r="R244" i="126" s="1"/>
  <c r="T243" i="126"/>
  <c r="R243" i="126" s="1"/>
  <c r="T242" i="126"/>
  <c r="R242" i="126" s="1"/>
  <c r="T241" i="126"/>
  <c r="R241" i="126" s="1"/>
  <c r="T240" i="126"/>
  <c r="R240" i="126" s="1"/>
  <c r="T239" i="126"/>
  <c r="R239" i="126" s="1"/>
  <c r="T238" i="126"/>
  <c r="R238" i="126" s="1"/>
  <c r="T234" i="126"/>
  <c r="R234" i="126" s="1"/>
  <c r="T233" i="126"/>
  <c r="R233" i="126" s="1"/>
  <c r="T232" i="126"/>
  <c r="R232" i="126" s="1"/>
  <c r="T231" i="126"/>
  <c r="R231" i="126" s="1"/>
  <c r="T230" i="126"/>
  <c r="R230" i="126" s="1"/>
  <c r="T229" i="126"/>
  <c r="R229" i="126" s="1"/>
  <c r="T228" i="126"/>
  <c r="R228" i="126" s="1"/>
  <c r="T215" i="126"/>
  <c r="R215" i="126" s="1"/>
  <c r="T214" i="126"/>
  <c r="R214" i="126" s="1"/>
  <c r="T213" i="126"/>
  <c r="R213" i="126" s="1"/>
  <c r="T212" i="126"/>
  <c r="R212" i="126" s="1"/>
  <c r="T211" i="126"/>
  <c r="R211" i="126" s="1"/>
  <c r="T207" i="126"/>
  <c r="R207" i="126" s="1"/>
  <c r="T206" i="126"/>
  <c r="R206" i="126" s="1"/>
  <c r="T205" i="126"/>
  <c r="R205" i="126" s="1"/>
  <c r="T204" i="126"/>
  <c r="R204" i="126" s="1"/>
  <c r="T203" i="126"/>
  <c r="R203" i="126" s="1"/>
  <c r="T199" i="126"/>
  <c r="R199" i="126" s="1"/>
  <c r="T198" i="126"/>
  <c r="R198" i="126" s="1"/>
  <c r="T197" i="126"/>
  <c r="R197" i="126" s="1"/>
  <c r="T196" i="126"/>
  <c r="R196" i="126" s="1"/>
  <c r="T195" i="126"/>
  <c r="R195" i="126" s="1"/>
  <c r="T186" i="126"/>
  <c r="R186" i="126" s="1"/>
  <c r="T185" i="126"/>
  <c r="R185" i="126" s="1"/>
  <c r="T184" i="126"/>
  <c r="R184" i="126" s="1"/>
  <c r="T183" i="126"/>
  <c r="R183" i="126" s="1"/>
  <c r="T182" i="126"/>
  <c r="R182" i="126" s="1"/>
  <c r="T178" i="126"/>
  <c r="R178" i="126" s="1"/>
  <c r="T177" i="126"/>
  <c r="R177" i="126" s="1"/>
  <c r="T176" i="126"/>
  <c r="R176" i="126" s="1"/>
  <c r="T175" i="126"/>
  <c r="R175" i="126" s="1"/>
  <c r="T174" i="126"/>
  <c r="R174" i="126" s="1"/>
  <c r="T170" i="126"/>
  <c r="R170" i="126" s="1"/>
  <c r="T169" i="126"/>
  <c r="R169" i="126" s="1"/>
  <c r="T168" i="126"/>
  <c r="R168" i="126" s="1"/>
  <c r="T167" i="126"/>
  <c r="R167" i="126" s="1"/>
  <c r="T166" i="126"/>
  <c r="R166" i="126" s="1"/>
  <c r="T153" i="126"/>
  <c r="R153" i="126" s="1"/>
  <c r="T152" i="126"/>
  <c r="R152" i="126" s="1"/>
  <c r="T151" i="126"/>
  <c r="R151" i="126" s="1"/>
  <c r="T150" i="126"/>
  <c r="R150" i="126" s="1"/>
  <c r="T149" i="126"/>
  <c r="R149" i="126" s="1"/>
  <c r="T145" i="126"/>
  <c r="R145" i="126" s="1"/>
  <c r="T144" i="126"/>
  <c r="R144" i="126" s="1"/>
  <c r="T143" i="126"/>
  <c r="R143" i="126" s="1"/>
  <c r="T142" i="126"/>
  <c r="R142" i="126" s="1"/>
  <c r="T141" i="126"/>
  <c r="R141" i="126" s="1"/>
  <c r="T137" i="126"/>
  <c r="R137" i="126" s="1"/>
  <c r="T136" i="126"/>
  <c r="R136" i="126" s="1"/>
  <c r="T135" i="126"/>
  <c r="R135" i="126" s="1"/>
  <c r="T134" i="126"/>
  <c r="R134" i="126" s="1"/>
  <c r="T130" i="126"/>
  <c r="R130" i="126" s="1"/>
  <c r="T129" i="126"/>
  <c r="R129" i="126" s="1"/>
  <c r="T128" i="126"/>
  <c r="R128" i="126" s="1"/>
  <c r="T127" i="126"/>
  <c r="R127" i="126" s="1"/>
  <c r="T126" i="126"/>
  <c r="R126" i="126" s="1"/>
  <c r="T122" i="126"/>
  <c r="R122" i="126" s="1"/>
  <c r="T118" i="126"/>
  <c r="R118" i="126" s="1"/>
  <c r="T117" i="126"/>
  <c r="R117" i="126" s="1"/>
  <c r="T116" i="126"/>
  <c r="R116" i="126" s="1"/>
  <c r="T115" i="126"/>
  <c r="R115" i="126" s="1"/>
  <c r="T106" i="126"/>
  <c r="R106" i="126" s="1"/>
  <c r="T105" i="126"/>
  <c r="R105" i="126" s="1"/>
  <c r="T104" i="126"/>
  <c r="R104" i="126" s="1"/>
  <c r="T103" i="126"/>
  <c r="R103" i="126" s="1"/>
  <c r="T102" i="126"/>
  <c r="R102" i="126" s="1"/>
  <c r="T98" i="126"/>
  <c r="R98" i="126" s="1"/>
  <c r="T97" i="126"/>
  <c r="R97" i="126" s="1"/>
  <c r="T96" i="126"/>
  <c r="R96" i="126" s="1"/>
  <c r="T95" i="126"/>
  <c r="R95" i="126" s="1"/>
  <c r="T91" i="126"/>
  <c r="R91" i="126" s="1"/>
  <c r="T90" i="126"/>
  <c r="R90" i="126" s="1"/>
  <c r="T89" i="126"/>
  <c r="R89" i="126" s="1"/>
  <c r="T88" i="126"/>
  <c r="R88" i="126" s="1"/>
  <c r="T87" i="126"/>
  <c r="R87" i="126" s="1"/>
  <c r="T83" i="126"/>
  <c r="R83" i="126" s="1"/>
  <c r="T74" i="126"/>
  <c r="R74" i="126" s="1"/>
  <c r="T73" i="126"/>
  <c r="R73" i="126" s="1"/>
  <c r="T72" i="126"/>
  <c r="R72" i="126" s="1"/>
  <c r="T71" i="126"/>
  <c r="R71" i="126" s="1"/>
  <c r="T70" i="126"/>
  <c r="R70" i="126" s="1"/>
  <c r="T66" i="126"/>
  <c r="R66" i="126" s="1"/>
  <c r="T65" i="126"/>
  <c r="R65" i="126" s="1"/>
  <c r="T64" i="126"/>
  <c r="R64" i="126" s="1"/>
  <c r="T63" i="126"/>
  <c r="R63" i="126" s="1"/>
  <c r="T62" i="126"/>
  <c r="R62" i="126" s="1"/>
  <c r="T58" i="126"/>
  <c r="R58" i="126" s="1"/>
  <c r="T54" i="126"/>
  <c r="R54" i="126" s="1"/>
  <c r="T53" i="126"/>
  <c r="R53" i="126" s="1"/>
  <c r="T52" i="126"/>
  <c r="R52" i="126" s="1"/>
  <c r="T51" i="126"/>
  <c r="R51" i="126" s="1"/>
  <c r="T50" i="126"/>
  <c r="R50" i="126" s="1"/>
  <c r="T41" i="126"/>
  <c r="R41" i="126" s="1"/>
  <c r="T40" i="126"/>
  <c r="R40" i="126" s="1"/>
  <c r="T39" i="126"/>
  <c r="R39" i="126" s="1"/>
  <c r="T38" i="126"/>
  <c r="R38" i="126" s="1"/>
  <c r="T37" i="126"/>
  <c r="R37" i="126" s="1"/>
  <c r="T33" i="126"/>
  <c r="R33" i="126" s="1"/>
  <c r="T32" i="126"/>
  <c r="R32" i="126" s="1"/>
  <c r="T31" i="126"/>
  <c r="R31" i="126" s="1"/>
  <c r="T30" i="126"/>
  <c r="R30" i="126" s="1"/>
  <c r="T29" i="126"/>
  <c r="R29" i="126" s="1"/>
  <c r="T25" i="126"/>
  <c r="R25" i="126" s="1"/>
  <c r="T23" i="126"/>
  <c r="R23" i="126" s="1"/>
  <c r="T22" i="126"/>
  <c r="R22" i="126" s="1"/>
  <c r="T21" i="126"/>
  <c r="R21" i="126" s="1"/>
  <c r="R616" i="125" l="1"/>
  <c r="V616" i="126" s="1"/>
  <c r="R615" i="125"/>
  <c r="V615" i="126" s="1"/>
  <c r="R614" i="125"/>
  <c r="V614" i="126" s="1"/>
  <c r="R613" i="125"/>
  <c r="V613" i="126" s="1"/>
  <c r="R612" i="125"/>
  <c r="V612" i="126" s="1"/>
  <c r="R611" i="125"/>
  <c r="V611" i="126" s="1"/>
  <c r="R610" i="125"/>
  <c r="V610" i="126" s="1"/>
  <c r="R609" i="125"/>
  <c r="V609" i="126" s="1"/>
  <c r="R604" i="125"/>
  <c r="V604" i="126" s="1"/>
  <c r="R603" i="125"/>
  <c r="V603" i="126" s="1"/>
  <c r="R602" i="125"/>
  <c r="V602" i="126" s="1"/>
  <c r="R601" i="125"/>
  <c r="V601" i="126" s="1"/>
  <c r="R600" i="125"/>
  <c r="V600" i="126" s="1"/>
  <c r="R599" i="125"/>
  <c r="V599" i="126" s="1"/>
  <c r="R598" i="125"/>
  <c r="V598" i="126" s="1"/>
  <c r="R597" i="125"/>
  <c r="V597" i="126" s="1"/>
  <c r="R596" i="125"/>
  <c r="V596" i="126" s="1"/>
  <c r="R595" i="125"/>
  <c r="V595" i="126" s="1"/>
  <c r="R594" i="125"/>
  <c r="V594" i="126" s="1"/>
  <c r="R593" i="125"/>
  <c r="V593" i="126" s="1"/>
  <c r="R592" i="125"/>
  <c r="V592" i="126" s="1"/>
  <c r="R591" i="125"/>
  <c r="V591" i="126" s="1"/>
  <c r="R590" i="125"/>
  <c r="V590" i="126" s="1"/>
  <c r="R589" i="125"/>
  <c r="V589" i="126" s="1"/>
  <c r="R584" i="125"/>
  <c r="V584" i="126" s="1"/>
  <c r="R583" i="125"/>
  <c r="V583" i="126" s="1"/>
  <c r="R582" i="125"/>
  <c r="V582" i="126" s="1"/>
  <c r="R581" i="125"/>
  <c r="V581" i="126" s="1"/>
  <c r="R580" i="125"/>
  <c r="V580" i="126" s="1"/>
  <c r="R579" i="125"/>
  <c r="V579" i="126" s="1"/>
  <c r="R578" i="125"/>
  <c r="V578" i="126" s="1"/>
  <c r="R577" i="125"/>
  <c r="V577" i="126" s="1"/>
  <c r="R576" i="125"/>
  <c r="V576" i="126" s="1"/>
  <c r="R575" i="125"/>
  <c r="V575" i="126" s="1"/>
  <c r="R564" i="125"/>
  <c r="V564" i="126" s="1"/>
  <c r="R563" i="125"/>
  <c r="V563" i="126" s="1"/>
  <c r="R562" i="125"/>
  <c r="V562" i="126" s="1"/>
  <c r="R558" i="125"/>
  <c r="V558" i="126" s="1"/>
  <c r="R557" i="125"/>
  <c r="V557" i="126" s="1"/>
  <c r="R556" i="125"/>
  <c r="V556" i="126" s="1"/>
  <c r="R552" i="125"/>
  <c r="V552" i="126" s="1"/>
  <c r="R551" i="125"/>
  <c r="V551" i="126" s="1"/>
  <c r="R550" i="125"/>
  <c r="V550" i="126" s="1"/>
  <c r="R546" i="125"/>
  <c r="V546" i="126" s="1"/>
  <c r="R545" i="125"/>
  <c r="V545" i="126" s="1"/>
  <c r="R544" i="125"/>
  <c r="V544" i="126" s="1"/>
  <c r="R543" i="125"/>
  <c r="V543" i="126" s="1"/>
  <c r="R539" i="125"/>
  <c r="V539" i="126" s="1"/>
  <c r="R538" i="125"/>
  <c r="V538" i="126" s="1"/>
  <c r="R537" i="125"/>
  <c r="V537" i="126" s="1"/>
  <c r="R533" i="125"/>
  <c r="V533" i="126" s="1"/>
  <c r="R532" i="125"/>
  <c r="V532" i="126" s="1"/>
  <c r="R531" i="125"/>
  <c r="V531" i="126" s="1"/>
  <c r="R522" i="125"/>
  <c r="V522" i="126" s="1"/>
  <c r="R521" i="125"/>
  <c r="V521" i="126" s="1"/>
  <c r="R520" i="125"/>
  <c r="V520" i="126" s="1"/>
  <c r="R519" i="125"/>
  <c r="V519" i="126" s="1"/>
  <c r="R518" i="125"/>
  <c r="V518" i="126" s="1"/>
  <c r="R517" i="125"/>
  <c r="V517" i="126" s="1"/>
  <c r="R516" i="125"/>
  <c r="V516" i="126" s="1"/>
  <c r="R512" i="125"/>
  <c r="V512" i="126" s="1"/>
  <c r="R511" i="125"/>
  <c r="V511" i="126" s="1"/>
  <c r="R510" i="125"/>
  <c r="V510" i="126" s="1"/>
  <c r="R509" i="125"/>
  <c r="V509" i="126" s="1"/>
  <c r="R508" i="125"/>
  <c r="V508" i="126" s="1"/>
  <c r="R507" i="125"/>
  <c r="V507" i="126" s="1"/>
  <c r="R506" i="125"/>
  <c r="V506" i="126" s="1"/>
  <c r="R502" i="125"/>
  <c r="V502" i="126" s="1"/>
  <c r="R501" i="125"/>
  <c r="V501" i="126" s="1"/>
  <c r="R500" i="125"/>
  <c r="V500" i="126" s="1"/>
  <c r="R499" i="125"/>
  <c r="V499" i="126" s="1"/>
  <c r="R498" i="125"/>
  <c r="V498" i="126" s="1"/>
  <c r="R497" i="125"/>
  <c r="V497" i="126" s="1"/>
  <c r="R496" i="125"/>
  <c r="V496" i="126" s="1"/>
  <c r="R485" i="125"/>
  <c r="V485" i="126" s="1"/>
  <c r="R484" i="125"/>
  <c r="V484" i="126" s="1"/>
  <c r="R483" i="125"/>
  <c r="V483" i="126" s="1"/>
  <c r="R482" i="125"/>
  <c r="V482" i="126" s="1"/>
  <c r="R481" i="125"/>
  <c r="V481" i="126" s="1"/>
  <c r="R480" i="125"/>
  <c r="V480" i="126" s="1"/>
  <c r="R479" i="125"/>
  <c r="V479" i="126" s="1"/>
  <c r="R470" i="125"/>
  <c r="V470" i="126" s="1"/>
  <c r="R469" i="125"/>
  <c r="V469" i="126" s="1"/>
  <c r="R468" i="125"/>
  <c r="V468" i="126" s="1"/>
  <c r="R467" i="125"/>
  <c r="V467" i="126" s="1"/>
  <c r="R466" i="125"/>
  <c r="V466" i="126" s="1"/>
  <c r="R465" i="125"/>
  <c r="V465" i="126" s="1"/>
  <c r="R464" i="125"/>
  <c r="V464" i="126" s="1"/>
  <c r="R455" i="125"/>
  <c r="V455" i="126" s="1"/>
  <c r="R454" i="125"/>
  <c r="V454" i="126" s="1"/>
  <c r="R453" i="125"/>
  <c r="V453" i="126" s="1"/>
  <c r="R452" i="125"/>
  <c r="V452" i="126" s="1"/>
  <c r="R451" i="125"/>
  <c r="V451" i="126" s="1"/>
  <c r="R450" i="125"/>
  <c r="V450" i="126" s="1"/>
  <c r="R449" i="125"/>
  <c r="V449" i="126" s="1"/>
  <c r="R440" i="125"/>
  <c r="V440" i="126" s="1"/>
  <c r="R439" i="125"/>
  <c r="V439" i="126" s="1"/>
  <c r="R438" i="125"/>
  <c r="V438" i="126" s="1"/>
  <c r="R437" i="125"/>
  <c r="V437" i="126" s="1"/>
  <c r="R436" i="125"/>
  <c r="V436" i="126" s="1"/>
  <c r="R435" i="125"/>
  <c r="V435" i="126" s="1"/>
  <c r="R434" i="125"/>
  <c r="V434" i="126" s="1"/>
  <c r="R430" i="125"/>
  <c r="V430" i="126" s="1"/>
  <c r="R429" i="125"/>
  <c r="V429" i="126" s="1"/>
  <c r="R428" i="125"/>
  <c r="V428" i="126" s="1"/>
  <c r="R427" i="125"/>
  <c r="V427" i="126" s="1"/>
  <c r="R426" i="125"/>
  <c r="V426" i="126" s="1"/>
  <c r="R425" i="125"/>
  <c r="V425" i="126" s="1"/>
  <c r="R424" i="125"/>
  <c r="V424" i="126" s="1"/>
  <c r="R420" i="125"/>
  <c r="V420" i="126" s="1"/>
  <c r="R419" i="125"/>
  <c r="V419" i="126" s="1"/>
  <c r="R418" i="125"/>
  <c r="V418" i="126" s="1"/>
  <c r="R417" i="125"/>
  <c r="V417" i="126" s="1"/>
  <c r="R416" i="125"/>
  <c r="V416" i="126" s="1"/>
  <c r="R415" i="125"/>
  <c r="V415" i="126" s="1"/>
  <c r="R414" i="125"/>
  <c r="V414" i="126" s="1"/>
  <c r="R410" i="125"/>
  <c r="V410" i="126" s="1"/>
  <c r="R409" i="125"/>
  <c r="V409" i="126" s="1"/>
  <c r="R408" i="125"/>
  <c r="V408" i="126" s="1"/>
  <c r="R407" i="125"/>
  <c r="V407" i="126" s="1"/>
  <c r="R406" i="125"/>
  <c r="V406" i="126" s="1"/>
  <c r="R405" i="125"/>
  <c r="V405" i="126" s="1"/>
  <c r="R397" i="125"/>
  <c r="V397" i="126" s="1"/>
  <c r="R396" i="125"/>
  <c r="V396" i="126" s="1"/>
  <c r="R395" i="125"/>
  <c r="V395" i="126" s="1"/>
  <c r="R394" i="125"/>
  <c r="V394" i="126" s="1"/>
  <c r="R393" i="125"/>
  <c r="V393" i="126" s="1"/>
  <c r="R392" i="125"/>
  <c r="V392" i="126" s="1"/>
  <c r="R391" i="125"/>
  <c r="V391" i="126" s="1"/>
  <c r="R382" i="125"/>
  <c r="V382" i="126" s="1"/>
  <c r="R381" i="125"/>
  <c r="V381" i="126" s="1"/>
  <c r="R380" i="125"/>
  <c r="V380" i="126" s="1"/>
  <c r="R379" i="125"/>
  <c r="V379" i="126" s="1"/>
  <c r="R378" i="125"/>
  <c r="V378" i="126" s="1"/>
  <c r="R377" i="125"/>
  <c r="V377" i="126" s="1"/>
  <c r="R376" i="125"/>
  <c r="V376" i="126" s="1"/>
  <c r="R372" i="125"/>
  <c r="V372" i="126" s="1"/>
  <c r="R371" i="125"/>
  <c r="V371" i="126" s="1"/>
  <c r="R370" i="125"/>
  <c r="V370" i="126" s="1"/>
  <c r="R369" i="125"/>
  <c r="V369" i="126" s="1"/>
  <c r="R368" i="125"/>
  <c r="V368" i="126" s="1"/>
  <c r="R367" i="125"/>
  <c r="V367" i="126" s="1"/>
  <c r="R366" i="125"/>
  <c r="V366" i="126" s="1"/>
  <c r="R362" i="125"/>
  <c r="V362" i="126" s="1"/>
  <c r="R361" i="125"/>
  <c r="V361" i="126" s="1"/>
  <c r="R360" i="125"/>
  <c r="V360" i="126" s="1"/>
  <c r="R359" i="125"/>
  <c r="V359" i="126" s="1"/>
  <c r="R358" i="125"/>
  <c r="V358" i="126" s="1"/>
  <c r="R357" i="125"/>
  <c r="V357" i="126" s="1"/>
  <c r="R348" i="125"/>
  <c r="V348" i="126" s="1"/>
  <c r="R347" i="125"/>
  <c r="V347" i="126" s="1"/>
  <c r="R346" i="125"/>
  <c r="V346" i="126" s="1"/>
  <c r="R345" i="125"/>
  <c r="V345" i="126" s="1"/>
  <c r="R344" i="125"/>
  <c r="V344" i="126" s="1"/>
  <c r="R343" i="125"/>
  <c r="V343" i="126" s="1"/>
  <c r="R342" i="125"/>
  <c r="V342" i="126" s="1"/>
  <c r="R338" i="125"/>
  <c r="V338" i="126" s="1"/>
  <c r="R337" i="125"/>
  <c r="V337" i="126" s="1"/>
  <c r="R336" i="125"/>
  <c r="V336" i="126" s="1"/>
  <c r="R335" i="125"/>
  <c r="V335" i="126" s="1"/>
  <c r="R334" i="125"/>
  <c r="V334" i="126" s="1"/>
  <c r="R333" i="125"/>
  <c r="V333" i="126" s="1"/>
  <c r="R332" i="125"/>
  <c r="V332" i="126" s="1"/>
  <c r="R328" i="125"/>
  <c r="V328" i="126" s="1"/>
  <c r="R327" i="125"/>
  <c r="V327" i="126" s="1"/>
  <c r="R326" i="125"/>
  <c r="V326" i="126" s="1"/>
  <c r="R325" i="125"/>
  <c r="V325" i="126" s="1"/>
  <c r="R324" i="125"/>
  <c r="V324" i="126" s="1"/>
  <c r="R323" i="125"/>
  <c r="V323" i="126" s="1"/>
  <c r="R322" i="125"/>
  <c r="V322" i="126" s="1"/>
  <c r="R318" i="125"/>
  <c r="V318" i="126" s="1"/>
  <c r="R317" i="125"/>
  <c r="V317" i="126" s="1"/>
  <c r="R316" i="125"/>
  <c r="V316" i="126" s="1"/>
  <c r="R315" i="125"/>
  <c r="V315" i="126" s="1"/>
  <c r="R314" i="125"/>
  <c r="V314" i="126" s="1"/>
  <c r="R313" i="125"/>
  <c r="V313" i="126" s="1"/>
  <c r="R304" i="125"/>
  <c r="V304" i="126" s="1"/>
  <c r="R303" i="125"/>
  <c r="V303" i="126" s="1"/>
  <c r="R302" i="125"/>
  <c r="V302" i="126" s="1"/>
  <c r="R301" i="125"/>
  <c r="V301" i="126" s="1"/>
  <c r="R300" i="125"/>
  <c r="V300" i="126" s="1"/>
  <c r="R299" i="125"/>
  <c r="V299" i="126" s="1"/>
  <c r="R298" i="125"/>
  <c r="V298" i="126" s="1"/>
  <c r="R289" i="125"/>
  <c r="V289" i="126" s="1"/>
  <c r="R288" i="125"/>
  <c r="V288" i="126" s="1"/>
  <c r="R287" i="125"/>
  <c r="V287" i="126" s="1"/>
  <c r="R286" i="125"/>
  <c r="V286" i="126" s="1"/>
  <c r="R285" i="125"/>
  <c r="V285" i="126" s="1"/>
  <c r="R284" i="125"/>
  <c r="V284" i="126" s="1"/>
  <c r="R283" i="125"/>
  <c r="V283" i="126" s="1"/>
  <c r="R279" i="125"/>
  <c r="V279" i="126" s="1"/>
  <c r="R278" i="125"/>
  <c r="V278" i="126" s="1"/>
  <c r="R277" i="125"/>
  <c r="V277" i="126" s="1"/>
  <c r="R276" i="125"/>
  <c r="V276" i="126" s="1"/>
  <c r="R275" i="125"/>
  <c r="V275" i="126" s="1"/>
  <c r="R274" i="125"/>
  <c r="V274" i="126" s="1"/>
  <c r="R273" i="125"/>
  <c r="V273" i="126" s="1"/>
  <c r="R269" i="125"/>
  <c r="V269" i="126" s="1"/>
  <c r="R268" i="125"/>
  <c r="V268" i="126" s="1"/>
  <c r="R267" i="125"/>
  <c r="V267" i="126" s="1"/>
  <c r="R266" i="125"/>
  <c r="V266" i="126" s="1"/>
  <c r="R265" i="125"/>
  <c r="V265" i="126" s="1"/>
  <c r="R264" i="125"/>
  <c r="V264" i="126" s="1"/>
  <c r="R263" i="125"/>
  <c r="V263" i="126" s="1"/>
  <c r="R254" i="125"/>
  <c r="V254" i="126" s="1"/>
  <c r="R253" i="125"/>
  <c r="V253" i="126" s="1"/>
  <c r="R252" i="125"/>
  <c r="V252" i="126" s="1"/>
  <c r="R251" i="125"/>
  <c r="V251" i="126" s="1"/>
  <c r="R250" i="125"/>
  <c r="V250" i="126" s="1"/>
  <c r="R249" i="125"/>
  <c r="V249" i="126" s="1"/>
  <c r="R248" i="125"/>
  <c r="V248" i="126" s="1"/>
  <c r="R244" i="125"/>
  <c r="V244" i="126" s="1"/>
  <c r="R243" i="125"/>
  <c r="V243" i="126" s="1"/>
  <c r="R242" i="125"/>
  <c r="V242" i="126" s="1"/>
  <c r="R241" i="125"/>
  <c r="V241" i="126" s="1"/>
  <c r="R240" i="125"/>
  <c r="V240" i="126" s="1"/>
  <c r="R239" i="125"/>
  <c r="V239" i="126" s="1"/>
  <c r="R238" i="125"/>
  <c r="V238" i="126" s="1"/>
  <c r="R234" i="125"/>
  <c r="V234" i="126" s="1"/>
  <c r="R233" i="125"/>
  <c r="V233" i="126" s="1"/>
  <c r="R232" i="125"/>
  <c r="V232" i="126" s="1"/>
  <c r="R231" i="125"/>
  <c r="V231" i="126" s="1"/>
  <c r="R230" i="125"/>
  <c r="V230" i="126" s="1"/>
  <c r="R229" i="125"/>
  <c r="V229" i="126" s="1"/>
  <c r="R228" i="125"/>
  <c r="V228" i="126" s="1"/>
  <c r="R215" i="125"/>
  <c r="V215" i="126" s="1"/>
  <c r="R214" i="125"/>
  <c r="V214" i="126" s="1"/>
  <c r="R213" i="125"/>
  <c r="V213" i="126" s="1"/>
  <c r="R212" i="125"/>
  <c r="V212" i="126" s="1"/>
  <c r="R211" i="125"/>
  <c r="V211" i="126" s="1"/>
  <c r="R207" i="125"/>
  <c r="V207" i="126" s="1"/>
  <c r="R206" i="125"/>
  <c r="V206" i="126" s="1"/>
  <c r="R205" i="125"/>
  <c r="V205" i="126" s="1"/>
  <c r="R204" i="125"/>
  <c r="V204" i="126" s="1"/>
  <c r="R203" i="125"/>
  <c r="V203" i="126" s="1"/>
  <c r="R199" i="125"/>
  <c r="V199" i="126" s="1"/>
  <c r="R198" i="125"/>
  <c r="V198" i="126" s="1"/>
  <c r="R197" i="125"/>
  <c r="V197" i="126" s="1"/>
  <c r="R196" i="125"/>
  <c r="V196" i="126" s="1"/>
  <c r="R195" i="125"/>
  <c r="V195" i="126" s="1"/>
  <c r="R186" i="125"/>
  <c r="V186" i="126" s="1"/>
  <c r="R185" i="125"/>
  <c r="V185" i="126" s="1"/>
  <c r="R184" i="125"/>
  <c r="V184" i="126" s="1"/>
  <c r="R183" i="125"/>
  <c r="V183" i="126" s="1"/>
  <c r="R182" i="125"/>
  <c r="V182" i="126" s="1"/>
  <c r="R178" i="125"/>
  <c r="V178" i="126" s="1"/>
  <c r="R177" i="125"/>
  <c r="V177" i="126" s="1"/>
  <c r="R176" i="125"/>
  <c r="V176" i="126" s="1"/>
  <c r="R175" i="125"/>
  <c r="V175" i="126" s="1"/>
  <c r="R174" i="125"/>
  <c r="V174" i="126" s="1"/>
  <c r="R170" i="125"/>
  <c r="V170" i="126" s="1"/>
  <c r="R169" i="125"/>
  <c r="V169" i="126" s="1"/>
  <c r="R168" i="125"/>
  <c r="V168" i="126" s="1"/>
  <c r="R167" i="125"/>
  <c r="V167" i="126" s="1"/>
  <c r="R166" i="125"/>
  <c r="V166" i="126" s="1"/>
  <c r="R153" i="125"/>
  <c r="V153" i="126" s="1"/>
  <c r="R152" i="125"/>
  <c r="V152" i="126" s="1"/>
  <c r="R151" i="125"/>
  <c r="V151" i="126" s="1"/>
  <c r="R150" i="125"/>
  <c r="V150" i="126" s="1"/>
  <c r="R149" i="125"/>
  <c r="V149" i="126" s="1"/>
  <c r="R145" i="125"/>
  <c r="V145" i="126" s="1"/>
  <c r="R144" i="125"/>
  <c r="V144" i="126" s="1"/>
  <c r="R143" i="125"/>
  <c r="V143" i="126" s="1"/>
  <c r="R142" i="125"/>
  <c r="V142" i="126" s="1"/>
  <c r="R141" i="125"/>
  <c r="V141" i="126" s="1"/>
  <c r="R137" i="125"/>
  <c r="V137" i="126" s="1"/>
  <c r="R136" i="125"/>
  <c r="V136" i="126" s="1"/>
  <c r="R135" i="125"/>
  <c r="V135" i="126" s="1"/>
  <c r="R134" i="125"/>
  <c r="V134" i="126" s="1"/>
  <c r="R130" i="125"/>
  <c r="V130" i="126" s="1"/>
  <c r="R129" i="125"/>
  <c r="V129" i="126" s="1"/>
  <c r="R128" i="125"/>
  <c r="V128" i="126" s="1"/>
  <c r="R127" i="125"/>
  <c r="V127" i="126" s="1"/>
  <c r="R126" i="125"/>
  <c r="V126" i="126" s="1"/>
  <c r="R122" i="125"/>
  <c r="V122" i="126" s="1"/>
  <c r="R118" i="125"/>
  <c r="V118" i="126" s="1"/>
  <c r="R117" i="125"/>
  <c r="V117" i="126" s="1"/>
  <c r="R116" i="125"/>
  <c r="V116" i="126" s="1"/>
  <c r="R115" i="125"/>
  <c r="V115" i="126" s="1"/>
  <c r="R106" i="125"/>
  <c r="V106" i="126" s="1"/>
  <c r="R105" i="125"/>
  <c r="V105" i="126" s="1"/>
  <c r="R104" i="125"/>
  <c r="V104" i="126" s="1"/>
  <c r="R103" i="125"/>
  <c r="V103" i="126" s="1"/>
  <c r="R102" i="125"/>
  <c r="V102" i="126" s="1"/>
  <c r="R98" i="125"/>
  <c r="V98" i="126" s="1"/>
  <c r="R97" i="125"/>
  <c r="V97" i="126" s="1"/>
  <c r="R96" i="125"/>
  <c r="V96" i="126" s="1"/>
  <c r="R95" i="125"/>
  <c r="V95" i="126" s="1"/>
  <c r="R91" i="125"/>
  <c r="V91" i="126" s="1"/>
  <c r="R90" i="125"/>
  <c r="V90" i="126" s="1"/>
  <c r="R89" i="125"/>
  <c r="V89" i="126" s="1"/>
  <c r="R88" i="125"/>
  <c r="V88" i="126" s="1"/>
  <c r="R87" i="125"/>
  <c r="V87" i="126" s="1"/>
  <c r="R83" i="125"/>
  <c r="V83" i="126" s="1"/>
  <c r="R74" i="125"/>
  <c r="V74" i="126" s="1"/>
  <c r="R73" i="125"/>
  <c r="V73" i="126" s="1"/>
  <c r="R72" i="125"/>
  <c r="V72" i="126" s="1"/>
  <c r="R71" i="125"/>
  <c r="V71" i="126" s="1"/>
  <c r="R70" i="125"/>
  <c r="V70" i="126" s="1"/>
  <c r="R66" i="125"/>
  <c r="V66" i="126" s="1"/>
  <c r="R65" i="125"/>
  <c r="V65" i="126" s="1"/>
  <c r="R64" i="125"/>
  <c r="V64" i="126" s="1"/>
  <c r="R63" i="125"/>
  <c r="V63" i="126" s="1"/>
  <c r="R62" i="125"/>
  <c r="V62" i="126" s="1"/>
  <c r="R58" i="125"/>
  <c r="V58" i="126" s="1"/>
  <c r="R54" i="125"/>
  <c r="V54" i="126" s="1"/>
  <c r="R53" i="125"/>
  <c r="V53" i="126" s="1"/>
  <c r="R52" i="125"/>
  <c r="V52" i="126" s="1"/>
  <c r="R51" i="125"/>
  <c r="V51" i="126" s="1"/>
  <c r="R50" i="125"/>
  <c r="V50" i="126" s="1"/>
  <c r="R41" i="125"/>
  <c r="V41" i="126" s="1"/>
  <c r="R40" i="125"/>
  <c r="V40" i="126" s="1"/>
  <c r="R39" i="125"/>
  <c r="V39" i="126" s="1"/>
  <c r="R38" i="125"/>
  <c r="V38" i="126" s="1"/>
  <c r="R37" i="125"/>
  <c r="V37" i="126" s="1"/>
  <c r="R33" i="125"/>
  <c r="V33" i="126" s="1"/>
  <c r="R32" i="125"/>
  <c r="V32" i="126" s="1"/>
  <c r="R31" i="125"/>
  <c r="V31" i="126" s="1"/>
  <c r="R30" i="125"/>
  <c r="V30" i="126" s="1"/>
  <c r="R29" i="125"/>
  <c r="V29" i="126" s="1"/>
  <c r="R25" i="125"/>
  <c r="V25" i="126" s="1"/>
  <c r="R24" i="125"/>
  <c r="V24" i="126" s="1"/>
  <c r="R23" i="125"/>
  <c r="V23" i="126" s="1"/>
  <c r="R22" i="125"/>
  <c r="V22" i="126" s="1"/>
  <c r="R21" i="125"/>
  <c r="V21" i="126" s="1"/>
  <c r="L123" i="126" l="1"/>
  <c r="L84" i="126"/>
  <c r="C19" i="125" l="1"/>
  <c r="D534" i="125" l="1"/>
  <c r="D618" i="125"/>
  <c r="D586" i="125"/>
  <c r="D503" i="125" l="1"/>
  <c r="D606" i="125"/>
  <c r="D620" i="125" s="1"/>
  <c r="D473" i="125"/>
  <c r="D458" i="125"/>
  <c r="D488" i="125"/>
  <c r="D513" i="125"/>
  <c r="D567" i="125"/>
  <c r="R534" i="125"/>
  <c r="R138" i="125"/>
  <c r="R75" i="125"/>
  <c r="R586" i="125"/>
  <c r="R171" i="125"/>
  <c r="R42" i="125"/>
  <c r="R84" i="125"/>
  <c r="R540" i="125"/>
  <c r="R26" i="125"/>
  <c r="N26" i="125" s="1"/>
  <c r="R123" i="125"/>
  <c r="R59" i="125"/>
  <c r="R131" i="125"/>
  <c r="R99" i="125"/>
  <c r="R618" i="125"/>
  <c r="R187" i="125"/>
  <c r="R208" i="125"/>
  <c r="R92" i="125"/>
  <c r="R179" i="125"/>
  <c r="R34" i="125"/>
  <c r="R547" i="125"/>
  <c r="R200" i="125"/>
  <c r="R154" i="125"/>
  <c r="R107" i="125"/>
  <c r="R67" i="125"/>
  <c r="R146" i="125"/>
  <c r="R216" i="125"/>
  <c r="R55" i="125"/>
  <c r="R119" i="125"/>
  <c r="P618" i="125" l="1"/>
  <c r="N618" i="125"/>
  <c r="P586" i="125"/>
  <c r="N586" i="125"/>
  <c r="P547" i="125"/>
  <c r="N547" i="125"/>
  <c r="P540" i="125"/>
  <c r="N540" i="125"/>
  <c r="P534" i="125"/>
  <c r="N534" i="125"/>
  <c r="P216" i="125"/>
  <c r="N216" i="125"/>
  <c r="P208" i="125"/>
  <c r="N208" i="125"/>
  <c r="P200" i="125"/>
  <c r="N200" i="125"/>
  <c r="P187" i="125"/>
  <c r="N187" i="125"/>
  <c r="P179" i="125"/>
  <c r="N179" i="125"/>
  <c r="P171" i="125"/>
  <c r="N171" i="125"/>
  <c r="P154" i="125"/>
  <c r="N154" i="125"/>
  <c r="P146" i="125"/>
  <c r="N146" i="125"/>
  <c r="P138" i="125"/>
  <c r="N138" i="125"/>
  <c r="P131" i="125"/>
  <c r="N131" i="125"/>
  <c r="P123" i="125"/>
  <c r="N123" i="125"/>
  <c r="P119" i="125"/>
  <c r="N119" i="125"/>
  <c r="N107" i="125"/>
  <c r="N99" i="125"/>
  <c r="N92" i="125"/>
  <c r="N84" i="125"/>
  <c r="N75" i="125"/>
  <c r="N67" i="125"/>
  <c r="N59" i="125"/>
  <c r="N55" i="125"/>
  <c r="N42" i="125"/>
  <c r="N34" i="125"/>
  <c r="D307" i="125"/>
  <c r="D525" i="125"/>
  <c r="D400" i="125"/>
  <c r="D292" i="125"/>
  <c r="D351" i="125"/>
  <c r="R559" i="125"/>
  <c r="D385" i="125"/>
  <c r="R156" i="125"/>
  <c r="R218" i="125"/>
  <c r="R109" i="125"/>
  <c r="D443" i="125"/>
  <c r="R44" i="125"/>
  <c r="R553" i="125"/>
  <c r="R565" i="125"/>
  <c r="R77" i="125"/>
  <c r="R189" i="125"/>
  <c r="N565" i="125" l="1"/>
  <c r="P565" i="125"/>
  <c r="N559" i="125"/>
  <c r="P559" i="125"/>
  <c r="P553" i="125"/>
  <c r="N553" i="125"/>
  <c r="P218" i="125"/>
  <c r="N218" i="125"/>
  <c r="P189" i="125"/>
  <c r="N189" i="125"/>
  <c r="P156" i="125"/>
  <c r="N156" i="125"/>
  <c r="N109" i="125"/>
  <c r="N77" i="125"/>
  <c r="N44" i="125"/>
  <c r="R220" i="125"/>
  <c r="D490" i="125"/>
  <c r="R567" i="125"/>
  <c r="R158" i="125"/>
  <c r="P567" i="125" l="1"/>
  <c r="N567" i="125"/>
  <c r="P220" i="125"/>
  <c r="N220" i="125"/>
  <c r="P158" i="125"/>
  <c r="N158" i="125"/>
  <c r="D569" i="125"/>
  <c r="D623" i="125" s="1"/>
  <c r="R523" i="125" l="1"/>
  <c r="R486" i="125"/>
  <c r="N523" i="125" l="1"/>
  <c r="P523" i="125"/>
  <c r="P486" i="125"/>
  <c r="N486" i="125"/>
  <c r="R488" i="125"/>
  <c r="P488" i="125" l="1"/>
  <c r="N488" i="125"/>
  <c r="V559" i="126" l="1"/>
  <c r="T559" i="126"/>
  <c r="R559" i="126" s="1"/>
  <c r="T553" i="126" l="1"/>
  <c r="R553" i="126" s="1"/>
  <c r="V553" i="126"/>
  <c r="V565" i="126" l="1"/>
  <c r="T565" i="126"/>
  <c r="R565" i="126" s="1"/>
  <c r="V486" i="126" l="1"/>
  <c r="V488" i="126" s="1"/>
  <c r="T486" i="126"/>
  <c r="R486" i="126" s="1"/>
  <c r="T488" i="126" l="1"/>
  <c r="R488" i="126" s="1"/>
  <c r="R431" i="125"/>
  <c r="R456" i="125"/>
  <c r="R255" i="125"/>
  <c r="R329" i="125"/>
  <c r="R373" i="125"/>
  <c r="R280" i="125"/>
  <c r="R363" i="125"/>
  <c r="R270" i="125"/>
  <c r="R305" i="125"/>
  <c r="P456" i="125" l="1"/>
  <c r="N456" i="125"/>
  <c r="P431" i="125"/>
  <c r="N431" i="125"/>
  <c r="P373" i="125"/>
  <c r="N373" i="125"/>
  <c r="P363" i="125"/>
  <c r="N363" i="125"/>
  <c r="P329" i="125"/>
  <c r="N329" i="125"/>
  <c r="P305" i="125"/>
  <c r="N305" i="125"/>
  <c r="P280" i="125"/>
  <c r="N280" i="125"/>
  <c r="P270" i="125"/>
  <c r="N270" i="125"/>
  <c r="P255" i="125"/>
  <c r="N255" i="125"/>
  <c r="R245" i="125"/>
  <c r="R339" i="125"/>
  <c r="R290" i="125"/>
  <c r="R235" i="125"/>
  <c r="R319" i="125"/>
  <c r="R398" i="125"/>
  <c r="N398" i="125" s="1"/>
  <c r="R383" i="125"/>
  <c r="R471" i="125"/>
  <c r="R421" i="125"/>
  <c r="R349" i="125"/>
  <c r="R606" i="125"/>
  <c r="N606" i="125" s="1"/>
  <c r="R513" i="125"/>
  <c r="R307" i="125"/>
  <c r="R458" i="125"/>
  <c r="R411" i="125"/>
  <c r="R503" i="125"/>
  <c r="V503" i="126" l="1"/>
  <c r="P606" i="125"/>
  <c r="P513" i="125"/>
  <c r="N513" i="125"/>
  <c r="P503" i="125"/>
  <c r="N503" i="125"/>
  <c r="P471" i="125"/>
  <c r="N471" i="125"/>
  <c r="P458" i="125"/>
  <c r="N458" i="125"/>
  <c r="P421" i="125"/>
  <c r="N421" i="125"/>
  <c r="P411" i="125"/>
  <c r="N411" i="125"/>
  <c r="P383" i="125"/>
  <c r="N383" i="125"/>
  <c r="P349" i="125"/>
  <c r="N349" i="125"/>
  <c r="P339" i="125"/>
  <c r="N339" i="125"/>
  <c r="P319" i="125"/>
  <c r="N319" i="125"/>
  <c r="P307" i="125"/>
  <c r="N307" i="125"/>
  <c r="P290" i="125"/>
  <c r="N290" i="125"/>
  <c r="P245" i="125"/>
  <c r="N245" i="125"/>
  <c r="P235" i="125"/>
  <c r="N235" i="125"/>
  <c r="R400" i="125"/>
  <c r="P398" i="125"/>
  <c r="R292" i="125"/>
  <c r="R257" i="125"/>
  <c r="R385" i="125"/>
  <c r="R473" i="125"/>
  <c r="R351" i="125"/>
  <c r="R620" i="125"/>
  <c r="R525" i="125"/>
  <c r="V523" i="126" l="1"/>
  <c r="T503" i="126"/>
  <c r="R503" i="126" s="1"/>
  <c r="T513" i="126"/>
  <c r="R513" i="126" s="1"/>
  <c r="T523" i="126"/>
  <c r="R523" i="126" s="1"/>
  <c r="V513" i="126"/>
  <c r="H623" i="126"/>
  <c r="N620" i="125"/>
  <c r="P620" i="125"/>
  <c r="P525" i="125"/>
  <c r="N525" i="125"/>
  <c r="P473" i="125"/>
  <c r="N473" i="125"/>
  <c r="P400" i="125"/>
  <c r="N400" i="125"/>
  <c r="P385" i="125"/>
  <c r="N385" i="125"/>
  <c r="P351" i="125"/>
  <c r="N351" i="125"/>
  <c r="P292" i="125"/>
  <c r="N292" i="125"/>
  <c r="P257" i="125"/>
  <c r="N257" i="125"/>
  <c r="T525" i="126" l="1"/>
  <c r="R525" i="126" s="1"/>
  <c r="V525" i="126"/>
  <c r="T59" i="126" l="1"/>
  <c r="R59" i="126" s="1"/>
  <c r="V59" i="126"/>
  <c r="V471" i="126" l="1"/>
  <c r="V473" i="126" s="1"/>
  <c r="T471" i="126"/>
  <c r="R471" i="126" s="1"/>
  <c r="T473" i="126" l="1"/>
  <c r="R473" i="126" s="1"/>
  <c r="V123" i="126"/>
  <c r="V84" i="126" l="1"/>
  <c r="T123" i="126"/>
  <c r="R123" i="126" s="1"/>
  <c r="T84" i="126"/>
  <c r="R84" i="126" s="1"/>
  <c r="V235" i="126" l="1"/>
  <c r="V329" i="126"/>
  <c r="T534" i="126"/>
  <c r="R534" i="126" s="1"/>
  <c r="V319" i="126"/>
  <c r="T349" i="126"/>
  <c r="R349" i="126" s="1"/>
  <c r="T339" i="126"/>
  <c r="R339" i="126" s="1"/>
  <c r="T290" i="126"/>
  <c r="R290" i="126" s="1"/>
  <c r="V280" i="126"/>
  <c r="V270" i="126"/>
  <c r="T255" i="126"/>
  <c r="R255" i="126" s="1"/>
  <c r="V245" i="126"/>
  <c r="T99" i="126"/>
  <c r="R99" i="126" s="1"/>
  <c r="T329" i="126"/>
  <c r="R329" i="126" s="1"/>
  <c r="T131" i="126"/>
  <c r="R131" i="126" s="1"/>
  <c r="T319" i="126"/>
  <c r="R319" i="126" s="1"/>
  <c r="T235" i="126"/>
  <c r="R235" i="126" s="1"/>
  <c r="T270" i="126"/>
  <c r="R270" i="126" s="1"/>
  <c r="T280" i="126"/>
  <c r="R280" i="126" s="1"/>
  <c r="T245" i="126"/>
  <c r="R245" i="126" s="1"/>
  <c r="T547" i="126"/>
  <c r="R547" i="126" s="1"/>
  <c r="T119" i="126"/>
  <c r="R119" i="126" s="1"/>
  <c r="T107" i="126"/>
  <c r="R107" i="126" s="1"/>
  <c r="T92" i="126"/>
  <c r="R92" i="126" s="1"/>
  <c r="T42" i="126"/>
  <c r="R42" i="126" s="1"/>
  <c r="T75" i="126"/>
  <c r="R75" i="126" s="1"/>
  <c r="T67" i="126"/>
  <c r="R67" i="126" s="1"/>
  <c r="T55" i="126"/>
  <c r="R55" i="126" s="1"/>
  <c r="T34" i="126"/>
  <c r="R34" i="126" s="1"/>
  <c r="T26" i="126"/>
  <c r="R26" i="126" s="1"/>
  <c r="V547" i="126" l="1"/>
  <c r="V534" i="126"/>
  <c r="V339" i="126"/>
  <c r="V349" i="126"/>
  <c r="V290" i="126"/>
  <c r="V292" i="126" s="1"/>
  <c r="V131" i="126"/>
  <c r="V255" i="126"/>
  <c r="V257" i="126" s="1"/>
  <c r="V99" i="126"/>
  <c r="V26" i="126"/>
  <c r="V34" i="126"/>
  <c r="V67" i="126"/>
  <c r="V119" i="126"/>
  <c r="V75" i="126"/>
  <c r="V107" i="126"/>
  <c r="V42" i="126"/>
  <c r="V92" i="126"/>
  <c r="V55" i="126"/>
  <c r="T351" i="126"/>
  <c r="R351" i="126" s="1"/>
  <c r="T292" i="126"/>
  <c r="R292" i="126" s="1"/>
  <c r="T257" i="126"/>
  <c r="R257" i="126" s="1"/>
  <c r="T109" i="126"/>
  <c r="R109" i="126" s="1"/>
  <c r="T44" i="126"/>
  <c r="R44" i="126" s="1"/>
  <c r="T77" i="126"/>
  <c r="R77" i="126" s="1"/>
  <c r="V351" i="126" l="1"/>
  <c r="V44" i="126"/>
  <c r="V77" i="126"/>
  <c r="V109" i="126"/>
  <c r="T138" i="126" l="1"/>
  <c r="R138" i="126" s="1"/>
  <c r="V138" i="126" l="1"/>
  <c r="T146" i="126" l="1"/>
  <c r="R146" i="126" s="1"/>
  <c r="V540" i="126" l="1"/>
  <c r="V567" i="126" s="1"/>
  <c r="V146" i="126"/>
  <c r="T540" i="126"/>
  <c r="R540" i="126" s="1"/>
  <c r="T567" i="126" l="1"/>
  <c r="R567" i="126" s="1"/>
  <c r="T618" i="126"/>
  <c r="R618" i="126" s="1"/>
  <c r="V618" i="126"/>
  <c r="V606" i="126"/>
  <c r="V586" i="126"/>
  <c r="V171" i="126"/>
  <c r="T208" i="126"/>
  <c r="R208" i="126" s="1"/>
  <c r="V208" i="126"/>
  <c r="T187" i="126"/>
  <c r="R187" i="126" s="1"/>
  <c r="V187" i="126"/>
  <c r="T216" i="126"/>
  <c r="R216" i="126" s="1"/>
  <c r="V216" i="126"/>
  <c r="T179" i="126"/>
  <c r="R179" i="126" s="1"/>
  <c r="V179" i="126"/>
  <c r="T606" i="126"/>
  <c r="R606" i="126" s="1"/>
  <c r="T586" i="126"/>
  <c r="R586" i="126" s="1"/>
  <c r="T171" i="126"/>
  <c r="R171" i="126" s="1"/>
  <c r="V620" i="126" l="1"/>
  <c r="T441" i="126"/>
  <c r="R441" i="126" s="1"/>
  <c r="T431" i="126"/>
  <c r="R431" i="126" s="1"/>
  <c r="T421" i="126"/>
  <c r="R421" i="126" s="1"/>
  <c r="T411" i="126"/>
  <c r="R411" i="126" s="1"/>
  <c r="T383" i="126"/>
  <c r="R383" i="126" s="1"/>
  <c r="T373" i="126"/>
  <c r="R373" i="126" s="1"/>
  <c r="T363" i="126"/>
  <c r="R363" i="126" s="1"/>
  <c r="V305" i="126"/>
  <c r="V307" i="126" s="1"/>
  <c r="T189" i="126"/>
  <c r="R189" i="126" s="1"/>
  <c r="V189" i="126"/>
  <c r="V200" i="126"/>
  <c r="V218" i="126" s="1"/>
  <c r="T620" i="126"/>
  <c r="R620" i="126" s="1"/>
  <c r="T305" i="126"/>
  <c r="R305" i="126" s="1"/>
  <c r="T200" i="126"/>
  <c r="R200" i="126" s="1"/>
  <c r="T218" i="126" l="1"/>
  <c r="R218" i="126" s="1"/>
  <c r="T307" i="126"/>
  <c r="R307" i="126" s="1"/>
  <c r="V431" i="126"/>
  <c r="V421" i="126"/>
  <c r="V411" i="126"/>
  <c r="V398" i="126"/>
  <c r="V400" i="126" s="1"/>
  <c r="V383" i="126"/>
  <c r="V373" i="126"/>
  <c r="V220" i="126"/>
  <c r="T398" i="126"/>
  <c r="R398" i="126" s="1"/>
  <c r="T443" i="126"/>
  <c r="R443" i="126" s="1"/>
  <c r="T385" i="126"/>
  <c r="R385" i="126" s="1"/>
  <c r="T220" i="126"/>
  <c r="R220" i="126" s="1"/>
  <c r="T400" i="126" l="1"/>
  <c r="R400" i="126" s="1"/>
  <c r="T456" i="126"/>
  <c r="R456" i="126" s="1"/>
  <c r="V363" i="126"/>
  <c r="T458" i="126" l="1"/>
  <c r="R458" i="126" s="1"/>
  <c r="V456" i="126"/>
  <c r="V458" i="126" s="1"/>
  <c r="V385" i="126"/>
  <c r="T490" i="126" l="1"/>
  <c r="R490" i="126" s="1"/>
  <c r="T154" i="126"/>
  <c r="R154" i="126" s="1"/>
  <c r="T156" i="126" l="1"/>
  <c r="R156" i="126" s="1"/>
  <c r="V154" i="126"/>
  <c r="V156" i="126" s="1"/>
  <c r="V158" i="126" s="1"/>
  <c r="T158" i="126" l="1"/>
  <c r="R158" i="126" s="1"/>
  <c r="T569" i="126" l="1"/>
  <c r="R569" i="126" s="1"/>
  <c r="T623" i="126" l="1"/>
  <c r="R623" i="126" s="1"/>
  <c r="R441" i="125"/>
  <c r="R443" i="125" s="1"/>
  <c r="R490" i="125" s="1"/>
  <c r="V441" i="126" l="1"/>
  <c r="P490" i="125"/>
  <c r="N490" i="125"/>
  <c r="P443" i="125"/>
  <c r="N443" i="125"/>
  <c r="P441" i="125"/>
  <c r="N441" i="125"/>
  <c r="R569" i="125"/>
  <c r="V443" i="126" l="1"/>
  <c r="V490" i="126"/>
  <c r="V569" i="126" s="1"/>
  <c r="R623" i="125"/>
  <c r="N569" i="125"/>
  <c r="P569" i="125"/>
  <c r="V623" i="126" l="1"/>
  <c r="P623" i="125"/>
  <c r="N623" i="125"/>
</calcChain>
</file>

<file path=xl/sharedStrings.xml><?xml version="1.0" encoding="utf-8"?>
<sst xmlns="http://schemas.openxmlformats.org/spreadsheetml/2006/main" count="1753" uniqueCount="245">
  <si>
    <t>STEAM PRODUCTION PLANT</t>
  </si>
  <si>
    <t>TOTAL STEAM PRODUCTION</t>
  </si>
  <si>
    <t>NUCLEAR PRODUCTION PLANT</t>
  </si>
  <si>
    <t>TOTAL NUCLEAR PRODUCTION PLANT</t>
  </si>
  <si>
    <t>GRAND TOTAL</t>
  </si>
  <si>
    <t/>
  </si>
  <si>
    <t>COMBINED CYCLE PRODUCTION PLANT</t>
  </si>
  <si>
    <t>TOTAL COMBINED CYCLE PRODUCTION PLANT</t>
  </si>
  <si>
    <t>TRANSMISSION, DISTRIBUTION, AND GENERAL PLANT</t>
  </si>
  <si>
    <t>TOTAL TRANSMISSION, DISTRIBUTION AND GENERAL PLANT</t>
  </si>
  <si>
    <t>SOLAR PRODUCTION PLANT</t>
  </si>
  <si>
    <t>TOTAL PRODUCTION PLANT</t>
  </si>
  <si>
    <t>TOTAL SOLAR PRODUCTION PLANT</t>
  </si>
  <si>
    <t>MANATEE COMMON</t>
  </si>
  <si>
    <t>STRUCTURES AND IMPROVEMENTS</t>
  </si>
  <si>
    <t>BOILER PLANT EQUIPMENT</t>
  </si>
  <si>
    <t>TURBOGENERATOR UNITS</t>
  </si>
  <si>
    <t>ACCESSORY ELECTRIC EQUIPMENT</t>
  </si>
  <si>
    <t>TOTAL MANATEE COMMON</t>
  </si>
  <si>
    <t>MANATEE UNIT 1</t>
  </si>
  <si>
    <t>TOTAL MANATEE UNIT 1</t>
  </si>
  <si>
    <t>MANATEE UNIT 2</t>
  </si>
  <si>
    <t>TOTAL MANATEE UNIT 2</t>
  </si>
  <si>
    <t>MARTIN COMMON</t>
  </si>
  <si>
    <t>TOTAL MARTIN COMMON</t>
  </si>
  <si>
    <t>MARTIN PIPELINE</t>
  </si>
  <si>
    <t>TOTAL MARTIN PIPELINE</t>
  </si>
  <si>
    <t>MARTIN UNIT 1</t>
  </si>
  <si>
    <t>TOTAL MARTIN UNIT 1</t>
  </si>
  <si>
    <t>MARTIN UNIT 2</t>
  </si>
  <si>
    <t>TOTAL MARTIN UNIT 2</t>
  </si>
  <si>
    <t>SCHERER COAL CARS</t>
  </si>
  <si>
    <t>TOTAL SCHERER COAL CARS</t>
  </si>
  <si>
    <t>SCHERER COMMON</t>
  </si>
  <si>
    <t>TOTAL SCHERER COMMON</t>
  </si>
  <si>
    <t>SCHERER UNIT 4</t>
  </si>
  <si>
    <t>TOTAL SCHERER UNIT 4</t>
  </si>
  <si>
    <t>SJRPP COAL CARS</t>
  </si>
  <si>
    <t>TOTAL SJRPP COAL CARS</t>
  </si>
  <si>
    <t>SJRPP COMMON</t>
  </si>
  <si>
    <t>TOTAL SJRPP COMMON</t>
  </si>
  <si>
    <t>SJRPP UNIT 1</t>
  </si>
  <si>
    <t>TOTAL SJRPP UNIT 1</t>
  </si>
  <si>
    <t>SJRPP UNIT 2</t>
  </si>
  <si>
    <t>TOTAL SJRPP UNIT 2</t>
  </si>
  <si>
    <t>TURKEY POINT COMMON</t>
  </si>
  <si>
    <t>TOTAL TURKEY POINT COMMON</t>
  </si>
  <si>
    <t>ST. LUCIE COMMON</t>
  </si>
  <si>
    <t>REACTOR PLANT EQUIPMENT</t>
  </si>
  <si>
    <t>TOTAL ST. LUCIE COMMON</t>
  </si>
  <si>
    <t>ST. LUCIE UNIT 1</t>
  </si>
  <si>
    <t>TOTAL ST. LUCIE UNIT 1</t>
  </si>
  <si>
    <t>ST. LUCIE UNIT 2</t>
  </si>
  <si>
    <t>TOTAL ST. LUCIE UNIT 2</t>
  </si>
  <si>
    <t>TURKEY POINT UNIT 3</t>
  </si>
  <si>
    <t>TOTAL TURKEY POINT UNIT 3</t>
  </si>
  <si>
    <t>TURKEY POINT UNIT 4</t>
  </si>
  <si>
    <t>TOTAL TURKEY POINT UNIT 4</t>
  </si>
  <si>
    <t>LAUDERDALE COMMON</t>
  </si>
  <si>
    <t>FUEL HOLDERS, PRODUCERS AND ACCESSORIES</t>
  </si>
  <si>
    <t>PRIME MOVERS - GENERAL</t>
  </si>
  <si>
    <t>GENERATORS</t>
  </si>
  <si>
    <t>TOTAL LAUDERDALE COMMON</t>
  </si>
  <si>
    <t>LAUDERDALE UNIT 4</t>
  </si>
  <si>
    <t>TOTAL LAUDERDALE UNIT 4</t>
  </si>
  <si>
    <t>LAUDERDALE UNIT 5</t>
  </si>
  <si>
    <t>TOTAL LAUDERDALE UNIT 5</t>
  </si>
  <si>
    <t>FT. MYERS COMMON</t>
  </si>
  <si>
    <t>TOTAL FT. MYERS COMMON</t>
  </si>
  <si>
    <t>FT. MYERS UNIT 2</t>
  </si>
  <si>
    <t>TOTAL FT. MYERS UNIT 2</t>
  </si>
  <si>
    <t>FT. MYERS UNIT 3</t>
  </si>
  <si>
    <t>TOTAL FT. MYERS UNIT 3</t>
  </si>
  <si>
    <t>MANATEE UNIT 3</t>
  </si>
  <si>
    <t>TOTAL MANATEE UNIT 3</t>
  </si>
  <si>
    <t>MARTIN UNIT 3</t>
  </si>
  <si>
    <t>TOTAL MARTIN UNIT 3</t>
  </si>
  <si>
    <t>MARTIN UNIT 4</t>
  </si>
  <si>
    <t>TOTAL MARTIN UNIT 4</t>
  </si>
  <si>
    <t>MARTIN UNIT 8</t>
  </si>
  <si>
    <t>TOTAL MARTIN UNIT 8</t>
  </si>
  <si>
    <t>SANFORD COMMON</t>
  </si>
  <si>
    <t>TOTAL SANFORD COMMON</t>
  </si>
  <si>
    <t>SANFORD UNIT 4</t>
  </si>
  <si>
    <t>TOTAL SANFORD UNIT 4</t>
  </si>
  <si>
    <t>SANFORD UNIT 5</t>
  </si>
  <si>
    <t>TOTAL SANFORD UNIT 5</t>
  </si>
  <si>
    <t>TURKEY POINT UNIT 5</t>
  </si>
  <si>
    <t>TOTAL TURKEY POINT UNIT 5</t>
  </si>
  <si>
    <t>WEST COUNTY COMMON</t>
  </si>
  <si>
    <t>TOTAL WEST COUNTY COMMON</t>
  </si>
  <si>
    <t>WEST COUNTY UNIT 1</t>
  </si>
  <si>
    <t>TOTAL WEST COUNTY UNIT 1</t>
  </si>
  <si>
    <t>WEST COUNTY UNIT 2</t>
  </si>
  <si>
    <t>TOTAL WEST COUNTY UNIT 2</t>
  </si>
  <si>
    <t>WEST COUNTY UNIT 3</t>
  </si>
  <si>
    <t>TOTAL WEST COUNTY UNIT 3</t>
  </si>
  <si>
    <t>CAPE CANAVERAL COMBINED CYCLE</t>
  </si>
  <si>
    <t>TOTAL CAPE CANAVERAL COMBINED CYCLE</t>
  </si>
  <si>
    <t>RIVIERA COMBINED CYCLE</t>
  </si>
  <si>
    <t>TOTAL RIVIERA COMBINED CYCLE</t>
  </si>
  <si>
    <t>PT EVERGLADES COMBINED CYCLE</t>
  </si>
  <si>
    <t>TOTAL PT EVERGLADES COMBINED CYCLE</t>
  </si>
  <si>
    <t>LAUDERDALE GTS</t>
  </si>
  <si>
    <t>TOTAL LAUDERDALE GTS</t>
  </si>
  <si>
    <t>FT. MYERS GTS</t>
  </si>
  <si>
    <t>TOTAL FT. MYERS GTS</t>
  </si>
  <si>
    <t>DESOTO SOLAR</t>
  </si>
  <si>
    <t>TOTAL DESOTOSOLAR</t>
  </si>
  <si>
    <t>SPACE COAST SOLAR</t>
  </si>
  <si>
    <t>TOTAL SPACE COAST SOLAR</t>
  </si>
  <si>
    <t>MARTIN SOLAR</t>
  </si>
  <si>
    <t>TOTAL MARTIN SOLAR</t>
  </si>
  <si>
    <t>BABCOCK SOLAR</t>
  </si>
  <si>
    <t>TOTAL BABCOCK SOLAR</t>
  </si>
  <si>
    <t>MANATEE SOLAR</t>
  </si>
  <si>
    <t>TOTAL MANATEE SOLAR</t>
  </si>
  <si>
    <t>TRANSMISSION PLANT</t>
  </si>
  <si>
    <t>EASEMENTS</t>
  </si>
  <si>
    <t>STATION EQUIPMENT</t>
  </si>
  <si>
    <t>STATION EQUIPMENT - STEP-UP TRANSFORMERS</t>
  </si>
  <si>
    <t>TOWERS AND FIXTURES</t>
  </si>
  <si>
    <t>POLES AND FIXTURES</t>
  </si>
  <si>
    <t>OVERHEAD CONDUCTORS AND DEVICES</t>
  </si>
  <si>
    <t>UNDERGROUND CONDUIT</t>
  </si>
  <si>
    <t>UNDERGROUND CONDUCTORS AND DEVICES</t>
  </si>
  <si>
    <t>ROADS AND TRAILS</t>
  </si>
  <si>
    <t>TOTAL TRANSMISSION PLANT</t>
  </si>
  <si>
    <t>DISTRIBUTION PLANT</t>
  </si>
  <si>
    <t>POLES, TOWERS AND FIXTURES - WOOD</t>
  </si>
  <si>
    <t>POLES, TOWERS AND FIXTURES - CONCRETE</t>
  </si>
  <si>
    <t>LINE TRANSFORMERS</t>
  </si>
  <si>
    <t>METERS</t>
  </si>
  <si>
    <t>METERS - AMI</t>
  </si>
  <si>
    <t>INSTALLATIONS ON CUSTOMER'S PREMISES</t>
  </si>
  <si>
    <t>STREET LIGHTING AND SIGNAL SYSTEMS</t>
  </si>
  <si>
    <t>TOTAL DISTRIBUTION PLANT</t>
  </si>
  <si>
    <t>GENERAL PLANT</t>
  </si>
  <si>
    <t>AUTOMOBILES</t>
  </si>
  <si>
    <t>LIGHT TRUCKS</t>
  </si>
  <si>
    <t>HEAVY TRUCKS</t>
  </si>
  <si>
    <t>TRACTOR TRAILERS</t>
  </si>
  <si>
    <t>TRAILERS</t>
  </si>
  <si>
    <t>POWER OPERATED EQUIPMENT</t>
  </si>
  <si>
    <t>COMMUNICATION EQUIPMENT - FIBER OPTICS</t>
  </si>
  <si>
    <t>TOTAL GENERAL PLANT</t>
  </si>
  <si>
    <t>MANATEE STEAM PLANT</t>
  </si>
  <si>
    <t>TOTAL MANATEE STEAM PLANT</t>
  </si>
  <si>
    <t>MARTIN STEAM PLANT</t>
  </si>
  <si>
    <t>TOTAL MARTIN STEAM PLANT</t>
  </si>
  <si>
    <t>SCHERER STEAM PLANT</t>
  </si>
  <si>
    <t>TOTAL SCHERER STEAM PLANT</t>
  </si>
  <si>
    <t>SJRPP STEAM PLANT</t>
  </si>
  <si>
    <t>TOTAL SJRPP STEAM PLANT</t>
  </si>
  <si>
    <t>ST. LUCIE NUCLEAR PLANT</t>
  </si>
  <si>
    <t>TOTAL ST. LUCIE NUCLEAR PLANT</t>
  </si>
  <si>
    <t>TURKEY POINT NUCLEAR PLANT</t>
  </si>
  <si>
    <t>TOTAL TURKEY POINT NUCLEAR PLANT</t>
  </si>
  <si>
    <t>LAUDERDALE COMBINED CYCLE PLANT</t>
  </si>
  <si>
    <t>TOTAL LAUDERDALE COMBINED CYCLE PLANT</t>
  </si>
  <si>
    <t>FT. MYERS COMBINED CYCLE PLANT</t>
  </si>
  <si>
    <t>TOTAL FT. MYERS COMBINED CYCLE PLANT</t>
  </si>
  <si>
    <t>MANATEE COMBINED CYCLE PLANT</t>
  </si>
  <si>
    <t>TOTAL MANATEE COMBINED CYCLE PLANT</t>
  </si>
  <si>
    <t>MARTIN COMBINED CYCLE PLANT</t>
  </si>
  <si>
    <t>TOTAL MARTIN COMBINED CYCLE PLANT</t>
  </si>
  <si>
    <t>SANFORD COMBINED CYCLE PLANT</t>
  </si>
  <si>
    <t>TOTAL SANFORD COMBINED CYCLE PLANT</t>
  </si>
  <si>
    <t>TURKEY POINT COMBINED CYCLE PLANT</t>
  </si>
  <si>
    <t>TOTAL TURKEY POINT COMBINED CYCLE PLANT</t>
  </si>
  <si>
    <t>WEST COUNTY COMBINED CYCLE PLANT</t>
  </si>
  <si>
    <t>TOTAL WEST COUNTY COMBINED CYCLE PLANT</t>
  </si>
  <si>
    <t>CAPE CANAVERAL COMBINED CYCLE PLANT</t>
  </si>
  <si>
    <t>TOTAL CAPE CANAVERAL COMBINED CYCLE PLANT</t>
  </si>
  <si>
    <t>RIVIERA COMBINED CYCLE PLANT</t>
  </si>
  <si>
    <t>TOTAL RIVIERA COMBINED CYCLE PLANT</t>
  </si>
  <si>
    <t>PT EVERGLADES COMBINED CYCLE PLANT</t>
  </si>
  <si>
    <t>TOTAL PT EVERGLADES COMBINED CYCLE PLANT</t>
  </si>
  <si>
    <t>NET</t>
  </si>
  <si>
    <t>SALVAGE</t>
  </si>
  <si>
    <t>ORIGINAL</t>
  </si>
  <si>
    <t>COST</t>
  </si>
  <si>
    <t>BOOK</t>
  </si>
  <si>
    <t>RESERVE</t>
  </si>
  <si>
    <t>FLORIDA POWER AND LIGHT COMPANY</t>
  </si>
  <si>
    <t>REMAINING</t>
  </si>
  <si>
    <t>LIFE</t>
  </si>
  <si>
    <t>ANNUAL</t>
  </si>
  <si>
    <t>PEAKER PLANTS</t>
  </si>
  <si>
    <t>TOTAL PEAKER PLANTS</t>
  </si>
  <si>
    <t>PRIME MOVERS - CAPITAL SPARE PARTS</t>
  </si>
  <si>
    <t>MISCELLANEOUS POWER PLANT EQUIPMENT</t>
  </si>
  <si>
    <t>TOTAL SCHERER COMMON UNIT 3 AND 4</t>
  </si>
  <si>
    <t>SCHERER COMMON UNIT 3 AND 4</t>
  </si>
  <si>
    <t>SERVICES - OVERHEAD</t>
  </si>
  <si>
    <t>SERVICES - UNDERGROUND</t>
  </si>
  <si>
    <t>UNDERGROUND CONDUCTORS AND DEVICES - DUCT SYSTEM</t>
  </si>
  <si>
    <t>UNDERGROUND CONDUCTORS AND DEVICES - DIRECT BURIED</t>
  </si>
  <si>
    <t>UNDERGROUND CONDUIT - DUCT SYSTEM</t>
  </si>
  <si>
    <t>UNDERGROUND CONDUIT - DIRECT BURIED</t>
  </si>
  <si>
    <t>LAUDERDALE AND FT. MYERS PEAKERS</t>
  </si>
  <si>
    <t>TOTAL  LAUDERDALE AND FT. MYERS PEAKERS</t>
  </si>
  <si>
    <t>TOTAL LAUDERDALE AND FT. MYERS PEAKERS</t>
  </si>
  <si>
    <t>SJRPP COAL AND LIMESTONE</t>
  </si>
  <si>
    <t>TOTAL SJRPP COAL AND LIMESTONE</t>
  </si>
  <si>
    <t>SJRPP GYPSUM AND ASH</t>
  </si>
  <si>
    <t>TOTAL SJRPP GYPSUM AND ASH</t>
  </si>
  <si>
    <t xml:space="preserve">RESERVE </t>
  </si>
  <si>
    <t>RATIO</t>
  </si>
  <si>
    <t>SERVICE</t>
  </si>
  <si>
    <t>AVERAGE LIFE</t>
  </si>
  <si>
    <t>DEPRECIATION RATES</t>
  </si>
  <si>
    <t>WHOLE</t>
  </si>
  <si>
    <t>ESTIMATED</t>
  </si>
  <si>
    <t>ACCRUAL</t>
  </si>
  <si>
    <t xml:space="preserve">CHANGE IN </t>
  </si>
  <si>
    <t>APPROVED</t>
  </si>
  <si>
    <t>RATIO WHEN</t>
  </si>
  <si>
    <t>APPROVED IN DOCKET 090130-EI UNLESS OTHERWISE NOTED</t>
  </si>
  <si>
    <t>RECOMMENDED RATES</t>
  </si>
  <si>
    <t>*</t>
  </si>
  <si>
    <t>**</t>
  </si>
  <si>
    <t xml:space="preserve">    THE BOOK RESERVE PERCENTS SHOWN FOR DOCKET NO. 090130-EI ARE THE BOOK RESERVE PERCENTS FOR THE ACCOUNT INCLUDED IN THAT DOCKET.</t>
  </si>
  <si>
    <t>***</t>
  </si>
  <si>
    <t>FOR NEW UNITS IN DOCKET NO. 090130-EI AND UNITS ADDED SUBSEQUENT TO THAT DOCKET THE RESERVE PERCENT SHOWN IS 0% AND THE AVERAGE REMAINING LIFE IS EQUAL TO THE LIFE SPAN OF THE UNIT.</t>
  </si>
  <si>
    <t xml:space="preserve">SCHEDULE 1A.  SUMMARY OF ESTIMATED DEPRECIATION ACCRUALS USING ESTIMATED BALANCES </t>
  </si>
  <si>
    <t xml:space="preserve">IN DOCKET NO. 090130-EI THE COMMISSION ORDERED A COMPOSITE REMAINING LIFE FOR ACCOUNT 343, PRIME MOVERS - GENERAL AND ACCOUNT 343.2 PRIME MOVERS - CAPITAL SPARE PARTS.  THE AVERAGE SERVICE LIVES AND AVERAGE </t>
  </si>
  <si>
    <t xml:space="preserve">    REMAINING LIVES SHOWN HERE FOR BOTH ACCOUNTS IS THE COMPOSITE REMAINING LIFE ORDERED BY THE COMMISSION FOR ALL OF ACCOUNT 343.</t>
  </si>
  <si>
    <t>NOTES:</t>
  </si>
  <si>
    <t xml:space="preserve">SCHEDULE 1B.  SUMMARY OF ESTIMATED DEPRECIATION ACCRUALS USING ESTIMATED BALANCES </t>
  </si>
  <si>
    <t>(3)=(2)/(1)</t>
  </si>
  <si>
    <t>(8)=(1)x(7)</t>
  </si>
  <si>
    <t>BABCOCK RANCH SOLAR</t>
  </si>
  <si>
    <t>TOTAL BABCOCK RANCH SOLAR</t>
  </si>
  <si>
    <t>CITRUS SOLAR</t>
  </si>
  <si>
    <t>TOTAL CITRUS SOLAR</t>
  </si>
  <si>
    <t>AMORTIZATION ACCOUNTS WERE NOT INCLUDED IN THE 2016 DEPRECIATION STUDY.  FPL HAS NOT PROPOSED ANY CHANGES TO THE AMORTIZATION PERIODS FOR THESE ACCOUNTS.</t>
  </si>
  <si>
    <t>FPL HAS HISTORICALLY MAINTAINED THE BOOK RESERVE FOR ACCOUNTS 343 AND ACCOUNT 364 AT THE ACCOUNT LEVEL, AS OPPOSED TO AT THE LEVEL OF THE SUBACCOUNTS RECOMMENDED IN THE 2016 DEPRECIATION STUDY.</t>
  </si>
  <si>
    <t>AMORTIZABLE AND INTANGIBLE ACCOUNTS WERE NOT INCLUDED IN THE 2016 DEPRECIATION STUDY.  FPL HAS NOT PROPOSED ANY CHANGES TO THE AMORTIZATION PERIODS FOR THESE ACCOUNTS.</t>
  </si>
  <si>
    <t>ASSETS THAT HAVE BEEN OR ARE PLANNED TO BE RETIRED AND RECOVERED THROUGH CAPITAL RECOVERY SCHEDULES IN  DOCKET NO. 120015-EI OR DOCKET 160021-EI ARE NOT INCLUDED IN THIS SCHEDULE.</t>
  </si>
  <si>
    <t>AS OF DECEMBER 31, 2016 AND EXISTING DEPRECIATION RATES</t>
  </si>
  <si>
    <t>AS OF DECEMBER 31, 2016 AND PROPOSED DEPRECIATION RATES</t>
  </si>
  <si>
    <t>OPC 030341</t>
  </si>
  <si>
    <t>FPL RC-16</t>
  </si>
  <si>
    <t>OPC 030342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</si>
</sst>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0_);\(0\)"/>
    <numFmt numFmtId="166" formatCode="0.0"/>
    <numFmt numFmtId="167" formatCode="_(* #,##0.0_);_(* \(#,##0.0\);_(* &quot;-&quot;??_);_(@_)"/>
  </numFmts>
  <fonts count="11" x14ac:knownFonts="1">
    <font>
      <sz val="11"/>
      <color theme="1"/>
      <name val="Calibri"/>
      <family val="2"/>
      <scheme val="minor"/>
    </font>
    <font>
      <b/>
      <i/>
      <u/>
      <sz val="16"/>
      <name val="Symbol"/>
      <family val="1"/>
      <charset val="2"/>
    </font>
    <font>
      <sz val="11"/>
      <color indexed="8"/>
      <name val="Calibri"/>
      <family val="2"/>
    </font>
    <font>
      <b/>
      <sz val="14"/>
      <color indexed="8"/>
      <name val="Arial"/>
      <family val="2"/>
    </font>
    <font>
      <sz val="10"/>
      <color indexed="8"/>
      <name val="Arial"/>
      <family val="2"/>
    </font>
    <font>
      <b/>
      <sz val="10"/>
      <color indexed="8"/>
      <name val="Arial"/>
      <family val="2"/>
    </font>
    <font>
      <i/>
      <sz val="10"/>
      <color indexed="8"/>
      <name val="Arial"/>
      <family val="2"/>
    </font>
    <font>
      <b/>
      <i/>
      <sz val="10"/>
      <color indexed="8"/>
      <name val="Arial"/>
      <family val="2"/>
    </font>
    <font>
      <sz val="10"/>
      <color theme="1"/>
      <name val="Arial"/>
      <family val="2"/>
    </font>
    <font>
      <sz val="11"/>
      <color theme="1"/>
      <name val="Calibri"/>
      <family val="2"/>
      <scheme val="minor"/>
    </font>
    <fon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7">
    <xf numFmtId="0" fontId="0" fillId="0" borderId="0"/>
    <xf numFmtId="43" fontId="2" fillId="0" borderId="0" applyFont="0" applyFill="0" applyBorder="0" applyAlignment="0" applyProtection="0"/>
    <xf numFmtId="0" fontId="1" fillId="0" borderId="0" applyProtection="0"/>
    <xf numFmtId="0" fontId="8" fillId="0" borderId="0"/>
    <xf numFmtId="43" fontId="8"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cellStyleXfs>
  <cellXfs count="123">
    <xf numFmtId="0" fontId="0" fillId="0" borderId="0" xfId="0"/>
    <xf numFmtId="0" fontId="3" fillId="0" borderId="0" xfId="0" applyFont="1" applyAlignment="1">
      <alignment horizontal="centerContinuous"/>
    </xf>
    <xf numFmtId="0" fontId="5" fillId="0" borderId="1" xfId="0" applyFont="1" applyBorder="1" applyAlignment="1">
      <alignment horizontal="centerContinuous"/>
    </xf>
    <xf numFmtId="0" fontId="5" fillId="0" borderId="0" xfId="0" applyFont="1" applyBorder="1" applyAlignment="1">
      <alignment horizontal="center"/>
    </xf>
    <xf numFmtId="0" fontId="5" fillId="0" borderId="1" xfId="0" applyFont="1" applyBorder="1" applyAlignment="1">
      <alignment horizontal="center"/>
    </xf>
    <xf numFmtId="165" fontId="5" fillId="0" borderId="0" xfId="0" applyNumberFormat="1" applyFont="1" applyAlignment="1">
      <alignment horizontal="center"/>
    </xf>
    <xf numFmtId="164" fontId="5" fillId="0" borderId="3" xfId="1" applyNumberFormat="1" applyFont="1" applyBorder="1"/>
    <xf numFmtId="164" fontId="6" fillId="0" borderId="2" xfId="1" applyNumberFormat="1" applyFont="1" applyBorder="1"/>
    <xf numFmtId="164" fontId="6" fillId="0" borderId="0" xfId="1" applyNumberFormat="1" applyFont="1" applyBorder="1"/>
    <xf numFmtId="164" fontId="7" fillId="0" borderId="0" xfId="1" applyNumberFormat="1" applyFont="1"/>
    <xf numFmtId="164" fontId="7" fillId="0" borderId="1" xfId="1" applyNumberFormat="1" applyFont="1" applyBorder="1"/>
    <xf numFmtId="164" fontId="4" fillId="0" borderId="1" xfId="1" applyNumberFormat="1" applyFont="1" applyBorder="1"/>
    <xf numFmtId="0" fontId="4" fillId="0" borderId="0" xfId="0" applyFont="1"/>
    <xf numFmtId="0" fontId="5" fillId="0" borderId="0" xfId="0" applyFont="1" applyAlignment="1">
      <alignment horizontal="centerContinuous"/>
    </xf>
    <xf numFmtId="0" fontId="5" fillId="0" borderId="0" xfId="0" applyFont="1"/>
    <xf numFmtId="164" fontId="4" fillId="0" borderId="0" xfId="1" applyNumberFormat="1" applyFont="1"/>
    <xf numFmtId="0" fontId="6" fillId="0" borderId="0" xfId="0" applyFont="1"/>
    <xf numFmtId="164" fontId="6" fillId="0" borderId="0" xfId="1" applyNumberFormat="1" applyFont="1"/>
    <xf numFmtId="0" fontId="7" fillId="0" borderId="0" xfId="0" applyFont="1"/>
    <xf numFmtId="0" fontId="4" fillId="0" borderId="0" xfId="0" applyFont="1" applyAlignment="1">
      <alignment horizontal="centerContinuous"/>
    </xf>
    <xf numFmtId="0" fontId="4" fillId="0" borderId="0" xfId="0" applyFont="1" applyFill="1"/>
    <xf numFmtId="164" fontId="4" fillId="0" borderId="0" xfId="1" applyNumberFormat="1" applyFont="1" applyFill="1"/>
    <xf numFmtId="164" fontId="4" fillId="0" borderId="1" xfId="1" applyNumberFormat="1" applyFont="1" applyFill="1" applyBorder="1"/>
    <xf numFmtId="164" fontId="6" fillId="0" borderId="0" xfId="1" applyNumberFormat="1" applyFont="1" applyFill="1"/>
    <xf numFmtId="2" fontId="4" fillId="0" borderId="0" xfId="1" applyNumberFormat="1" applyFont="1" applyFill="1" applyAlignment="1">
      <alignment horizontal="center"/>
    </xf>
    <xf numFmtId="164" fontId="4" fillId="0" borderId="0" xfId="1" applyNumberFormat="1" applyFont="1" applyFill="1" applyBorder="1"/>
    <xf numFmtId="165" fontId="4" fillId="0" borderId="0" xfId="1" applyNumberFormat="1" applyFont="1" applyFill="1" applyAlignment="1">
      <alignment horizontal="center"/>
    </xf>
    <xf numFmtId="0" fontId="4" fillId="0" borderId="1" xfId="0" applyFont="1" applyBorder="1" applyAlignment="1">
      <alignment horizontal="centerContinuous"/>
    </xf>
    <xf numFmtId="0" fontId="6" fillId="0" borderId="0" xfId="0" applyFont="1" applyFill="1"/>
    <xf numFmtId="166" fontId="4" fillId="0" borderId="0" xfId="0" applyNumberFormat="1" applyFont="1" applyAlignment="1">
      <alignment horizontal="center"/>
    </xf>
    <xf numFmtId="166" fontId="4" fillId="0" borderId="0" xfId="0" applyNumberFormat="1" applyFont="1" applyFill="1" applyAlignment="1">
      <alignment horizontal="center"/>
    </xf>
    <xf numFmtId="166" fontId="6" fillId="0" borderId="0" xfId="0" applyNumberFormat="1" applyFont="1" applyAlignment="1">
      <alignment horizontal="center"/>
    </xf>
    <xf numFmtId="166" fontId="7" fillId="0" borderId="0" xfId="0" applyNumberFormat="1" applyFont="1" applyAlignment="1">
      <alignment horizontal="center"/>
    </xf>
    <xf numFmtId="0" fontId="4" fillId="0" borderId="0" xfId="0" applyFont="1" applyFill="1" applyBorder="1"/>
    <xf numFmtId="164" fontId="6" fillId="0" borderId="2" xfId="1" applyNumberFormat="1" applyFont="1" applyFill="1" applyBorder="1"/>
    <xf numFmtId="164" fontId="5" fillId="0" borderId="0" xfId="1" applyNumberFormat="1" applyFont="1" applyFill="1" applyBorder="1"/>
    <xf numFmtId="164" fontId="4" fillId="0" borderId="0" xfId="0" applyNumberFormat="1" applyFont="1" applyFill="1"/>
    <xf numFmtId="164" fontId="7" fillId="0" borderId="0" xfId="1" applyNumberFormat="1" applyFont="1" applyFill="1" applyBorder="1"/>
    <xf numFmtId="164" fontId="6" fillId="0" borderId="0" xfId="1" applyNumberFormat="1" applyFont="1" applyFill="1" applyBorder="1"/>
    <xf numFmtId="0" fontId="5" fillId="0" borderId="0" xfId="0" applyFont="1" applyFill="1"/>
    <xf numFmtId="164" fontId="5" fillId="0" borderId="3" xfId="1" applyNumberFormat="1" applyFont="1" applyFill="1" applyBorder="1"/>
    <xf numFmtId="0" fontId="5" fillId="0" borderId="0" xfId="0" applyFont="1" applyAlignment="1">
      <alignment horizontal="center"/>
    </xf>
    <xf numFmtId="0" fontId="5" fillId="0" borderId="1" xfId="0" applyFont="1" applyFill="1" applyBorder="1" applyAlignment="1">
      <alignment horizontal="center"/>
    </xf>
    <xf numFmtId="0" fontId="4" fillId="0" borderId="0" xfId="0" applyFont="1" applyFill="1" applyAlignment="1">
      <alignment horizontal="centerContinuous"/>
    </xf>
    <xf numFmtId="0" fontId="5" fillId="0" borderId="1" xfId="0" applyFont="1" applyFill="1" applyBorder="1" applyAlignment="1">
      <alignment horizontal="centerContinuous"/>
    </xf>
    <xf numFmtId="0" fontId="5" fillId="0" borderId="0" xfId="0" applyFont="1" applyFill="1" applyBorder="1" applyAlignment="1">
      <alignment horizontal="center"/>
    </xf>
    <xf numFmtId="0" fontId="5" fillId="0" borderId="0" xfId="0" applyFont="1" applyFill="1" applyBorder="1" applyAlignment="1">
      <alignment horizontal="centerContinuous"/>
    </xf>
    <xf numFmtId="164" fontId="4" fillId="0" borderId="0" xfId="0" applyNumberFormat="1" applyFont="1" applyFill="1" applyBorder="1"/>
    <xf numFmtId="2" fontId="7" fillId="0" borderId="0" xfId="1" applyNumberFormat="1" applyFont="1" applyFill="1" applyAlignment="1">
      <alignment horizontal="center"/>
    </xf>
    <xf numFmtId="37" fontId="4" fillId="0" borderId="0" xfId="0" applyNumberFormat="1" applyFont="1" applyFill="1"/>
    <xf numFmtId="166" fontId="6" fillId="0" borderId="0" xfId="0" applyNumberFormat="1" applyFont="1" applyFill="1" applyAlignment="1">
      <alignment horizontal="center"/>
    </xf>
    <xf numFmtId="164" fontId="7" fillId="0" borderId="0" xfId="1" applyNumberFormat="1" applyFont="1" applyFill="1"/>
    <xf numFmtId="166" fontId="7" fillId="0" borderId="0" xfId="0" applyNumberFormat="1" applyFont="1" applyFill="1" applyAlignment="1">
      <alignment horizontal="center"/>
    </xf>
    <xf numFmtId="43" fontId="4" fillId="0" borderId="0" xfId="1" applyFont="1" applyFill="1"/>
    <xf numFmtId="0" fontId="7" fillId="0" borderId="0" xfId="0" applyFont="1" applyFill="1"/>
    <xf numFmtId="2" fontId="6" fillId="0" borderId="0" xfId="1" applyNumberFormat="1" applyFont="1" applyFill="1" applyAlignment="1">
      <alignment horizontal="center"/>
    </xf>
    <xf numFmtId="164" fontId="6" fillId="0" borderId="1" xfId="1" applyNumberFormat="1" applyFont="1" applyFill="1" applyBorder="1"/>
    <xf numFmtId="0" fontId="4" fillId="0" borderId="0" xfId="0" applyFont="1" applyFill="1" applyAlignment="1">
      <alignment horizontal="center"/>
    </xf>
    <xf numFmtId="166" fontId="4" fillId="0" borderId="0" xfId="0" applyNumberFormat="1" applyFont="1" applyFill="1" applyBorder="1" applyAlignment="1">
      <alignment horizontal="center"/>
    </xf>
    <xf numFmtId="0" fontId="5" fillId="0" borderId="0" xfId="0" applyFont="1" applyFill="1" applyAlignment="1">
      <alignment horizontal="centerContinuous"/>
    </xf>
    <xf numFmtId="0" fontId="4" fillId="0" borderId="1" xfId="0" applyFont="1" applyFill="1" applyBorder="1" applyAlignment="1">
      <alignment horizontal="centerContinuous"/>
    </xf>
    <xf numFmtId="0" fontId="5" fillId="0" borderId="0" xfId="0" applyFont="1" applyFill="1" applyAlignment="1">
      <alignment horizontal="center"/>
    </xf>
    <xf numFmtId="165" fontId="5" fillId="0" borderId="0" xfId="0" applyNumberFormat="1" applyFont="1" applyFill="1" applyAlignment="1">
      <alignment horizontal="center"/>
    </xf>
    <xf numFmtId="165" fontId="5" fillId="0" borderId="0" xfId="0" quotePrefix="1" applyNumberFormat="1" applyFont="1" applyFill="1" applyAlignment="1">
      <alignment horizontal="center"/>
    </xf>
    <xf numFmtId="0" fontId="5" fillId="0" borderId="0" xfId="0" applyFont="1" applyFill="1" applyBorder="1"/>
    <xf numFmtId="164" fontId="7" fillId="0" borderId="1" xfId="1" applyNumberFormat="1" applyFont="1" applyFill="1" applyBorder="1"/>
    <xf numFmtId="37" fontId="6" fillId="0" borderId="0" xfId="0" applyNumberFormat="1" applyFont="1" applyFill="1"/>
    <xf numFmtId="164" fontId="5" fillId="0" borderId="1" xfId="1" applyNumberFormat="1" applyFont="1" applyFill="1" applyBorder="1"/>
    <xf numFmtId="164" fontId="5" fillId="0" borderId="0" xfId="1" applyNumberFormat="1" applyFont="1" applyFill="1"/>
    <xf numFmtId="43" fontId="5" fillId="0" borderId="0" xfId="1" applyNumberFormat="1" applyFont="1" applyFill="1" applyBorder="1"/>
    <xf numFmtId="43" fontId="4" fillId="0" borderId="0" xfId="0" applyNumberFormat="1" applyFont="1" applyFill="1"/>
    <xf numFmtId="0" fontId="4" fillId="0" borderId="0" xfId="0" applyFont="1" applyFill="1" applyAlignment="1"/>
    <xf numFmtId="166" fontId="5" fillId="0" borderId="0" xfId="0" applyNumberFormat="1" applyFont="1" applyAlignment="1">
      <alignment horizontal="center"/>
    </xf>
    <xf numFmtId="167" fontId="7" fillId="0" borderId="0" xfId="1" applyNumberFormat="1" applyFont="1" applyAlignment="1">
      <alignment horizontal="center"/>
    </xf>
    <xf numFmtId="2" fontId="4" fillId="0" borderId="0" xfId="1" applyNumberFormat="1" applyFont="1" applyFill="1" applyBorder="1" applyAlignment="1">
      <alignment horizontal="center"/>
    </xf>
    <xf numFmtId="166" fontId="4" fillId="0" borderId="0" xfId="1" applyNumberFormat="1" applyFont="1" applyFill="1" applyAlignment="1">
      <alignment horizontal="center"/>
    </xf>
    <xf numFmtId="0" fontId="6" fillId="0" borderId="0" xfId="0" applyFont="1" applyFill="1" applyBorder="1"/>
    <xf numFmtId="2" fontId="4" fillId="0" borderId="0" xfId="0" applyNumberFormat="1" applyFont="1" applyFill="1" applyAlignment="1">
      <alignment horizontal="center"/>
    </xf>
    <xf numFmtId="0" fontId="4" fillId="0" borderId="1" xfId="1" applyNumberFormat="1" applyFont="1" applyFill="1" applyBorder="1"/>
    <xf numFmtId="166" fontId="6" fillId="0" borderId="0" xfId="0" applyNumberFormat="1" applyFont="1" applyFill="1" applyBorder="1" applyAlignment="1">
      <alignment horizontal="center"/>
    </xf>
    <xf numFmtId="166" fontId="5" fillId="0" borderId="0" xfId="0" applyNumberFormat="1" applyFont="1" applyFill="1" applyAlignment="1">
      <alignment horizontal="center"/>
    </xf>
    <xf numFmtId="2" fontId="6" fillId="0" borderId="0" xfId="0" applyNumberFormat="1" applyFont="1" applyFill="1" applyAlignment="1">
      <alignment horizontal="center"/>
    </xf>
    <xf numFmtId="165" fontId="4" fillId="0" borderId="0" xfId="1" applyNumberFormat="1" applyFont="1" applyFill="1" applyBorder="1" applyAlignment="1">
      <alignment horizontal="center"/>
    </xf>
    <xf numFmtId="2" fontId="6" fillId="0" borderId="0" xfId="0" applyNumberFormat="1" applyFont="1" applyFill="1" applyBorder="1" applyAlignment="1">
      <alignment horizontal="center"/>
    </xf>
    <xf numFmtId="0" fontId="3" fillId="0" borderId="0" xfId="0" applyFont="1" applyFill="1" applyAlignment="1">
      <alignment horizontal="centerContinuous"/>
    </xf>
    <xf numFmtId="0" fontId="6" fillId="0" borderId="0" xfId="1" applyNumberFormat="1" applyFont="1" applyFill="1"/>
    <xf numFmtId="2" fontId="5" fillId="0" borderId="0" xfId="0" applyNumberFormat="1" applyFont="1" applyFill="1" applyAlignment="1">
      <alignment horizontal="center"/>
    </xf>
    <xf numFmtId="2" fontId="7" fillId="0" borderId="0" xfId="1" applyNumberFormat="1" applyFont="1" applyFill="1" applyBorder="1" applyAlignment="1">
      <alignment horizontal="center"/>
    </xf>
    <xf numFmtId="2" fontId="5" fillId="0" borderId="0" xfId="1" applyNumberFormat="1" applyFont="1" applyFill="1" applyAlignment="1">
      <alignment horizontal="center"/>
    </xf>
    <xf numFmtId="43" fontId="4" fillId="0" borderId="0" xfId="1" applyFont="1" applyFill="1" applyAlignment="1">
      <alignment horizontal="left"/>
    </xf>
    <xf numFmtId="0" fontId="4" fillId="0" borderId="0" xfId="0" applyFont="1" applyAlignment="1">
      <alignment horizontal="right" indent="2"/>
    </xf>
    <xf numFmtId="0" fontId="4" fillId="0" borderId="0" xfId="0" applyFont="1" applyFill="1" applyAlignment="1">
      <alignment horizontal="right" indent="2"/>
    </xf>
    <xf numFmtId="0" fontId="4" fillId="0" borderId="0" xfId="0" applyFont="1" applyAlignment="1">
      <alignment horizontal="right"/>
    </xf>
    <xf numFmtId="2" fontId="7" fillId="0" borderId="0" xfId="0" applyNumberFormat="1" applyFont="1" applyFill="1" applyAlignment="1">
      <alignment horizontal="center"/>
    </xf>
    <xf numFmtId="0" fontId="4" fillId="0" borderId="0" xfId="0" applyFont="1" applyAlignment="1">
      <alignment horizontal="right" indent="1"/>
    </xf>
    <xf numFmtId="0" fontId="5" fillId="0" borderId="0" xfId="0" applyFont="1" applyAlignment="1">
      <alignment horizontal="right" indent="1"/>
    </xf>
    <xf numFmtId="0" fontId="4" fillId="0" borderId="0" xfId="0" applyFont="1" applyFill="1" applyAlignment="1">
      <alignment horizontal="right" indent="1"/>
    </xf>
    <xf numFmtId="166" fontId="4" fillId="0" borderId="0" xfId="1" applyNumberFormat="1" applyFont="1" applyFill="1" applyAlignment="1">
      <alignment horizontal="right" indent="1"/>
    </xf>
    <xf numFmtId="1" fontId="4" fillId="0" borderId="0" xfId="1" applyNumberFormat="1" applyFont="1" applyFill="1" applyAlignment="1">
      <alignment horizontal="right" indent="1"/>
    </xf>
    <xf numFmtId="0" fontId="5" fillId="0" borderId="0" xfId="0" applyFont="1" applyFill="1" applyAlignment="1">
      <alignment horizontal="right" indent="1"/>
    </xf>
    <xf numFmtId="0" fontId="4" fillId="0" borderId="0" xfId="0" applyFont="1" applyFill="1" applyBorder="1" applyAlignment="1">
      <alignment horizontal="right" indent="1"/>
    </xf>
    <xf numFmtId="0" fontId="6" fillId="0" borderId="0" xfId="0" applyFont="1" applyFill="1" applyAlignment="1">
      <alignment horizontal="right" indent="1"/>
    </xf>
    <xf numFmtId="165" fontId="5" fillId="0" borderId="0" xfId="0" applyNumberFormat="1" applyFont="1" applyFill="1" applyAlignment="1">
      <alignment horizontal="right" indent="1"/>
    </xf>
    <xf numFmtId="2" fontId="4" fillId="0" borderId="0" xfId="1" applyNumberFormat="1" applyFont="1" applyFill="1" applyAlignment="1">
      <alignment horizontal="right" indent="1"/>
    </xf>
    <xf numFmtId="2" fontId="4" fillId="0" borderId="0" xfId="1" applyNumberFormat="1" applyFont="1" applyFill="1" applyBorder="1" applyAlignment="1">
      <alignment horizontal="right" indent="1"/>
    </xf>
    <xf numFmtId="166" fontId="4" fillId="0" borderId="0" xfId="0" applyNumberFormat="1" applyFont="1" applyAlignment="1">
      <alignment horizontal="right" indent="1"/>
    </xf>
    <xf numFmtId="0" fontId="6" fillId="0" borderId="0" xfId="0" applyFont="1" applyAlignment="1">
      <alignment horizontal="right" indent="1"/>
    </xf>
    <xf numFmtId="166" fontId="4" fillId="0" borderId="0" xfId="0" applyNumberFormat="1" applyFont="1" applyFill="1" applyAlignment="1">
      <alignment horizontal="right" indent="1"/>
    </xf>
    <xf numFmtId="1" fontId="4" fillId="0" borderId="0" xfId="0" applyNumberFormat="1" applyFont="1" applyFill="1" applyAlignment="1">
      <alignment horizontal="right" indent="1"/>
    </xf>
    <xf numFmtId="0" fontId="7" fillId="0" borderId="0" xfId="0" applyFont="1" applyFill="1" applyAlignment="1">
      <alignment horizontal="right" indent="1"/>
    </xf>
    <xf numFmtId="0" fontId="6" fillId="0" borderId="0" xfId="0" applyFont="1" applyFill="1" applyBorder="1" applyAlignment="1">
      <alignment horizontal="right" indent="1"/>
    </xf>
    <xf numFmtId="166" fontId="7" fillId="0" borderId="0" xfId="0" applyNumberFormat="1" applyFont="1" applyFill="1" applyBorder="1" applyAlignment="1">
      <alignment horizontal="center"/>
    </xf>
    <xf numFmtId="0" fontId="5" fillId="0" borderId="1" xfId="0" applyFont="1" applyBorder="1"/>
    <xf numFmtId="0" fontId="4" fillId="0" borderId="1" xfId="0" applyFont="1" applyBorder="1"/>
    <xf numFmtId="0" fontId="4" fillId="0" borderId="1" xfId="0" applyFont="1" applyFill="1" applyBorder="1" applyAlignment="1">
      <alignment horizontal="right" indent="1"/>
    </xf>
    <xf numFmtId="0" fontId="5" fillId="0" borderId="0" xfId="0" applyFont="1" applyBorder="1"/>
    <xf numFmtId="0" fontId="4" fillId="0" borderId="0" xfId="0" applyFont="1" applyBorder="1"/>
    <xf numFmtId="164" fontId="7" fillId="0" borderId="0" xfId="1" applyNumberFormat="1" applyFont="1" applyBorder="1"/>
    <xf numFmtId="164" fontId="6" fillId="0" borderId="1" xfId="1" applyNumberFormat="1" applyFont="1" applyBorder="1"/>
    <xf numFmtId="164" fontId="5" fillId="0" borderId="0" xfId="1" applyNumberFormat="1" applyFont="1" applyBorder="1"/>
    <xf numFmtId="164" fontId="4" fillId="0" borderId="0" xfId="1" applyNumberFormat="1" applyFont="1" applyBorder="1"/>
    <xf numFmtId="164" fontId="5" fillId="0" borderId="1" xfId="1" applyNumberFormat="1" applyFont="1" applyBorder="1"/>
    <xf numFmtId="164" fontId="5" fillId="0" borderId="0" xfId="1" applyNumberFormat="1" applyFont="1"/>
  </cellXfs>
  <cellStyles count="7">
    <cellStyle name="Comma" xfId="1" builtinId="3"/>
    <cellStyle name="Comma 10" xfId="6"/>
    <cellStyle name="Comma 2" xfId="4"/>
    <cellStyle name="Comma 3" xfId="5"/>
    <cellStyle name="F2"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5"/>
  <sheetViews>
    <sheetView tabSelected="1" zoomScale="82" zoomScaleNormal="82" workbookViewId="0">
      <selection sqref="A1:A2"/>
    </sheetView>
  </sheetViews>
  <sheetFormatPr defaultColWidth="9.109375" defaultRowHeight="13.2" x14ac:dyDescent="0.25"/>
  <cols>
    <col min="1" max="1" width="9.44140625" style="12" bestFit="1" customWidth="1"/>
    <col min="2" max="2" width="59.5546875" style="12" customWidth="1"/>
    <col min="3" max="3" width="2.6640625" style="12" customWidth="1"/>
    <col min="4" max="4" width="28.6640625" style="12" customWidth="1"/>
    <col min="5" max="5" width="2.33203125" style="12" customWidth="1"/>
    <col min="6" max="6" width="19.5546875" style="20" customWidth="1"/>
    <col min="7" max="7" width="4.6640625" style="12" bestFit="1" customWidth="1"/>
    <col min="8" max="8" width="12.109375" style="12" customWidth="1"/>
    <col min="9" max="9" width="2.6640625" style="12" customWidth="1"/>
    <col min="10" max="10" width="11.44140625" style="12" bestFit="1" customWidth="1"/>
    <col min="11" max="11" width="4" style="12" bestFit="1" customWidth="1"/>
    <col min="12" max="12" width="9.88671875" style="20" bestFit="1" customWidth="1"/>
    <col min="13" max="13" width="2.6640625" style="12" customWidth="1"/>
    <col min="14" max="14" width="19.109375" style="12" customWidth="1"/>
    <col min="15" max="15" width="2.6640625" style="12" customWidth="1"/>
    <col min="16" max="16" width="11.44140625" style="20" bestFit="1" customWidth="1"/>
    <col min="17" max="17" width="2.6640625" style="12" customWidth="1"/>
    <col min="18" max="18" width="20.6640625" style="20" customWidth="1"/>
    <col min="19" max="19" width="2.6640625" style="20" customWidth="1"/>
    <col min="20" max="16384" width="9.109375" style="12"/>
  </cols>
  <sheetData>
    <row r="1" spans="1:19" x14ac:dyDescent="0.25">
      <c r="A1" s="14" t="s">
        <v>242</v>
      </c>
    </row>
    <row r="2" spans="1:19" x14ac:dyDescent="0.25">
      <c r="A2" s="14" t="s">
        <v>243</v>
      </c>
    </row>
    <row r="3" spans="1:19" ht="17.399999999999999" x14ac:dyDescent="0.3">
      <c r="A3" s="1" t="s">
        <v>184</v>
      </c>
      <c r="B3" s="13"/>
      <c r="C3" s="13"/>
      <c r="D3" s="13"/>
      <c r="E3" s="13"/>
      <c r="F3" s="59"/>
      <c r="G3" s="13"/>
      <c r="H3" s="13"/>
      <c r="I3" s="13"/>
      <c r="J3" s="13"/>
      <c r="K3" s="13"/>
      <c r="L3" s="59"/>
      <c r="M3" s="13"/>
      <c r="N3" s="13"/>
      <c r="O3" s="13"/>
      <c r="P3" s="59"/>
      <c r="Q3" s="13"/>
      <c r="R3" s="43"/>
      <c r="S3" s="12"/>
    </row>
    <row r="4" spans="1:19" x14ac:dyDescent="0.25">
      <c r="A4" s="13"/>
      <c r="B4" s="13"/>
      <c r="C4" s="13"/>
      <c r="D4" s="13"/>
      <c r="E4" s="13"/>
      <c r="F4" s="59"/>
      <c r="G4" s="13"/>
      <c r="H4" s="13"/>
      <c r="I4" s="13"/>
      <c r="J4" s="13"/>
      <c r="K4" s="13"/>
      <c r="L4" s="59"/>
      <c r="M4" s="13"/>
      <c r="N4" s="13"/>
      <c r="O4" s="13"/>
      <c r="P4" s="59"/>
      <c r="Q4" s="13"/>
      <c r="R4" s="43"/>
      <c r="S4" s="12"/>
    </row>
    <row r="5" spans="1:19" x14ac:dyDescent="0.25">
      <c r="A5" s="13" t="s">
        <v>225</v>
      </c>
      <c r="B5" s="13"/>
      <c r="C5" s="13"/>
      <c r="D5" s="13"/>
      <c r="E5" s="13"/>
      <c r="F5" s="59"/>
      <c r="G5" s="13"/>
      <c r="H5" s="13"/>
      <c r="I5" s="13"/>
      <c r="J5" s="13"/>
      <c r="K5" s="13"/>
      <c r="L5" s="59"/>
      <c r="M5" s="13"/>
      <c r="N5" s="13"/>
      <c r="O5" s="13"/>
      <c r="P5" s="59"/>
      <c r="Q5" s="13"/>
      <c r="R5" s="43"/>
      <c r="S5" s="12"/>
    </row>
    <row r="6" spans="1:19" x14ac:dyDescent="0.25">
      <c r="A6" s="13" t="s">
        <v>240</v>
      </c>
      <c r="B6" s="19"/>
      <c r="C6" s="19"/>
      <c r="D6" s="19"/>
      <c r="E6" s="19"/>
      <c r="F6" s="43"/>
      <c r="G6" s="19"/>
      <c r="H6" s="19"/>
      <c r="I6" s="19"/>
      <c r="J6" s="19"/>
      <c r="K6" s="19"/>
      <c r="L6" s="43"/>
      <c r="M6" s="19"/>
      <c r="N6" s="19"/>
      <c r="O6" s="19"/>
      <c r="P6" s="43"/>
      <c r="Q6" s="19"/>
      <c r="R6" s="43"/>
      <c r="S6" s="12"/>
    </row>
    <row r="7" spans="1:19" x14ac:dyDescent="0.25">
      <c r="A7" s="13"/>
      <c r="B7" s="19"/>
      <c r="C7" s="19"/>
      <c r="D7" s="19"/>
      <c r="E7" s="19"/>
      <c r="F7" s="43"/>
      <c r="G7" s="19"/>
      <c r="H7" s="19"/>
      <c r="I7" s="19"/>
      <c r="J7" s="19"/>
      <c r="K7" s="19"/>
      <c r="L7" s="43"/>
      <c r="M7" s="19"/>
      <c r="N7" s="19"/>
      <c r="O7" s="19"/>
      <c r="P7" s="43"/>
      <c r="Q7" s="19"/>
      <c r="S7" s="12"/>
    </row>
    <row r="8" spans="1:19" x14ac:dyDescent="0.25">
      <c r="A8" s="13"/>
      <c r="B8" s="19"/>
      <c r="C8" s="19"/>
      <c r="D8" s="19"/>
      <c r="E8" s="19"/>
      <c r="F8" s="43"/>
      <c r="G8" s="19"/>
      <c r="H8" s="19"/>
      <c r="I8" s="19"/>
      <c r="J8" s="19"/>
      <c r="K8" s="19"/>
      <c r="L8" s="43"/>
      <c r="M8" s="19"/>
      <c r="N8" s="19"/>
      <c r="O8" s="19"/>
      <c r="P8" s="43"/>
      <c r="Q8" s="19"/>
    </row>
    <row r="9" spans="1:19" x14ac:dyDescent="0.25">
      <c r="A9" s="13"/>
      <c r="B9" s="19"/>
      <c r="C9" s="19"/>
      <c r="D9" s="19"/>
      <c r="E9" s="19"/>
      <c r="F9" s="2" t="s">
        <v>218</v>
      </c>
      <c r="G9" s="27"/>
      <c r="H9" s="27"/>
      <c r="I9" s="27"/>
      <c r="J9" s="27"/>
      <c r="K9" s="27"/>
      <c r="L9" s="60"/>
      <c r="M9" s="27"/>
      <c r="N9" s="27"/>
      <c r="O9" s="27"/>
      <c r="P9" s="60"/>
      <c r="Q9" s="27"/>
      <c r="R9" s="60"/>
    </row>
    <row r="10" spans="1:19" x14ac:dyDescent="0.25">
      <c r="F10" s="61" t="s">
        <v>207</v>
      </c>
      <c r="H10" s="2" t="s">
        <v>210</v>
      </c>
      <c r="I10" s="27"/>
      <c r="J10" s="27"/>
      <c r="N10" s="2" t="s">
        <v>211</v>
      </c>
      <c r="O10" s="27"/>
      <c r="P10" s="60"/>
      <c r="R10" s="45" t="s">
        <v>213</v>
      </c>
    </row>
    <row r="11" spans="1:19" x14ac:dyDescent="0.25">
      <c r="D11" s="3" t="s">
        <v>180</v>
      </c>
      <c r="F11" s="61" t="s">
        <v>217</v>
      </c>
      <c r="H11" s="41" t="s">
        <v>209</v>
      </c>
      <c r="I11" s="41"/>
      <c r="J11" s="41" t="s">
        <v>185</v>
      </c>
      <c r="L11" s="45" t="s">
        <v>178</v>
      </c>
      <c r="N11" s="41" t="s">
        <v>212</v>
      </c>
      <c r="O11" s="41"/>
      <c r="P11" s="61" t="s">
        <v>185</v>
      </c>
      <c r="R11" s="45" t="s">
        <v>187</v>
      </c>
      <c r="S11" s="45"/>
    </row>
    <row r="12" spans="1:19" x14ac:dyDescent="0.25">
      <c r="D12" s="4" t="s">
        <v>181</v>
      </c>
      <c r="F12" s="42" t="s">
        <v>216</v>
      </c>
      <c r="H12" s="4" t="s">
        <v>186</v>
      </c>
      <c r="I12" s="41"/>
      <c r="J12" s="4" t="s">
        <v>186</v>
      </c>
      <c r="L12" s="42" t="s">
        <v>179</v>
      </c>
      <c r="N12" s="4" t="s">
        <v>186</v>
      </c>
      <c r="O12" s="41"/>
      <c r="P12" s="42" t="s">
        <v>186</v>
      </c>
      <c r="R12" s="42" t="s">
        <v>214</v>
      </c>
      <c r="S12" s="45"/>
    </row>
    <row r="13" spans="1:19" x14ac:dyDescent="0.25">
      <c r="D13" s="5">
        <v>-1</v>
      </c>
      <c r="E13" s="5"/>
      <c r="F13" s="62">
        <v>-2</v>
      </c>
      <c r="G13" s="5"/>
      <c r="H13" s="5">
        <v>-3</v>
      </c>
      <c r="I13" s="5"/>
      <c r="J13" s="5">
        <v>-4</v>
      </c>
      <c r="K13" s="5"/>
      <c r="L13" s="62">
        <v>-5</v>
      </c>
      <c r="M13" s="5"/>
      <c r="N13" s="5">
        <v>-6</v>
      </c>
      <c r="O13" s="5"/>
      <c r="P13" s="62">
        <v>-7</v>
      </c>
      <c r="Q13" s="5"/>
      <c r="R13" s="63" t="s">
        <v>231</v>
      </c>
      <c r="S13" s="62"/>
    </row>
    <row r="14" spans="1:19" x14ac:dyDescent="0.25">
      <c r="D14" s="3"/>
      <c r="F14" s="46"/>
      <c r="R14" s="64"/>
      <c r="S14" s="64"/>
    </row>
    <row r="15" spans="1:19" x14ac:dyDescent="0.25">
      <c r="A15" s="14" t="s">
        <v>0</v>
      </c>
    </row>
    <row r="18" spans="1:19" s="16" customFormat="1" x14ac:dyDescent="0.25">
      <c r="A18" s="18" t="s">
        <v>146</v>
      </c>
      <c r="D18" s="17"/>
      <c r="F18" s="23"/>
      <c r="L18" s="28"/>
      <c r="P18" s="28"/>
      <c r="R18" s="23"/>
      <c r="S18" s="23"/>
    </row>
    <row r="19" spans="1:19" x14ac:dyDescent="0.25">
      <c r="A19" s="12" t="s">
        <v>5</v>
      </c>
      <c r="B19" s="12" t="s">
        <v>5</v>
      </c>
      <c r="C19" s="16" t="str">
        <f t="shared" ref="C19" si="0">+UPPER(B19)</f>
        <v/>
      </c>
    </row>
    <row r="20" spans="1:19" s="16" customFormat="1" x14ac:dyDescent="0.25">
      <c r="A20" s="16" t="s">
        <v>5</v>
      </c>
      <c r="B20" s="16" t="s">
        <v>13</v>
      </c>
      <c r="F20" s="28"/>
      <c r="H20" s="12"/>
      <c r="L20" s="28"/>
      <c r="P20" s="28"/>
      <c r="R20" s="28"/>
      <c r="S20" s="28"/>
    </row>
    <row r="21" spans="1:19" x14ac:dyDescent="0.25">
      <c r="A21" s="12">
        <v>311</v>
      </c>
      <c r="B21" s="12" t="s">
        <v>14</v>
      </c>
      <c r="C21" s="16"/>
      <c r="D21" s="15">
        <v>112114270.75</v>
      </c>
      <c r="F21" s="103">
        <v>64.47</v>
      </c>
      <c r="H21" s="94">
        <v>47</v>
      </c>
      <c r="J21" s="105">
        <v>17</v>
      </c>
      <c r="L21" s="26">
        <v>-1</v>
      </c>
      <c r="N21" s="29">
        <v>2.1</v>
      </c>
      <c r="O21" s="29"/>
      <c r="P21" s="30">
        <v>2.1</v>
      </c>
      <c r="R21" s="21">
        <f>+ROUND(D21*P21/100,0)</f>
        <v>2354400</v>
      </c>
      <c r="S21" s="36"/>
    </row>
    <row r="22" spans="1:19" x14ac:dyDescent="0.25">
      <c r="A22" s="12">
        <v>312</v>
      </c>
      <c r="B22" s="12" t="s">
        <v>15</v>
      </c>
      <c r="C22" s="16"/>
      <c r="D22" s="15">
        <v>7715627.6299999999</v>
      </c>
      <c r="F22" s="103">
        <v>60.95</v>
      </c>
      <c r="H22" s="94">
        <v>40</v>
      </c>
      <c r="J22" s="94">
        <v>16.100000000000001</v>
      </c>
      <c r="L22" s="26">
        <v>-2</v>
      </c>
      <c r="N22" s="29">
        <v>2.6</v>
      </c>
      <c r="O22" s="29"/>
      <c r="P22" s="30">
        <v>2.6</v>
      </c>
      <c r="R22" s="21">
        <f t="shared" ref="R22:R25" si="1">+ROUND(D22*P22/100,0)</f>
        <v>200606</v>
      </c>
      <c r="S22" s="36"/>
    </row>
    <row r="23" spans="1:19" x14ac:dyDescent="0.25">
      <c r="A23" s="12">
        <v>314</v>
      </c>
      <c r="B23" s="12" t="s">
        <v>16</v>
      </c>
      <c r="C23" s="16"/>
      <c r="D23" s="15">
        <v>9652310.3100000005</v>
      </c>
      <c r="F23" s="103">
        <v>58.68</v>
      </c>
      <c r="H23" s="94">
        <v>38</v>
      </c>
      <c r="J23" s="94">
        <v>15.7</v>
      </c>
      <c r="L23" s="26">
        <v>0</v>
      </c>
      <c r="N23" s="29">
        <v>2.6</v>
      </c>
      <c r="O23" s="29"/>
      <c r="P23" s="30">
        <v>2.6</v>
      </c>
      <c r="R23" s="21">
        <f t="shared" si="1"/>
        <v>250960</v>
      </c>
      <c r="S23" s="36"/>
    </row>
    <row r="24" spans="1:19" x14ac:dyDescent="0.25">
      <c r="A24" s="12">
        <v>315</v>
      </c>
      <c r="B24" s="12" t="s">
        <v>17</v>
      </c>
      <c r="C24" s="16"/>
      <c r="D24" s="15">
        <v>9646847.9499999993</v>
      </c>
      <c r="F24" s="103">
        <v>65.150000000000006</v>
      </c>
      <c r="H24" s="94">
        <v>44</v>
      </c>
      <c r="J24" s="94">
        <v>16.7</v>
      </c>
      <c r="L24" s="26">
        <v>-5</v>
      </c>
      <c r="N24" s="29">
        <v>2.4</v>
      </c>
      <c r="O24" s="29"/>
      <c r="P24" s="30">
        <v>2.4</v>
      </c>
      <c r="R24" s="21">
        <f t="shared" si="1"/>
        <v>231524</v>
      </c>
      <c r="S24" s="36"/>
    </row>
    <row r="25" spans="1:19" x14ac:dyDescent="0.25">
      <c r="A25" s="12">
        <v>316</v>
      </c>
      <c r="B25" s="12" t="s">
        <v>191</v>
      </c>
      <c r="C25" s="16"/>
      <c r="D25" s="11">
        <v>2450703.12</v>
      </c>
      <c r="F25" s="103">
        <v>61.56</v>
      </c>
      <c r="H25" s="94">
        <v>42</v>
      </c>
      <c r="J25" s="94">
        <v>16.399999999999999</v>
      </c>
      <c r="L25" s="26">
        <v>-1</v>
      </c>
      <c r="N25" s="29">
        <v>2.4</v>
      </c>
      <c r="O25" s="29"/>
      <c r="P25" s="30">
        <v>2.4</v>
      </c>
      <c r="R25" s="22">
        <f t="shared" si="1"/>
        <v>58817</v>
      </c>
      <c r="S25" s="47"/>
    </row>
    <row r="26" spans="1:19" s="16" customFormat="1" x14ac:dyDescent="0.25">
      <c r="A26" s="16" t="s">
        <v>5</v>
      </c>
      <c r="B26" s="16" t="s">
        <v>18</v>
      </c>
      <c r="D26" s="17">
        <f>+SUBTOTAL(9,D21:D25)</f>
        <v>141579759.75999999</v>
      </c>
      <c r="F26" s="103"/>
      <c r="H26" s="94"/>
      <c r="J26" s="106"/>
      <c r="L26" s="26"/>
      <c r="N26" s="31">
        <f>R26/D26*100</f>
        <v>2.186970090391966</v>
      </c>
      <c r="O26" s="31"/>
      <c r="P26" s="50">
        <v>2.2000000000000002</v>
      </c>
      <c r="R26" s="23">
        <f>+SUBTOTAL(9,R21:R25)</f>
        <v>3096307</v>
      </c>
      <c r="S26" s="23"/>
    </row>
    <row r="27" spans="1:19" x14ac:dyDescent="0.25">
      <c r="A27" s="12" t="s">
        <v>5</v>
      </c>
      <c r="B27" s="12" t="s">
        <v>5</v>
      </c>
      <c r="C27" s="16"/>
      <c r="F27" s="103"/>
      <c r="H27" s="94"/>
      <c r="J27" s="94"/>
      <c r="L27" s="26"/>
      <c r="N27" s="29"/>
      <c r="O27" s="29"/>
      <c r="P27" s="30"/>
    </row>
    <row r="28" spans="1:19" s="16" customFormat="1" x14ac:dyDescent="0.25">
      <c r="A28" s="16" t="s">
        <v>5</v>
      </c>
      <c r="B28" s="16" t="s">
        <v>19</v>
      </c>
      <c r="F28" s="103"/>
      <c r="H28" s="94"/>
      <c r="J28" s="106"/>
      <c r="L28" s="26"/>
      <c r="N28" s="31"/>
      <c r="O28" s="31"/>
      <c r="P28" s="30"/>
      <c r="R28" s="28"/>
      <c r="S28" s="28"/>
    </row>
    <row r="29" spans="1:19" x14ac:dyDescent="0.25">
      <c r="A29" s="12">
        <v>311</v>
      </c>
      <c r="B29" s="12" t="s">
        <v>14</v>
      </c>
      <c r="C29" s="16"/>
      <c r="D29" s="15">
        <v>6836328</v>
      </c>
      <c r="F29" s="103">
        <v>64.47</v>
      </c>
      <c r="H29" s="94">
        <v>47</v>
      </c>
      <c r="J29" s="105">
        <v>17</v>
      </c>
      <c r="L29" s="26">
        <v>-1</v>
      </c>
      <c r="N29" s="29">
        <v>2.1</v>
      </c>
      <c r="O29" s="29"/>
      <c r="P29" s="30">
        <v>2.1</v>
      </c>
      <c r="R29" s="21">
        <f t="shared" ref="R29:R33" si="2">+ROUND(D29*P29/100,0)</f>
        <v>143563</v>
      </c>
      <c r="S29" s="36"/>
    </row>
    <row r="30" spans="1:19" x14ac:dyDescent="0.25">
      <c r="A30" s="12">
        <v>312</v>
      </c>
      <c r="B30" s="12" t="s">
        <v>15</v>
      </c>
      <c r="C30" s="16"/>
      <c r="D30" s="15">
        <v>181481969.46000001</v>
      </c>
      <c r="F30" s="103">
        <v>60.95</v>
      </c>
      <c r="H30" s="94">
        <v>40</v>
      </c>
      <c r="J30" s="94">
        <v>16.100000000000001</v>
      </c>
      <c r="L30" s="26">
        <v>-2</v>
      </c>
      <c r="N30" s="29">
        <v>2.6</v>
      </c>
      <c r="O30" s="29"/>
      <c r="P30" s="30">
        <v>2.6</v>
      </c>
      <c r="R30" s="21">
        <f t="shared" si="2"/>
        <v>4718531</v>
      </c>
      <c r="S30" s="36"/>
    </row>
    <row r="31" spans="1:19" x14ac:dyDescent="0.25">
      <c r="A31" s="12">
        <v>314</v>
      </c>
      <c r="B31" s="12" t="s">
        <v>16</v>
      </c>
      <c r="C31" s="16"/>
      <c r="D31" s="15">
        <v>72660531.120000005</v>
      </c>
      <c r="F31" s="103">
        <v>58.68</v>
      </c>
      <c r="H31" s="94">
        <v>38</v>
      </c>
      <c r="J31" s="94">
        <v>15.7</v>
      </c>
      <c r="L31" s="26">
        <v>0</v>
      </c>
      <c r="N31" s="29">
        <v>2.6</v>
      </c>
      <c r="O31" s="29"/>
      <c r="P31" s="30">
        <v>2.6</v>
      </c>
      <c r="R31" s="21">
        <f t="shared" si="2"/>
        <v>1889174</v>
      </c>
      <c r="S31" s="36"/>
    </row>
    <row r="32" spans="1:19" x14ac:dyDescent="0.25">
      <c r="A32" s="12">
        <v>315</v>
      </c>
      <c r="B32" s="12" t="s">
        <v>17</v>
      </c>
      <c r="C32" s="16"/>
      <c r="D32" s="15">
        <v>14261783.880000001</v>
      </c>
      <c r="F32" s="103">
        <v>65.150000000000006</v>
      </c>
      <c r="H32" s="94">
        <v>44</v>
      </c>
      <c r="J32" s="94">
        <v>16.7</v>
      </c>
      <c r="L32" s="26">
        <v>-5</v>
      </c>
      <c r="N32" s="29">
        <v>2.4</v>
      </c>
      <c r="O32" s="29"/>
      <c r="P32" s="30">
        <v>2.4</v>
      </c>
      <c r="R32" s="21">
        <f t="shared" si="2"/>
        <v>342283</v>
      </c>
      <c r="S32" s="36"/>
    </row>
    <row r="33" spans="1:19" x14ac:dyDescent="0.25">
      <c r="A33" s="12">
        <v>316</v>
      </c>
      <c r="B33" s="12" t="s">
        <v>191</v>
      </c>
      <c r="C33" s="16"/>
      <c r="D33" s="11">
        <v>3924406.56</v>
      </c>
      <c r="F33" s="103">
        <v>61.56</v>
      </c>
      <c r="H33" s="94">
        <v>42</v>
      </c>
      <c r="J33" s="94">
        <v>16.399999999999999</v>
      </c>
      <c r="L33" s="26">
        <v>-1</v>
      </c>
      <c r="N33" s="29">
        <v>2.4</v>
      </c>
      <c r="O33" s="29"/>
      <c r="P33" s="30">
        <v>2.4</v>
      </c>
      <c r="R33" s="22">
        <f t="shared" si="2"/>
        <v>94186</v>
      </c>
      <c r="S33" s="47"/>
    </row>
    <row r="34" spans="1:19" s="16" customFormat="1" x14ac:dyDescent="0.25">
      <c r="A34" s="16" t="s">
        <v>5</v>
      </c>
      <c r="B34" s="16" t="s">
        <v>20</v>
      </c>
      <c r="D34" s="17">
        <f>+SUBTOTAL(9,D29:D33)</f>
        <v>279165019.02000004</v>
      </c>
      <c r="F34" s="103"/>
      <c r="H34" s="94"/>
      <c r="J34" s="106"/>
      <c r="L34" s="26"/>
      <c r="N34" s="31">
        <f>R34/D34*100</f>
        <v>2.5747269572786458</v>
      </c>
      <c r="O34" s="31"/>
      <c r="P34" s="50">
        <v>2.6</v>
      </c>
      <c r="R34" s="23">
        <f>+SUBTOTAL(9,R29:R33)</f>
        <v>7187737</v>
      </c>
      <c r="S34" s="23"/>
    </row>
    <row r="35" spans="1:19" x14ac:dyDescent="0.25">
      <c r="A35" s="12" t="s">
        <v>5</v>
      </c>
      <c r="B35" s="12" t="s">
        <v>5</v>
      </c>
      <c r="C35" s="16"/>
      <c r="F35" s="103"/>
      <c r="H35" s="94"/>
      <c r="J35" s="94"/>
      <c r="L35" s="26"/>
      <c r="N35" s="29"/>
      <c r="O35" s="29"/>
      <c r="P35" s="30"/>
    </row>
    <row r="36" spans="1:19" s="16" customFormat="1" x14ac:dyDescent="0.25">
      <c r="A36" s="16" t="s">
        <v>5</v>
      </c>
      <c r="B36" s="16" t="s">
        <v>21</v>
      </c>
      <c r="F36" s="103"/>
      <c r="H36" s="94"/>
      <c r="J36" s="106"/>
      <c r="L36" s="26"/>
      <c r="N36" s="31"/>
      <c r="O36" s="31"/>
      <c r="P36" s="30"/>
      <c r="R36" s="28"/>
      <c r="S36" s="28"/>
    </row>
    <row r="37" spans="1:19" x14ac:dyDescent="0.25">
      <c r="A37" s="12">
        <v>311</v>
      </c>
      <c r="B37" s="12" t="s">
        <v>14</v>
      </c>
      <c r="C37" s="16"/>
      <c r="D37" s="15">
        <v>4986744.41</v>
      </c>
      <c r="F37" s="103">
        <v>64.47</v>
      </c>
      <c r="H37" s="94">
        <v>47</v>
      </c>
      <c r="J37" s="105">
        <v>17</v>
      </c>
      <c r="L37" s="26">
        <v>-1</v>
      </c>
      <c r="N37" s="29">
        <v>2.1</v>
      </c>
      <c r="O37" s="29"/>
      <c r="P37" s="30">
        <v>2.1</v>
      </c>
      <c r="R37" s="21">
        <f t="shared" ref="R37:R41" si="3">+ROUND(D37*P37/100,0)</f>
        <v>104722</v>
      </c>
      <c r="S37" s="36"/>
    </row>
    <row r="38" spans="1:19" x14ac:dyDescent="0.25">
      <c r="A38" s="12">
        <v>312</v>
      </c>
      <c r="B38" s="12" t="s">
        <v>15</v>
      </c>
      <c r="C38" s="16"/>
      <c r="D38" s="15">
        <v>183957417.50999999</v>
      </c>
      <c r="F38" s="103">
        <v>60.95</v>
      </c>
      <c r="H38" s="94">
        <v>40</v>
      </c>
      <c r="J38" s="94">
        <v>16.100000000000001</v>
      </c>
      <c r="L38" s="26">
        <v>-2</v>
      </c>
      <c r="N38" s="29">
        <v>2.6</v>
      </c>
      <c r="O38" s="29"/>
      <c r="P38" s="30">
        <v>2.6</v>
      </c>
      <c r="R38" s="21">
        <f t="shared" si="3"/>
        <v>4782893</v>
      </c>
      <c r="S38" s="36"/>
    </row>
    <row r="39" spans="1:19" x14ac:dyDescent="0.25">
      <c r="A39" s="12">
        <v>314</v>
      </c>
      <c r="B39" s="12" t="s">
        <v>16</v>
      </c>
      <c r="C39" s="16"/>
      <c r="D39" s="15">
        <v>70765381.489999995</v>
      </c>
      <c r="F39" s="103">
        <v>58.68</v>
      </c>
      <c r="H39" s="94">
        <v>38</v>
      </c>
      <c r="J39" s="94">
        <v>15.7</v>
      </c>
      <c r="L39" s="26">
        <v>0</v>
      </c>
      <c r="N39" s="29">
        <v>2.6</v>
      </c>
      <c r="O39" s="29"/>
      <c r="P39" s="30">
        <v>2.6</v>
      </c>
      <c r="R39" s="21">
        <f t="shared" si="3"/>
        <v>1839900</v>
      </c>
      <c r="S39" s="36"/>
    </row>
    <row r="40" spans="1:19" x14ac:dyDescent="0.25">
      <c r="A40" s="12">
        <v>315</v>
      </c>
      <c r="B40" s="12" t="s">
        <v>17</v>
      </c>
      <c r="C40" s="16"/>
      <c r="D40" s="15">
        <v>12273816.32</v>
      </c>
      <c r="F40" s="103">
        <v>65.150000000000006</v>
      </c>
      <c r="H40" s="94">
        <v>44</v>
      </c>
      <c r="J40" s="94">
        <v>16.7</v>
      </c>
      <c r="L40" s="26">
        <v>-5</v>
      </c>
      <c r="N40" s="29">
        <v>2.4</v>
      </c>
      <c r="O40" s="29"/>
      <c r="P40" s="30">
        <v>2.4</v>
      </c>
      <c r="R40" s="21">
        <f t="shared" si="3"/>
        <v>294572</v>
      </c>
      <c r="S40" s="36"/>
    </row>
    <row r="41" spans="1:19" x14ac:dyDescent="0.25">
      <c r="A41" s="12">
        <v>316</v>
      </c>
      <c r="B41" s="12" t="s">
        <v>191</v>
      </c>
      <c r="C41" s="16"/>
      <c r="D41" s="11">
        <v>3453781.77</v>
      </c>
      <c r="F41" s="103">
        <v>61.56</v>
      </c>
      <c r="H41" s="94">
        <v>42</v>
      </c>
      <c r="J41" s="94">
        <v>16.399999999999999</v>
      </c>
      <c r="L41" s="26">
        <v>-1</v>
      </c>
      <c r="N41" s="29">
        <v>2.4</v>
      </c>
      <c r="O41" s="29"/>
      <c r="P41" s="30">
        <v>2.4</v>
      </c>
      <c r="R41" s="22">
        <f t="shared" si="3"/>
        <v>82891</v>
      </c>
      <c r="S41" s="47"/>
    </row>
    <row r="42" spans="1:19" s="16" customFormat="1" x14ac:dyDescent="0.25">
      <c r="A42" s="16" t="s">
        <v>5</v>
      </c>
      <c r="B42" s="16" t="s">
        <v>22</v>
      </c>
      <c r="D42" s="7">
        <f>+SUBTOTAL(9,D37:D41)</f>
        <v>275437141.49999994</v>
      </c>
      <c r="F42" s="103"/>
      <c r="H42" s="94"/>
      <c r="J42" s="106"/>
      <c r="L42" s="26"/>
      <c r="N42" s="31">
        <f>R42/D42*100</f>
        <v>2.5795279319655595</v>
      </c>
      <c r="O42" s="31"/>
      <c r="P42" s="50">
        <v>2.6</v>
      </c>
      <c r="R42" s="34">
        <f>+SUBTOTAL(9,R37:R41)</f>
        <v>7104978</v>
      </c>
      <c r="S42" s="38"/>
    </row>
    <row r="43" spans="1:19" s="16" customFormat="1" x14ac:dyDescent="0.25">
      <c r="B43" s="16" t="s">
        <v>5</v>
      </c>
      <c r="D43" s="17"/>
      <c r="F43" s="103"/>
      <c r="H43" s="94"/>
      <c r="J43" s="106"/>
      <c r="L43" s="26"/>
      <c r="N43" s="31"/>
      <c r="O43" s="31"/>
      <c r="P43" s="30"/>
      <c r="R43" s="23"/>
      <c r="S43" s="23"/>
    </row>
    <row r="44" spans="1:19" s="16" customFormat="1" x14ac:dyDescent="0.25">
      <c r="A44" s="18" t="s">
        <v>147</v>
      </c>
      <c r="D44" s="9">
        <f>+SUBTOTAL(9,D20:D43)</f>
        <v>696181920.28000009</v>
      </c>
      <c r="F44" s="103"/>
      <c r="H44" s="94"/>
      <c r="J44" s="106"/>
      <c r="L44" s="26"/>
      <c r="N44" s="32">
        <f>R44/D44*100</f>
        <v>2.4977698347877579</v>
      </c>
      <c r="O44" s="73"/>
      <c r="P44" s="32">
        <v>2.5</v>
      </c>
      <c r="R44" s="51">
        <f>+SUBTOTAL(9,R20:R43)</f>
        <v>17389022</v>
      </c>
      <c r="S44" s="51"/>
    </row>
    <row r="45" spans="1:19" s="16" customFormat="1" x14ac:dyDescent="0.25">
      <c r="B45" s="16" t="s">
        <v>5</v>
      </c>
      <c r="D45" s="17"/>
      <c r="F45" s="103"/>
      <c r="H45" s="94"/>
      <c r="J45" s="106"/>
      <c r="L45" s="26"/>
      <c r="N45" s="31"/>
      <c r="O45" s="31"/>
      <c r="P45" s="30"/>
      <c r="R45" s="23"/>
      <c r="S45" s="23"/>
    </row>
    <row r="46" spans="1:19" s="16" customFormat="1" x14ac:dyDescent="0.25">
      <c r="B46" s="16" t="s">
        <v>5</v>
      </c>
      <c r="D46" s="17"/>
      <c r="F46" s="103"/>
      <c r="H46" s="94"/>
      <c r="J46" s="106"/>
      <c r="L46" s="26"/>
      <c r="N46" s="31"/>
      <c r="O46" s="31"/>
      <c r="P46" s="30"/>
      <c r="R46" s="23"/>
      <c r="S46" s="23"/>
    </row>
    <row r="47" spans="1:19" s="16" customFormat="1" x14ac:dyDescent="0.25">
      <c r="A47" s="18" t="s">
        <v>148</v>
      </c>
      <c r="D47" s="17"/>
      <c r="F47" s="103"/>
      <c r="H47" s="94"/>
      <c r="J47" s="106"/>
      <c r="L47" s="26"/>
      <c r="N47" s="31"/>
      <c r="O47" s="31"/>
      <c r="P47" s="30"/>
      <c r="R47" s="23"/>
      <c r="S47" s="23"/>
    </row>
    <row r="48" spans="1:19" x14ac:dyDescent="0.25">
      <c r="A48" s="12" t="s">
        <v>5</v>
      </c>
      <c r="B48" s="12" t="s">
        <v>5</v>
      </c>
      <c r="C48" s="16"/>
      <c r="F48" s="103"/>
      <c r="H48" s="94"/>
      <c r="J48" s="94"/>
      <c r="L48" s="26"/>
      <c r="N48" s="29"/>
      <c r="O48" s="29"/>
      <c r="P48" s="30"/>
    </row>
    <row r="49" spans="1:19" s="16" customFormat="1" x14ac:dyDescent="0.25">
      <c r="A49" s="16" t="s">
        <v>5</v>
      </c>
      <c r="B49" s="16" t="s">
        <v>23</v>
      </c>
      <c r="F49" s="103"/>
      <c r="H49" s="94"/>
      <c r="J49" s="106"/>
      <c r="L49" s="26"/>
      <c r="N49" s="31"/>
      <c r="O49" s="31"/>
      <c r="P49" s="30"/>
      <c r="R49" s="28"/>
      <c r="S49" s="28"/>
    </row>
    <row r="50" spans="1:19" x14ac:dyDescent="0.25">
      <c r="A50" s="12">
        <v>311</v>
      </c>
      <c r="B50" s="12" t="s">
        <v>14</v>
      </c>
      <c r="C50" s="16"/>
      <c r="D50" s="15">
        <v>241950141.44999999</v>
      </c>
      <c r="F50" s="103">
        <v>55.87</v>
      </c>
      <c r="H50" s="94">
        <v>47</v>
      </c>
      <c r="J50" s="94">
        <v>21</v>
      </c>
      <c r="L50" s="26">
        <v>-1</v>
      </c>
      <c r="N50" s="29">
        <v>2.1</v>
      </c>
      <c r="O50" s="29"/>
      <c r="P50" s="30">
        <v>2.1</v>
      </c>
      <c r="R50" s="21">
        <f t="shared" ref="R50:R54" si="4">+ROUND(D50*P50/100,0)</f>
        <v>5080953</v>
      </c>
      <c r="S50" s="36"/>
    </row>
    <row r="51" spans="1:19" x14ac:dyDescent="0.25">
      <c r="A51" s="12">
        <v>312</v>
      </c>
      <c r="B51" s="12" t="s">
        <v>15</v>
      </c>
      <c r="C51" s="16"/>
      <c r="D51" s="15">
        <v>7068506.2800000003</v>
      </c>
      <c r="F51" s="103">
        <v>54.08</v>
      </c>
      <c r="H51" s="94">
        <v>40</v>
      </c>
      <c r="J51" s="94">
        <v>19.399999999999999</v>
      </c>
      <c r="L51" s="26">
        <v>-5</v>
      </c>
      <c r="N51" s="29">
        <v>2.6</v>
      </c>
      <c r="O51" s="29"/>
      <c r="P51" s="30">
        <v>2.6</v>
      </c>
      <c r="R51" s="21">
        <f t="shared" si="4"/>
        <v>183781</v>
      </c>
      <c r="S51" s="36"/>
    </row>
    <row r="52" spans="1:19" x14ac:dyDescent="0.25">
      <c r="A52" s="12">
        <v>314</v>
      </c>
      <c r="B52" s="12" t="s">
        <v>16</v>
      </c>
      <c r="C52" s="16"/>
      <c r="D52" s="15">
        <v>27474256.510000002</v>
      </c>
      <c r="F52" s="103">
        <v>50.53</v>
      </c>
      <c r="H52" s="94">
        <v>38</v>
      </c>
      <c r="J52" s="94">
        <v>18.8</v>
      </c>
      <c r="L52" s="26">
        <v>0</v>
      </c>
      <c r="N52" s="29">
        <v>2.6</v>
      </c>
      <c r="O52" s="29"/>
      <c r="P52" s="30">
        <v>2.6</v>
      </c>
      <c r="R52" s="21">
        <f t="shared" si="4"/>
        <v>714331</v>
      </c>
      <c r="S52" s="36"/>
    </row>
    <row r="53" spans="1:19" x14ac:dyDescent="0.25">
      <c r="A53" s="12">
        <v>315</v>
      </c>
      <c r="B53" s="12" t="s">
        <v>17</v>
      </c>
      <c r="C53" s="16"/>
      <c r="D53" s="15">
        <v>10295313.210000001</v>
      </c>
      <c r="F53" s="103">
        <v>57.27</v>
      </c>
      <c r="H53" s="94">
        <v>44</v>
      </c>
      <c r="J53" s="94">
        <v>20</v>
      </c>
      <c r="L53" s="26">
        <v>-5</v>
      </c>
      <c r="N53" s="29">
        <v>2.4</v>
      </c>
      <c r="O53" s="29"/>
      <c r="P53" s="30">
        <v>2.4</v>
      </c>
      <c r="R53" s="21">
        <f t="shared" si="4"/>
        <v>247088</v>
      </c>
      <c r="S53" s="36"/>
    </row>
    <row r="54" spans="1:19" x14ac:dyDescent="0.25">
      <c r="A54" s="12">
        <v>316</v>
      </c>
      <c r="B54" s="12" t="s">
        <v>191</v>
      </c>
      <c r="C54" s="16"/>
      <c r="D54" s="11">
        <v>3888458.89</v>
      </c>
      <c r="F54" s="103">
        <v>52.62</v>
      </c>
      <c r="H54" s="94">
        <v>42</v>
      </c>
      <c r="J54" s="94">
        <v>19.899999999999999</v>
      </c>
      <c r="L54" s="26">
        <v>0</v>
      </c>
      <c r="N54" s="29">
        <v>2.4</v>
      </c>
      <c r="O54" s="29"/>
      <c r="P54" s="30">
        <v>2.4</v>
      </c>
      <c r="R54" s="22">
        <f t="shared" si="4"/>
        <v>93323</v>
      </c>
      <c r="S54" s="47"/>
    </row>
    <row r="55" spans="1:19" s="16" customFormat="1" x14ac:dyDescent="0.25">
      <c r="A55" s="16" t="s">
        <v>5</v>
      </c>
      <c r="B55" s="16" t="s">
        <v>24</v>
      </c>
      <c r="D55" s="17">
        <f>+SUBTOTAL(9,D50:D54)</f>
        <v>290676676.33999997</v>
      </c>
      <c r="F55" s="103"/>
      <c r="H55" s="94"/>
      <c r="J55" s="106"/>
      <c r="L55" s="26"/>
      <c r="N55" s="31">
        <f>R55/D55*100</f>
        <v>2.1740567834923943</v>
      </c>
      <c r="O55" s="31"/>
      <c r="P55" s="50">
        <v>2.2000000000000002</v>
      </c>
      <c r="R55" s="23">
        <f>+SUBTOTAL(9,R50:R54)</f>
        <v>6319476</v>
      </c>
      <c r="S55" s="23"/>
    </row>
    <row r="56" spans="1:19" x14ac:dyDescent="0.25">
      <c r="A56" s="12" t="s">
        <v>5</v>
      </c>
      <c r="B56" s="12" t="s">
        <v>5</v>
      </c>
      <c r="C56" s="16"/>
      <c r="F56" s="103"/>
      <c r="H56" s="94"/>
      <c r="J56" s="94"/>
      <c r="L56" s="26"/>
      <c r="N56" s="29"/>
      <c r="O56" s="29"/>
      <c r="P56" s="30"/>
    </row>
    <row r="57" spans="1:19" s="16" customFormat="1" x14ac:dyDescent="0.25">
      <c r="A57" s="16" t="s">
        <v>5</v>
      </c>
      <c r="B57" s="16" t="s">
        <v>25</v>
      </c>
      <c r="F57" s="103"/>
      <c r="H57" s="94"/>
      <c r="J57" s="106"/>
      <c r="L57" s="26"/>
      <c r="N57" s="31"/>
      <c r="O57" s="31"/>
      <c r="P57" s="30"/>
      <c r="R57" s="28"/>
      <c r="S57" s="28"/>
    </row>
    <row r="58" spans="1:19" x14ac:dyDescent="0.25">
      <c r="A58" s="12">
        <v>312</v>
      </c>
      <c r="B58" s="12" t="s">
        <v>15</v>
      </c>
      <c r="C58" s="16"/>
      <c r="D58" s="11">
        <v>370941.56</v>
      </c>
      <c r="F58" s="103">
        <v>54.08</v>
      </c>
      <c r="H58" s="94">
        <v>40</v>
      </c>
      <c r="J58" s="94">
        <v>19.399999999999999</v>
      </c>
      <c r="L58" s="26">
        <v>-5</v>
      </c>
      <c r="N58" s="29">
        <v>2.6</v>
      </c>
      <c r="O58" s="29"/>
      <c r="P58" s="30">
        <v>2.6</v>
      </c>
      <c r="R58" s="22">
        <f>+ROUND(D58*P58/100,0)</f>
        <v>9644</v>
      </c>
      <c r="S58" s="47"/>
    </row>
    <row r="59" spans="1:19" s="16" customFormat="1" x14ac:dyDescent="0.25">
      <c r="A59" s="16" t="s">
        <v>5</v>
      </c>
      <c r="B59" s="16" t="s">
        <v>26</v>
      </c>
      <c r="D59" s="17">
        <f>+SUBTOTAL(9,D58:D58)</f>
        <v>370941.56</v>
      </c>
      <c r="F59" s="103"/>
      <c r="H59" s="94"/>
      <c r="J59" s="106"/>
      <c r="L59" s="26"/>
      <c r="N59" s="31">
        <f>R59/D59*100</f>
        <v>2.5998704485957305</v>
      </c>
      <c r="O59" s="31"/>
      <c r="P59" s="50">
        <v>2.6</v>
      </c>
      <c r="R59" s="23">
        <f>+SUBTOTAL(9,R58:R58)</f>
        <v>9644</v>
      </c>
      <c r="S59" s="23"/>
    </row>
    <row r="60" spans="1:19" x14ac:dyDescent="0.25">
      <c r="A60" s="12" t="s">
        <v>5</v>
      </c>
      <c r="B60" s="12" t="s">
        <v>5</v>
      </c>
      <c r="C60" s="16"/>
      <c r="F60" s="103"/>
      <c r="H60" s="94"/>
      <c r="J60" s="94"/>
      <c r="L60" s="26"/>
      <c r="N60" s="29"/>
      <c r="O60" s="29"/>
      <c r="P60" s="30"/>
    </row>
    <row r="61" spans="1:19" s="16" customFormat="1" x14ac:dyDescent="0.25">
      <c r="A61" s="16" t="s">
        <v>5</v>
      </c>
      <c r="B61" s="16" t="s">
        <v>27</v>
      </c>
      <c r="F61" s="103"/>
      <c r="H61" s="94"/>
      <c r="J61" s="106"/>
      <c r="L61" s="26"/>
      <c r="N61" s="31"/>
      <c r="O61" s="31"/>
      <c r="P61" s="30"/>
      <c r="R61" s="28"/>
      <c r="S61" s="28"/>
    </row>
    <row r="62" spans="1:19" x14ac:dyDescent="0.25">
      <c r="A62" s="12">
        <v>311</v>
      </c>
      <c r="B62" s="12" t="s">
        <v>14</v>
      </c>
      <c r="C62" s="16"/>
      <c r="D62" s="15">
        <v>16404681.25</v>
      </c>
      <c r="F62" s="103">
        <v>55.87</v>
      </c>
      <c r="H62" s="94">
        <v>47</v>
      </c>
      <c r="J62" s="94">
        <v>21</v>
      </c>
      <c r="L62" s="26">
        <v>-1</v>
      </c>
      <c r="N62" s="29">
        <v>2.1</v>
      </c>
      <c r="O62" s="29"/>
      <c r="P62" s="30">
        <v>2.1</v>
      </c>
      <c r="R62" s="21">
        <f t="shared" ref="R62:R66" si="5">+ROUND(D62*P62/100,0)</f>
        <v>344498</v>
      </c>
      <c r="S62" s="36"/>
    </row>
    <row r="63" spans="1:19" x14ac:dyDescent="0.25">
      <c r="A63" s="12">
        <v>312</v>
      </c>
      <c r="B63" s="12" t="s">
        <v>15</v>
      </c>
      <c r="C63" s="16"/>
      <c r="D63" s="15">
        <v>212830964.69</v>
      </c>
      <c r="F63" s="103">
        <v>54.08</v>
      </c>
      <c r="H63" s="94">
        <v>40</v>
      </c>
      <c r="J63" s="94">
        <v>19.399999999999999</v>
      </c>
      <c r="L63" s="26">
        <v>-5</v>
      </c>
      <c r="N63" s="29">
        <v>2.6</v>
      </c>
      <c r="O63" s="29"/>
      <c r="P63" s="30">
        <v>2.6</v>
      </c>
      <c r="R63" s="21">
        <f t="shared" si="5"/>
        <v>5533605</v>
      </c>
      <c r="S63" s="36"/>
    </row>
    <row r="64" spans="1:19" x14ac:dyDescent="0.25">
      <c r="A64" s="12">
        <v>314</v>
      </c>
      <c r="B64" s="12" t="s">
        <v>16</v>
      </c>
      <c r="C64" s="16"/>
      <c r="D64" s="15">
        <v>90120382.590000004</v>
      </c>
      <c r="F64" s="103">
        <v>50.53</v>
      </c>
      <c r="H64" s="94">
        <v>38</v>
      </c>
      <c r="J64" s="94">
        <v>18.8</v>
      </c>
      <c r="L64" s="26">
        <v>0</v>
      </c>
      <c r="N64" s="29">
        <v>2.6</v>
      </c>
      <c r="O64" s="29"/>
      <c r="P64" s="30">
        <v>2.6</v>
      </c>
      <c r="R64" s="21">
        <f t="shared" si="5"/>
        <v>2343130</v>
      </c>
      <c r="S64" s="36"/>
    </row>
    <row r="65" spans="1:19" x14ac:dyDescent="0.25">
      <c r="A65" s="12">
        <v>315</v>
      </c>
      <c r="B65" s="12" t="s">
        <v>17</v>
      </c>
      <c r="C65" s="16"/>
      <c r="D65" s="15">
        <v>24391136.829999998</v>
      </c>
      <c r="F65" s="103">
        <v>57.27</v>
      </c>
      <c r="H65" s="94">
        <v>44</v>
      </c>
      <c r="J65" s="94">
        <v>20</v>
      </c>
      <c r="L65" s="26">
        <v>-5</v>
      </c>
      <c r="N65" s="29">
        <v>2.4</v>
      </c>
      <c r="O65" s="29"/>
      <c r="P65" s="30">
        <v>2.4</v>
      </c>
      <c r="R65" s="21">
        <f t="shared" si="5"/>
        <v>585387</v>
      </c>
      <c r="S65" s="36"/>
    </row>
    <row r="66" spans="1:19" x14ac:dyDescent="0.25">
      <c r="A66" s="12">
        <v>316</v>
      </c>
      <c r="B66" s="12" t="s">
        <v>191</v>
      </c>
      <c r="C66" s="16"/>
      <c r="D66" s="11">
        <v>3594164.92</v>
      </c>
      <c r="F66" s="103">
        <v>52.62</v>
      </c>
      <c r="H66" s="94">
        <v>42</v>
      </c>
      <c r="J66" s="94">
        <v>19.899999999999999</v>
      </c>
      <c r="L66" s="26">
        <v>0</v>
      </c>
      <c r="N66" s="29">
        <v>2.4</v>
      </c>
      <c r="O66" s="29"/>
      <c r="P66" s="30">
        <v>2.4</v>
      </c>
      <c r="R66" s="22">
        <f t="shared" si="5"/>
        <v>86260</v>
      </c>
      <c r="S66" s="47"/>
    </row>
    <row r="67" spans="1:19" s="16" customFormat="1" x14ac:dyDescent="0.25">
      <c r="A67" s="16" t="s">
        <v>5</v>
      </c>
      <c r="B67" s="16" t="s">
        <v>28</v>
      </c>
      <c r="D67" s="17">
        <f>+SUBTOTAL(9,D62:D66)</f>
        <v>347341330.27999997</v>
      </c>
      <c r="F67" s="103"/>
      <c r="H67" s="94"/>
      <c r="J67" s="106"/>
      <c r="L67" s="26"/>
      <c r="N67" s="31">
        <f>R67/D67*100</f>
        <v>2.5602711870859829</v>
      </c>
      <c r="O67" s="31"/>
      <c r="P67" s="50">
        <v>2.6</v>
      </c>
      <c r="R67" s="23">
        <f>+SUBTOTAL(9,R62:R66)</f>
        <v>8892880</v>
      </c>
      <c r="S67" s="23"/>
    </row>
    <row r="68" spans="1:19" x14ac:dyDescent="0.25">
      <c r="A68" s="12" t="s">
        <v>5</v>
      </c>
      <c r="B68" s="12" t="s">
        <v>5</v>
      </c>
      <c r="C68" s="16"/>
      <c r="F68" s="103"/>
      <c r="H68" s="94"/>
      <c r="J68" s="94"/>
      <c r="L68" s="26"/>
      <c r="N68" s="29"/>
      <c r="O68" s="29"/>
      <c r="P68" s="30"/>
    </row>
    <row r="69" spans="1:19" s="16" customFormat="1" x14ac:dyDescent="0.25">
      <c r="A69" s="16" t="s">
        <v>5</v>
      </c>
      <c r="B69" s="16" t="s">
        <v>29</v>
      </c>
      <c r="F69" s="103"/>
      <c r="H69" s="94"/>
      <c r="J69" s="106"/>
      <c r="L69" s="26"/>
      <c r="N69" s="31"/>
      <c r="O69" s="31"/>
      <c r="P69" s="30"/>
      <c r="R69" s="28"/>
      <c r="S69" s="28"/>
    </row>
    <row r="70" spans="1:19" x14ac:dyDescent="0.25">
      <c r="A70" s="12">
        <v>311</v>
      </c>
      <c r="B70" s="12" t="s">
        <v>14</v>
      </c>
      <c r="C70" s="16"/>
      <c r="D70" s="15">
        <v>11266842.33</v>
      </c>
      <c r="F70" s="103">
        <v>55.87</v>
      </c>
      <c r="H70" s="94">
        <v>47</v>
      </c>
      <c r="J70" s="94">
        <v>21</v>
      </c>
      <c r="L70" s="26">
        <v>-1</v>
      </c>
      <c r="N70" s="29">
        <v>2.1</v>
      </c>
      <c r="O70" s="29"/>
      <c r="P70" s="30">
        <v>2.1</v>
      </c>
      <c r="R70" s="21">
        <f t="shared" ref="R70:R74" si="6">+ROUND(D70*P70/100,0)</f>
        <v>236604</v>
      </c>
      <c r="S70" s="36"/>
    </row>
    <row r="71" spans="1:19" x14ac:dyDescent="0.25">
      <c r="A71" s="12">
        <v>312</v>
      </c>
      <c r="B71" s="12" t="s">
        <v>15</v>
      </c>
      <c r="C71" s="16"/>
      <c r="D71" s="15">
        <v>215154507.72</v>
      </c>
      <c r="F71" s="103">
        <v>54.08</v>
      </c>
      <c r="H71" s="94">
        <v>40</v>
      </c>
      <c r="J71" s="94">
        <v>19.399999999999999</v>
      </c>
      <c r="L71" s="26">
        <v>-5</v>
      </c>
      <c r="N71" s="29">
        <v>2.6</v>
      </c>
      <c r="O71" s="29"/>
      <c r="P71" s="30">
        <v>2.6</v>
      </c>
      <c r="R71" s="21">
        <f t="shared" si="6"/>
        <v>5594017</v>
      </c>
      <c r="S71" s="36"/>
    </row>
    <row r="72" spans="1:19" x14ac:dyDescent="0.25">
      <c r="A72" s="12">
        <v>314</v>
      </c>
      <c r="B72" s="12" t="s">
        <v>16</v>
      </c>
      <c r="C72" s="16"/>
      <c r="D72" s="15">
        <v>82856948.930000007</v>
      </c>
      <c r="F72" s="103">
        <v>50.53</v>
      </c>
      <c r="H72" s="94">
        <v>38</v>
      </c>
      <c r="J72" s="94">
        <v>18.8</v>
      </c>
      <c r="L72" s="26">
        <v>0</v>
      </c>
      <c r="N72" s="29">
        <v>2.6</v>
      </c>
      <c r="O72" s="29"/>
      <c r="P72" s="30">
        <v>2.6</v>
      </c>
      <c r="R72" s="21">
        <f t="shared" si="6"/>
        <v>2154281</v>
      </c>
      <c r="S72" s="36"/>
    </row>
    <row r="73" spans="1:19" x14ac:dyDescent="0.25">
      <c r="A73" s="12">
        <v>315</v>
      </c>
      <c r="B73" s="12" t="s">
        <v>17</v>
      </c>
      <c r="C73" s="16"/>
      <c r="D73" s="15">
        <v>23045155.719999999</v>
      </c>
      <c r="F73" s="103">
        <v>57.27</v>
      </c>
      <c r="H73" s="94">
        <v>44</v>
      </c>
      <c r="J73" s="94">
        <v>20</v>
      </c>
      <c r="L73" s="26">
        <v>-5</v>
      </c>
      <c r="N73" s="29">
        <v>2.4</v>
      </c>
      <c r="O73" s="29"/>
      <c r="P73" s="30">
        <v>2.4</v>
      </c>
      <c r="R73" s="21">
        <f t="shared" si="6"/>
        <v>553084</v>
      </c>
      <c r="S73" s="36"/>
    </row>
    <row r="74" spans="1:19" x14ac:dyDescent="0.25">
      <c r="A74" s="12">
        <v>316</v>
      </c>
      <c r="B74" s="12" t="s">
        <v>191</v>
      </c>
      <c r="C74" s="16"/>
      <c r="D74" s="11">
        <v>3280815.68</v>
      </c>
      <c r="F74" s="103">
        <v>52.62</v>
      </c>
      <c r="H74" s="94">
        <v>42</v>
      </c>
      <c r="J74" s="94">
        <v>19.899999999999999</v>
      </c>
      <c r="L74" s="26">
        <v>0</v>
      </c>
      <c r="N74" s="29">
        <v>2.4</v>
      </c>
      <c r="O74" s="29"/>
      <c r="P74" s="30">
        <v>2.4</v>
      </c>
      <c r="R74" s="22">
        <f t="shared" si="6"/>
        <v>78740</v>
      </c>
      <c r="S74" s="47"/>
    </row>
    <row r="75" spans="1:19" s="16" customFormat="1" x14ac:dyDescent="0.25">
      <c r="A75" s="16" t="s">
        <v>5</v>
      </c>
      <c r="B75" s="16" t="s">
        <v>30</v>
      </c>
      <c r="D75" s="7">
        <f>+SUBTOTAL(9,D70:D74)</f>
        <v>335604270.38000005</v>
      </c>
      <c r="F75" s="103"/>
      <c r="H75" s="94"/>
      <c r="J75" s="106"/>
      <c r="L75" s="26"/>
      <c r="N75" s="31">
        <f>R75/D75*100</f>
        <v>2.567525732090179</v>
      </c>
      <c r="O75" s="31"/>
      <c r="P75" s="50">
        <v>2.6</v>
      </c>
      <c r="R75" s="34">
        <f>+SUBTOTAL(9,R70:R74)</f>
        <v>8616726</v>
      </c>
      <c r="S75" s="38"/>
    </row>
    <row r="76" spans="1:19" s="16" customFormat="1" x14ac:dyDescent="0.25">
      <c r="B76" s="16" t="s">
        <v>5</v>
      </c>
      <c r="D76" s="17"/>
      <c r="F76" s="103"/>
      <c r="H76" s="94"/>
      <c r="J76" s="106"/>
      <c r="L76" s="26"/>
      <c r="N76" s="31"/>
      <c r="O76" s="31"/>
      <c r="P76" s="30"/>
      <c r="R76" s="23"/>
      <c r="S76" s="23"/>
    </row>
    <row r="77" spans="1:19" s="16" customFormat="1" x14ac:dyDescent="0.25">
      <c r="A77" s="18" t="s">
        <v>149</v>
      </c>
      <c r="D77" s="9">
        <f>+SUBTOTAL(9,D49:D76)</f>
        <v>973993218.56000006</v>
      </c>
      <c r="F77" s="103"/>
      <c r="H77" s="94"/>
      <c r="J77" s="106"/>
      <c r="L77" s="26"/>
      <c r="N77" s="32">
        <f>R77/D77*100</f>
        <v>2.4475248436785173</v>
      </c>
      <c r="O77" s="32"/>
      <c r="P77" s="52">
        <v>2.4</v>
      </c>
      <c r="R77" s="51">
        <f>+SUBTOTAL(9,R49:R76)</f>
        <v>23838726</v>
      </c>
      <c r="S77" s="51"/>
    </row>
    <row r="78" spans="1:19" s="16" customFormat="1" x14ac:dyDescent="0.25">
      <c r="A78" s="18"/>
      <c r="B78" s="16" t="s">
        <v>5</v>
      </c>
      <c r="D78" s="17"/>
      <c r="F78" s="103"/>
      <c r="H78" s="94"/>
      <c r="J78" s="106"/>
      <c r="L78" s="26"/>
      <c r="N78" s="31"/>
      <c r="O78" s="31"/>
      <c r="P78" s="30"/>
      <c r="R78" s="23"/>
      <c r="S78" s="23"/>
    </row>
    <row r="79" spans="1:19" s="16" customFormat="1" x14ac:dyDescent="0.25">
      <c r="A79" s="18"/>
      <c r="B79" s="16" t="s">
        <v>5</v>
      </c>
      <c r="D79" s="17"/>
      <c r="F79" s="103"/>
      <c r="H79" s="94"/>
      <c r="J79" s="106"/>
      <c r="L79" s="26"/>
      <c r="N79" s="31"/>
      <c r="O79" s="31"/>
      <c r="P79" s="30"/>
      <c r="R79" s="23"/>
      <c r="S79" s="23"/>
    </row>
    <row r="80" spans="1:19" s="16" customFormat="1" x14ac:dyDescent="0.25">
      <c r="A80" s="18" t="s">
        <v>150</v>
      </c>
      <c r="D80" s="17"/>
      <c r="F80" s="103"/>
      <c r="H80" s="94"/>
      <c r="J80" s="106"/>
      <c r="L80" s="26"/>
      <c r="N80" s="31"/>
      <c r="O80" s="31"/>
      <c r="P80" s="30"/>
      <c r="R80" s="23"/>
      <c r="S80" s="23"/>
    </row>
    <row r="81" spans="1:19" x14ac:dyDescent="0.25">
      <c r="A81" s="12" t="s">
        <v>5</v>
      </c>
      <c r="B81" s="12" t="s">
        <v>5</v>
      </c>
      <c r="C81" s="16"/>
      <c r="F81" s="103"/>
      <c r="H81" s="94"/>
      <c r="J81" s="94"/>
      <c r="L81" s="26"/>
      <c r="N81" s="29"/>
      <c r="O81" s="29"/>
      <c r="P81" s="30"/>
    </row>
    <row r="82" spans="1:19" s="16" customFormat="1" x14ac:dyDescent="0.25">
      <c r="A82" s="16" t="s">
        <v>5</v>
      </c>
      <c r="B82" s="16" t="s">
        <v>31</v>
      </c>
      <c r="F82" s="103"/>
      <c r="H82" s="94"/>
      <c r="J82" s="106"/>
      <c r="L82" s="26"/>
      <c r="N82" s="31"/>
      <c r="O82" s="31"/>
      <c r="P82" s="30"/>
      <c r="R82" s="28"/>
      <c r="S82" s="28"/>
    </row>
    <row r="83" spans="1:19" x14ac:dyDescent="0.25">
      <c r="A83" s="12">
        <v>312</v>
      </c>
      <c r="B83" s="12" t="s">
        <v>15</v>
      </c>
      <c r="C83" s="16"/>
      <c r="D83" s="11">
        <v>33149442.199999999</v>
      </c>
      <c r="F83" s="103">
        <v>36.75</v>
      </c>
      <c r="H83" s="94">
        <v>40</v>
      </c>
      <c r="J83" s="94">
        <v>26</v>
      </c>
      <c r="L83" s="26">
        <v>-5</v>
      </c>
      <c r="N83" s="29">
        <v>2.6</v>
      </c>
      <c r="O83" s="29"/>
      <c r="P83" s="30">
        <v>2.6</v>
      </c>
      <c r="R83" s="22">
        <f>+ROUND(D83*P83/100,0)</f>
        <v>861885</v>
      </c>
      <c r="S83" s="23"/>
    </row>
    <row r="84" spans="1:19" s="16" customFormat="1" x14ac:dyDescent="0.25">
      <c r="A84" s="16" t="s">
        <v>5</v>
      </c>
      <c r="B84" s="16" t="s">
        <v>32</v>
      </c>
      <c r="D84" s="17">
        <f>+SUBTOTAL(9,D83:D83)</f>
        <v>33149442.199999999</v>
      </c>
      <c r="F84" s="103"/>
      <c r="H84" s="94"/>
      <c r="J84" s="106"/>
      <c r="L84" s="26"/>
      <c r="N84" s="31">
        <f>R84/D84*100</f>
        <v>2.5999985001255919</v>
      </c>
      <c r="O84" s="31"/>
      <c r="P84" s="50">
        <v>2.6</v>
      </c>
      <c r="R84" s="23">
        <f>+SUBTOTAL(9,R83:R83)</f>
        <v>861885</v>
      </c>
      <c r="S84" s="23"/>
    </row>
    <row r="85" spans="1:19" x14ac:dyDescent="0.25">
      <c r="A85" s="12" t="s">
        <v>5</v>
      </c>
      <c r="B85" s="12" t="s">
        <v>5</v>
      </c>
      <c r="C85" s="16"/>
      <c r="F85" s="103"/>
      <c r="H85" s="94"/>
      <c r="J85" s="94"/>
      <c r="L85" s="26"/>
      <c r="N85" s="29"/>
      <c r="O85" s="29"/>
      <c r="P85" s="30"/>
    </row>
    <row r="86" spans="1:19" s="16" customFormat="1" x14ac:dyDescent="0.25">
      <c r="A86" s="16" t="s">
        <v>5</v>
      </c>
      <c r="B86" s="16" t="s">
        <v>33</v>
      </c>
      <c r="F86" s="103"/>
      <c r="H86" s="94"/>
      <c r="J86" s="106"/>
      <c r="L86" s="26"/>
      <c r="N86" s="31"/>
      <c r="O86" s="31"/>
      <c r="P86" s="30"/>
      <c r="R86" s="28"/>
      <c r="S86" s="28"/>
    </row>
    <row r="87" spans="1:19" x14ac:dyDescent="0.25">
      <c r="A87" s="12">
        <v>311</v>
      </c>
      <c r="B87" s="12" t="s">
        <v>14</v>
      </c>
      <c r="C87" s="16"/>
      <c r="D87" s="15">
        <v>39391667.200000003</v>
      </c>
      <c r="F87" s="103">
        <v>40.83</v>
      </c>
      <c r="H87" s="94">
        <v>47</v>
      </c>
      <c r="J87" s="94">
        <v>28</v>
      </c>
      <c r="L87" s="26">
        <v>-1</v>
      </c>
      <c r="N87" s="29">
        <v>2.1</v>
      </c>
      <c r="O87" s="29"/>
      <c r="P87" s="30">
        <v>2.1</v>
      </c>
      <c r="R87" s="21">
        <f t="shared" ref="R87:R91" si="7">+ROUND(D87*P87/100,0)</f>
        <v>827225</v>
      </c>
      <c r="S87" s="36"/>
    </row>
    <row r="88" spans="1:19" x14ac:dyDescent="0.25">
      <c r="A88" s="12">
        <v>312</v>
      </c>
      <c r="B88" s="12" t="s">
        <v>15</v>
      </c>
      <c r="C88" s="16"/>
      <c r="D88" s="15">
        <v>25844054.559999999</v>
      </c>
      <c r="F88" s="103">
        <v>36.75</v>
      </c>
      <c r="H88" s="94">
        <v>40</v>
      </c>
      <c r="J88" s="94">
        <v>26</v>
      </c>
      <c r="L88" s="26">
        <v>-5</v>
      </c>
      <c r="N88" s="29">
        <v>2.6</v>
      </c>
      <c r="O88" s="29"/>
      <c r="P88" s="30">
        <v>2.6</v>
      </c>
      <c r="R88" s="21">
        <f t="shared" si="7"/>
        <v>671945</v>
      </c>
      <c r="S88" s="36"/>
    </row>
    <row r="89" spans="1:19" x14ac:dyDescent="0.25">
      <c r="A89" s="12">
        <v>314</v>
      </c>
      <c r="B89" s="12" t="s">
        <v>16</v>
      </c>
      <c r="C89" s="16"/>
      <c r="D89" s="15">
        <v>4336717.7699999996</v>
      </c>
      <c r="F89" s="103">
        <v>34.21</v>
      </c>
      <c r="H89" s="94">
        <v>38</v>
      </c>
      <c r="J89" s="94">
        <v>25</v>
      </c>
      <c r="L89" s="26">
        <v>0</v>
      </c>
      <c r="N89" s="29">
        <v>2.6</v>
      </c>
      <c r="O89" s="29"/>
      <c r="P89" s="30">
        <v>2.6</v>
      </c>
      <c r="R89" s="21">
        <f t="shared" si="7"/>
        <v>112755</v>
      </c>
      <c r="S89" s="36"/>
    </row>
    <row r="90" spans="1:19" x14ac:dyDescent="0.25">
      <c r="A90" s="12">
        <v>315</v>
      </c>
      <c r="B90" s="12" t="s">
        <v>17</v>
      </c>
      <c r="C90" s="16"/>
      <c r="D90" s="15">
        <v>1226256.73</v>
      </c>
      <c r="F90" s="103">
        <v>40.18</v>
      </c>
      <c r="H90" s="94">
        <v>44</v>
      </c>
      <c r="J90" s="94">
        <v>27</v>
      </c>
      <c r="L90" s="26">
        <v>-4</v>
      </c>
      <c r="N90" s="29">
        <v>2.4</v>
      </c>
      <c r="O90" s="29"/>
      <c r="P90" s="30">
        <v>2.4</v>
      </c>
      <c r="R90" s="21">
        <f t="shared" si="7"/>
        <v>29430</v>
      </c>
      <c r="S90" s="36"/>
    </row>
    <row r="91" spans="1:19" x14ac:dyDescent="0.25">
      <c r="A91" s="12">
        <v>316</v>
      </c>
      <c r="B91" s="12" t="s">
        <v>191</v>
      </c>
      <c r="C91" s="16"/>
      <c r="D91" s="11">
        <v>3659825.14</v>
      </c>
      <c r="F91" s="103">
        <v>36.07</v>
      </c>
      <c r="H91" s="94">
        <v>42</v>
      </c>
      <c r="J91" s="94">
        <v>27</v>
      </c>
      <c r="L91" s="26">
        <v>-1</v>
      </c>
      <c r="N91" s="29">
        <v>2.4</v>
      </c>
      <c r="O91" s="29"/>
      <c r="P91" s="30">
        <v>2.4</v>
      </c>
      <c r="R91" s="22">
        <f t="shared" si="7"/>
        <v>87836</v>
      </c>
      <c r="S91" s="47"/>
    </row>
    <row r="92" spans="1:19" s="16" customFormat="1" x14ac:dyDescent="0.25">
      <c r="A92" s="16" t="s">
        <v>5</v>
      </c>
      <c r="B92" s="16" t="s">
        <v>34</v>
      </c>
      <c r="D92" s="17">
        <f>+SUBTOTAL(9,D87:D91)</f>
        <v>74458521.400000006</v>
      </c>
      <c r="F92" s="103"/>
      <c r="H92" s="94"/>
      <c r="J92" s="106"/>
      <c r="L92" s="26"/>
      <c r="N92" s="31">
        <f>R92/D92*100</f>
        <v>2.3223547385672365</v>
      </c>
      <c r="O92" s="31"/>
      <c r="P92" s="50">
        <v>2.2999999999999998</v>
      </c>
      <c r="R92" s="23">
        <f>+SUBTOTAL(9,R87:R91)</f>
        <v>1729191</v>
      </c>
      <c r="S92" s="23"/>
    </row>
    <row r="93" spans="1:19" x14ac:dyDescent="0.25">
      <c r="A93" s="12" t="s">
        <v>5</v>
      </c>
      <c r="B93" s="12" t="s">
        <v>5</v>
      </c>
      <c r="C93" s="16"/>
      <c r="F93" s="103"/>
      <c r="H93" s="94"/>
      <c r="J93" s="94"/>
      <c r="L93" s="26"/>
      <c r="N93" s="29"/>
      <c r="O93" s="29"/>
      <c r="P93" s="30"/>
    </row>
    <row r="94" spans="1:19" s="16" customFormat="1" x14ac:dyDescent="0.25">
      <c r="A94" s="16" t="s">
        <v>5</v>
      </c>
      <c r="B94" s="16" t="s">
        <v>193</v>
      </c>
      <c r="F94" s="103"/>
      <c r="H94" s="94"/>
      <c r="J94" s="106"/>
      <c r="L94" s="26"/>
      <c r="N94" s="31"/>
      <c r="O94" s="31"/>
      <c r="P94" s="30"/>
      <c r="R94" s="28"/>
      <c r="S94" s="28"/>
    </row>
    <row r="95" spans="1:19" x14ac:dyDescent="0.25">
      <c r="A95" s="12">
        <v>311</v>
      </c>
      <c r="B95" s="12" t="s">
        <v>14</v>
      </c>
      <c r="C95" s="16"/>
      <c r="D95" s="15">
        <v>2999448.55</v>
      </c>
      <c r="F95" s="103">
        <v>41.23</v>
      </c>
      <c r="H95" s="94">
        <v>47</v>
      </c>
      <c r="J95" s="94">
        <v>28</v>
      </c>
      <c r="L95" s="26">
        <v>-1</v>
      </c>
      <c r="N95" s="29">
        <v>2.2000000000000002</v>
      </c>
      <c r="O95" s="29"/>
      <c r="P95" s="30">
        <v>2.2000000000000002</v>
      </c>
      <c r="R95" s="21">
        <f t="shared" ref="R95:R98" si="8">+ROUND(D95*P95/100,0)</f>
        <v>65988</v>
      </c>
      <c r="S95" s="36"/>
    </row>
    <row r="96" spans="1:19" x14ac:dyDescent="0.25">
      <c r="A96" s="12">
        <v>312</v>
      </c>
      <c r="B96" s="12" t="s">
        <v>15</v>
      </c>
      <c r="C96" s="16"/>
      <c r="D96" s="15">
        <v>22335967.510000002</v>
      </c>
      <c r="F96" s="103">
        <v>37.1</v>
      </c>
      <c r="H96" s="94">
        <v>40</v>
      </c>
      <c r="J96" s="94">
        <v>26</v>
      </c>
      <c r="L96" s="26">
        <v>-5</v>
      </c>
      <c r="N96" s="29">
        <v>2.7</v>
      </c>
      <c r="O96" s="29"/>
      <c r="P96" s="30">
        <v>2.7</v>
      </c>
      <c r="R96" s="21">
        <f t="shared" si="8"/>
        <v>603071</v>
      </c>
      <c r="S96" s="36"/>
    </row>
    <row r="97" spans="1:19" x14ac:dyDescent="0.25">
      <c r="A97" s="12">
        <v>314</v>
      </c>
      <c r="B97" s="12" t="s">
        <v>16</v>
      </c>
      <c r="C97" s="16"/>
      <c r="D97" s="15">
        <v>2831158.34</v>
      </c>
      <c r="F97" s="103">
        <v>34.21</v>
      </c>
      <c r="H97" s="94">
        <v>38</v>
      </c>
      <c r="J97" s="94">
        <v>25</v>
      </c>
      <c r="L97" s="26">
        <v>0</v>
      </c>
      <c r="N97" s="29">
        <v>2.6</v>
      </c>
      <c r="O97" s="29"/>
      <c r="P97" s="30">
        <v>2.6</v>
      </c>
      <c r="R97" s="21">
        <f t="shared" si="8"/>
        <v>73610</v>
      </c>
      <c r="S97" s="36"/>
    </row>
    <row r="98" spans="1:19" x14ac:dyDescent="0.25">
      <c r="A98" s="12">
        <v>315</v>
      </c>
      <c r="B98" s="12" t="s">
        <v>17</v>
      </c>
      <c r="C98" s="16"/>
      <c r="D98" s="11">
        <v>2818574.78</v>
      </c>
      <c r="F98" s="103">
        <v>40.57</v>
      </c>
      <c r="H98" s="94">
        <v>44</v>
      </c>
      <c r="J98" s="94">
        <v>27</v>
      </c>
      <c r="L98" s="26">
        <v>-4</v>
      </c>
      <c r="N98" s="29">
        <v>2.4</v>
      </c>
      <c r="O98" s="29"/>
      <c r="P98" s="30">
        <v>2.4</v>
      </c>
      <c r="R98" s="22">
        <f t="shared" si="8"/>
        <v>67646</v>
      </c>
      <c r="S98" s="47"/>
    </row>
    <row r="99" spans="1:19" s="16" customFormat="1" x14ac:dyDescent="0.25">
      <c r="A99" s="16" t="s">
        <v>5</v>
      </c>
      <c r="B99" s="16" t="s">
        <v>192</v>
      </c>
      <c r="D99" s="17">
        <f>+SUBTOTAL(9,D95:D98)</f>
        <v>30985149.180000003</v>
      </c>
      <c r="F99" s="103"/>
      <c r="H99" s="94"/>
      <c r="J99" s="106"/>
      <c r="L99" s="26"/>
      <c r="N99" s="31">
        <f>R99/D99*100</f>
        <v>2.6151721758468547</v>
      </c>
      <c r="O99" s="31"/>
      <c r="P99" s="50">
        <v>2.6</v>
      </c>
      <c r="R99" s="23">
        <f>+SUBTOTAL(9,R95:R98)</f>
        <v>810315</v>
      </c>
      <c r="S99" s="23"/>
    </row>
    <row r="100" spans="1:19" x14ac:dyDescent="0.25">
      <c r="A100" s="12" t="s">
        <v>5</v>
      </c>
      <c r="B100" s="12" t="s">
        <v>5</v>
      </c>
      <c r="C100" s="16"/>
      <c r="F100" s="103"/>
      <c r="H100" s="94"/>
      <c r="J100" s="94"/>
      <c r="L100" s="26"/>
      <c r="N100" s="29"/>
      <c r="O100" s="29"/>
      <c r="P100" s="30"/>
    </row>
    <row r="101" spans="1:19" s="16" customFormat="1" x14ac:dyDescent="0.25">
      <c r="A101" s="16" t="s">
        <v>5</v>
      </c>
      <c r="B101" s="16" t="s">
        <v>35</v>
      </c>
      <c r="F101" s="103"/>
      <c r="H101" s="94"/>
      <c r="J101" s="106"/>
      <c r="L101" s="26"/>
      <c r="N101" s="31"/>
      <c r="O101" s="31"/>
      <c r="P101" s="30"/>
      <c r="R101" s="28"/>
      <c r="S101" s="28"/>
    </row>
    <row r="102" spans="1:19" x14ac:dyDescent="0.25">
      <c r="A102" s="12">
        <v>311</v>
      </c>
      <c r="B102" s="12" t="s">
        <v>14</v>
      </c>
      <c r="C102" s="16"/>
      <c r="D102" s="15">
        <v>159104427.31999999</v>
      </c>
      <c r="F102" s="103">
        <v>40.83</v>
      </c>
      <c r="H102" s="94">
        <v>47</v>
      </c>
      <c r="J102" s="94">
        <v>28</v>
      </c>
      <c r="L102" s="26">
        <v>-1</v>
      </c>
      <c r="N102" s="29">
        <v>2.1</v>
      </c>
      <c r="O102" s="29"/>
      <c r="P102" s="30">
        <v>2.1</v>
      </c>
      <c r="R102" s="21">
        <f t="shared" ref="R102:R106" si="9">+ROUND(D102*P102/100,0)</f>
        <v>3341193</v>
      </c>
      <c r="S102" s="36"/>
    </row>
    <row r="103" spans="1:19" x14ac:dyDescent="0.25">
      <c r="A103" s="12">
        <v>312</v>
      </c>
      <c r="B103" s="12" t="s">
        <v>15</v>
      </c>
      <c r="C103" s="16"/>
      <c r="D103" s="15">
        <v>671515648.32000005</v>
      </c>
      <c r="F103" s="103">
        <v>36.75</v>
      </c>
      <c r="H103" s="94">
        <v>40</v>
      </c>
      <c r="J103" s="94">
        <v>26</v>
      </c>
      <c r="L103" s="26">
        <v>-5</v>
      </c>
      <c r="N103" s="29">
        <v>2.6</v>
      </c>
      <c r="O103" s="29"/>
      <c r="P103" s="30">
        <v>2.6</v>
      </c>
      <c r="R103" s="21">
        <f t="shared" si="9"/>
        <v>17459407</v>
      </c>
      <c r="S103" s="36"/>
    </row>
    <row r="104" spans="1:19" x14ac:dyDescent="0.25">
      <c r="A104" s="12">
        <v>314</v>
      </c>
      <c r="B104" s="12" t="s">
        <v>16</v>
      </c>
      <c r="C104" s="16"/>
      <c r="D104" s="15">
        <v>122853490.73999999</v>
      </c>
      <c r="F104" s="103">
        <v>34.21</v>
      </c>
      <c r="H104" s="94">
        <v>38</v>
      </c>
      <c r="J104" s="94">
        <v>25</v>
      </c>
      <c r="L104" s="26">
        <v>0</v>
      </c>
      <c r="N104" s="29">
        <v>2.6</v>
      </c>
      <c r="O104" s="29"/>
      <c r="P104" s="30">
        <v>2.6</v>
      </c>
      <c r="R104" s="21">
        <f t="shared" si="9"/>
        <v>3194191</v>
      </c>
      <c r="S104" s="36"/>
    </row>
    <row r="105" spans="1:19" x14ac:dyDescent="0.25">
      <c r="A105" s="12">
        <v>315</v>
      </c>
      <c r="B105" s="12" t="s">
        <v>17</v>
      </c>
      <c r="C105" s="16"/>
      <c r="D105" s="15">
        <v>49374419.450000003</v>
      </c>
      <c r="F105" s="103">
        <v>40.18</v>
      </c>
      <c r="H105" s="94">
        <v>44</v>
      </c>
      <c r="J105" s="94">
        <v>27</v>
      </c>
      <c r="L105" s="26">
        <v>-4</v>
      </c>
      <c r="N105" s="29">
        <v>2.4</v>
      </c>
      <c r="O105" s="29"/>
      <c r="P105" s="30">
        <v>2.4</v>
      </c>
      <c r="R105" s="21">
        <f t="shared" si="9"/>
        <v>1184986</v>
      </c>
      <c r="S105" s="36"/>
    </row>
    <row r="106" spans="1:19" x14ac:dyDescent="0.25">
      <c r="A106" s="12">
        <v>316</v>
      </c>
      <c r="B106" s="12" t="s">
        <v>191</v>
      </c>
      <c r="C106" s="16"/>
      <c r="D106" s="11">
        <v>5117266.41</v>
      </c>
      <c r="F106" s="103">
        <v>36.07</v>
      </c>
      <c r="H106" s="94">
        <v>42</v>
      </c>
      <c r="J106" s="94">
        <v>27</v>
      </c>
      <c r="L106" s="26">
        <v>-1</v>
      </c>
      <c r="N106" s="29">
        <v>2.4</v>
      </c>
      <c r="O106" s="29"/>
      <c r="P106" s="30">
        <v>2.4</v>
      </c>
      <c r="R106" s="22">
        <f t="shared" si="9"/>
        <v>122814</v>
      </c>
      <c r="S106" s="47"/>
    </row>
    <row r="107" spans="1:19" s="16" customFormat="1" x14ac:dyDescent="0.25">
      <c r="A107" s="16" t="s">
        <v>5</v>
      </c>
      <c r="B107" s="16" t="s">
        <v>36</v>
      </c>
      <c r="D107" s="7">
        <f>+SUBTOTAL(9,D102:D106)</f>
        <v>1007965252.2400001</v>
      </c>
      <c r="F107" s="103"/>
      <c r="H107" s="94"/>
      <c r="J107" s="106"/>
      <c r="L107" s="26"/>
      <c r="N107" s="31">
        <f>R107/D107*100</f>
        <v>2.5102642123595111</v>
      </c>
      <c r="O107" s="31"/>
      <c r="P107" s="50">
        <v>2.5</v>
      </c>
      <c r="R107" s="34">
        <f>+SUBTOTAL(9,R102:R106)</f>
        <v>25302591</v>
      </c>
      <c r="S107" s="38"/>
    </row>
    <row r="108" spans="1:19" s="16" customFormat="1" x14ac:dyDescent="0.25">
      <c r="B108" s="16" t="s">
        <v>5</v>
      </c>
      <c r="D108" s="17"/>
      <c r="F108" s="103"/>
      <c r="H108" s="94"/>
      <c r="J108" s="106"/>
      <c r="L108" s="26"/>
      <c r="N108" s="31"/>
      <c r="O108" s="31"/>
      <c r="P108" s="30"/>
      <c r="R108" s="23"/>
      <c r="S108" s="23"/>
    </row>
    <row r="109" spans="1:19" s="16" customFormat="1" x14ac:dyDescent="0.25">
      <c r="A109" s="18" t="s">
        <v>151</v>
      </c>
      <c r="D109" s="9">
        <f>+SUBTOTAL(9,D81:D108)</f>
        <v>1146558365.0200002</v>
      </c>
      <c r="F109" s="103"/>
      <c r="H109" s="94"/>
      <c r="J109" s="106"/>
      <c r="L109" s="26"/>
      <c r="N109" s="32">
        <f>R109/D109*100</f>
        <v>2.5034906966554029</v>
      </c>
      <c r="O109" s="32"/>
      <c r="P109" s="32">
        <v>2.5</v>
      </c>
      <c r="R109" s="51">
        <f>+SUBTOTAL(9,R81:R108)</f>
        <v>28703982</v>
      </c>
      <c r="S109" s="51"/>
    </row>
    <row r="110" spans="1:19" s="16" customFormat="1" x14ac:dyDescent="0.25">
      <c r="B110" s="16" t="s">
        <v>5</v>
      </c>
      <c r="D110" s="17"/>
      <c r="F110" s="103"/>
      <c r="H110" s="94"/>
      <c r="J110" s="106"/>
      <c r="L110" s="26"/>
      <c r="N110" s="31"/>
      <c r="O110" s="31"/>
      <c r="P110" s="30"/>
      <c r="R110" s="23"/>
      <c r="S110" s="23"/>
    </row>
    <row r="111" spans="1:19" s="16" customFormat="1" x14ac:dyDescent="0.25">
      <c r="B111" s="16" t="s">
        <v>5</v>
      </c>
      <c r="D111" s="17"/>
      <c r="F111" s="103"/>
      <c r="H111" s="94"/>
      <c r="J111" s="106"/>
      <c r="L111" s="26"/>
      <c r="N111" s="31"/>
      <c r="O111" s="31"/>
      <c r="P111" s="30"/>
      <c r="R111" s="23"/>
      <c r="S111" s="23"/>
    </row>
    <row r="112" spans="1:19" s="16" customFormat="1" x14ac:dyDescent="0.25">
      <c r="A112" s="18" t="s">
        <v>152</v>
      </c>
      <c r="D112" s="17"/>
      <c r="F112" s="103"/>
      <c r="H112" s="94"/>
      <c r="J112" s="106"/>
      <c r="L112" s="26"/>
      <c r="N112" s="31"/>
      <c r="O112" s="31"/>
      <c r="P112" s="30"/>
      <c r="R112" s="23"/>
      <c r="S112" s="23"/>
    </row>
    <row r="113" spans="1:19" x14ac:dyDescent="0.25">
      <c r="A113" s="12" t="s">
        <v>5</v>
      </c>
      <c r="B113" s="12" t="s">
        <v>5</v>
      </c>
      <c r="C113" s="16"/>
      <c r="F113" s="103"/>
      <c r="H113" s="94"/>
      <c r="J113" s="94"/>
      <c r="L113" s="26"/>
      <c r="N113" s="29"/>
      <c r="O113" s="29"/>
      <c r="P113" s="30"/>
    </row>
    <row r="114" spans="1:19" s="16" customFormat="1" x14ac:dyDescent="0.25">
      <c r="A114" s="16" t="s">
        <v>5</v>
      </c>
      <c r="B114" s="16" t="s">
        <v>203</v>
      </c>
      <c r="F114" s="103"/>
      <c r="H114" s="94"/>
      <c r="J114" s="106"/>
      <c r="L114" s="26"/>
      <c r="N114" s="31"/>
      <c r="O114" s="31"/>
      <c r="P114" s="30"/>
      <c r="R114" s="28"/>
      <c r="S114" s="28"/>
    </row>
    <row r="115" spans="1:19" x14ac:dyDescent="0.25">
      <c r="A115" s="12">
        <v>311</v>
      </c>
      <c r="B115" s="12" t="s">
        <v>14</v>
      </c>
      <c r="C115" s="16"/>
      <c r="D115" s="15">
        <v>3562390.7</v>
      </c>
      <c r="F115" s="103">
        <v>40.83</v>
      </c>
      <c r="H115" s="94">
        <v>47</v>
      </c>
      <c r="J115" s="94">
        <v>28</v>
      </c>
      <c r="L115" s="26">
        <v>-1</v>
      </c>
      <c r="N115" s="29">
        <v>2.1</v>
      </c>
      <c r="O115" s="29"/>
      <c r="P115" s="30">
        <v>2.1</v>
      </c>
      <c r="R115" s="21">
        <f t="shared" ref="R115:R118" si="10">+ROUND(D115*P115/100,0)</f>
        <v>74810</v>
      </c>
      <c r="S115" s="36"/>
    </row>
    <row r="116" spans="1:19" x14ac:dyDescent="0.25">
      <c r="A116" s="12">
        <v>312</v>
      </c>
      <c r="B116" s="12" t="s">
        <v>15</v>
      </c>
      <c r="C116" s="16"/>
      <c r="D116" s="15">
        <v>30883388.949999999</v>
      </c>
      <c r="F116" s="103">
        <v>36.75</v>
      </c>
      <c r="H116" s="94">
        <v>40</v>
      </c>
      <c r="J116" s="94">
        <v>26</v>
      </c>
      <c r="L116" s="26">
        <v>-5</v>
      </c>
      <c r="N116" s="29">
        <v>2.6</v>
      </c>
      <c r="O116" s="29"/>
      <c r="P116" s="30">
        <v>2.6</v>
      </c>
      <c r="R116" s="21">
        <f t="shared" si="10"/>
        <v>802968</v>
      </c>
      <c r="S116" s="36"/>
    </row>
    <row r="117" spans="1:19" x14ac:dyDescent="0.25">
      <c r="A117" s="12">
        <v>315</v>
      </c>
      <c r="B117" s="12" t="s">
        <v>17</v>
      </c>
      <c r="C117" s="16"/>
      <c r="D117" s="15">
        <v>3773251.87</v>
      </c>
      <c r="F117" s="103">
        <v>40.18</v>
      </c>
      <c r="H117" s="94">
        <v>44</v>
      </c>
      <c r="J117" s="94">
        <v>27</v>
      </c>
      <c r="L117" s="26">
        <v>-4</v>
      </c>
      <c r="N117" s="29">
        <v>2.4</v>
      </c>
      <c r="O117" s="29"/>
      <c r="P117" s="30">
        <v>2.4</v>
      </c>
      <c r="R117" s="21">
        <f t="shared" si="10"/>
        <v>90558</v>
      </c>
      <c r="S117" s="36"/>
    </row>
    <row r="118" spans="1:19" x14ac:dyDescent="0.25">
      <c r="A118" s="12">
        <v>316</v>
      </c>
      <c r="B118" s="12" t="s">
        <v>191</v>
      </c>
      <c r="C118" s="16"/>
      <c r="D118" s="11">
        <v>300302.01</v>
      </c>
      <c r="F118" s="103">
        <v>36.07</v>
      </c>
      <c r="H118" s="94">
        <v>42</v>
      </c>
      <c r="J118" s="94">
        <v>27</v>
      </c>
      <c r="L118" s="26">
        <v>-1</v>
      </c>
      <c r="N118" s="29">
        <v>2.4</v>
      </c>
      <c r="O118" s="29"/>
      <c r="P118" s="30">
        <v>2.4</v>
      </c>
      <c r="R118" s="22">
        <f t="shared" si="10"/>
        <v>7207</v>
      </c>
      <c r="S118" s="47"/>
    </row>
    <row r="119" spans="1:19" s="16" customFormat="1" x14ac:dyDescent="0.25">
      <c r="A119" s="16" t="s">
        <v>5</v>
      </c>
      <c r="B119" s="16" t="s">
        <v>204</v>
      </c>
      <c r="D119" s="17">
        <f>+SUBTOTAL(9,D115:D118)</f>
        <v>38519333.529999994</v>
      </c>
      <c r="F119" s="103"/>
      <c r="H119" s="94"/>
      <c r="J119" s="106"/>
      <c r="L119" s="26"/>
      <c r="N119" s="31">
        <f>R119/D119*100</f>
        <v>2.5326061242472391</v>
      </c>
      <c r="O119" s="31"/>
      <c r="P119" s="31">
        <f>+ROUND(R119/D119*100,1)</f>
        <v>2.5</v>
      </c>
      <c r="R119" s="23">
        <f>+SUBTOTAL(9,R115:R118)</f>
        <v>975543</v>
      </c>
      <c r="S119" s="23"/>
    </row>
    <row r="120" spans="1:19" x14ac:dyDescent="0.25">
      <c r="A120" s="12" t="s">
        <v>5</v>
      </c>
      <c r="B120" s="12" t="s">
        <v>5</v>
      </c>
      <c r="C120" s="16"/>
      <c r="F120" s="103"/>
      <c r="H120" s="94"/>
      <c r="J120" s="94"/>
      <c r="L120" s="26"/>
      <c r="N120" s="29"/>
      <c r="O120" s="29"/>
      <c r="P120" s="30"/>
    </row>
    <row r="121" spans="1:19" s="16" customFormat="1" x14ac:dyDescent="0.25">
      <c r="A121" s="16" t="s">
        <v>5</v>
      </c>
      <c r="B121" s="16" t="s">
        <v>37</v>
      </c>
      <c r="F121" s="103"/>
      <c r="H121" s="94"/>
      <c r="J121" s="106"/>
      <c r="L121" s="26"/>
      <c r="N121" s="31"/>
      <c r="O121" s="31"/>
      <c r="P121" s="30"/>
      <c r="R121" s="28"/>
      <c r="S121" s="28"/>
    </row>
    <row r="122" spans="1:19" x14ac:dyDescent="0.25">
      <c r="A122" s="12">
        <v>312</v>
      </c>
      <c r="B122" s="12" t="s">
        <v>15</v>
      </c>
      <c r="C122" s="16"/>
      <c r="D122" s="11">
        <v>52104.91</v>
      </c>
      <c r="F122" s="103">
        <v>36.75</v>
      </c>
      <c r="H122" s="94">
        <v>40</v>
      </c>
      <c r="J122" s="94">
        <v>26</v>
      </c>
      <c r="L122" s="26">
        <v>-5</v>
      </c>
      <c r="N122" s="29">
        <v>2.6</v>
      </c>
      <c r="O122" s="29"/>
      <c r="P122" s="30">
        <v>2.6</v>
      </c>
      <c r="R122" s="22">
        <f>+ROUND(D122*P122/100,0)</f>
        <v>1355</v>
      </c>
      <c r="S122" s="47"/>
    </row>
    <row r="123" spans="1:19" s="16" customFormat="1" x14ac:dyDescent="0.25">
      <c r="A123" s="16" t="s">
        <v>5</v>
      </c>
      <c r="B123" s="16" t="s">
        <v>38</v>
      </c>
      <c r="D123" s="17">
        <f>+SUBTOTAL(9,D122:D122)</f>
        <v>52104.91</v>
      </c>
      <c r="F123" s="103"/>
      <c r="H123" s="94"/>
      <c r="J123" s="106"/>
      <c r="L123" s="26"/>
      <c r="N123" s="31">
        <f>R123/D123*100</f>
        <v>2.6005226762698559</v>
      </c>
      <c r="O123" s="31"/>
      <c r="P123" s="31">
        <f>+ROUND(R123/D123*100,1)</f>
        <v>2.6</v>
      </c>
      <c r="R123" s="23">
        <f>+SUBTOTAL(9,R122:R122)</f>
        <v>1355</v>
      </c>
      <c r="S123" s="23"/>
    </row>
    <row r="124" spans="1:19" x14ac:dyDescent="0.25">
      <c r="A124" s="12" t="s">
        <v>5</v>
      </c>
      <c r="B124" s="12" t="s">
        <v>5</v>
      </c>
      <c r="C124" s="16"/>
      <c r="F124" s="103"/>
      <c r="H124" s="94"/>
      <c r="J124" s="94"/>
      <c r="L124" s="26"/>
      <c r="N124" s="29"/>
      <c r="O124" s="29"/>
      <c r="P124" s="30"/>
    </row>
    <row r="125" spans="1:19" s="16" customFormat="1" x14ac:dyDescent="0.25">
      <c r="A125" s="16" t="s">
        <v>5</v>
      </c>
      <c r="B125" s="16" t="s">
        <v>39</v>
      </c>
      <c r="F125" s="103"/>
      <c r="H125" s="94"/>
      <c r="J125" s="106"/>
      <c r="L125" s="26"/>
      <c r="N125" s="31"/>
      <c r="O125" s="31"/>
      <c r="P125" s="30"/>
      <c r="R125" s="28"/>
      <c r="S125" s="28"/>
    </row>
    <row r="126" spans="1:19" x14ac:dyDescent="0.25">
      <c r="A126" s="12">
        <v>311</v>
      </c>
      <c r="B126" s="12" t="s">
        <v>14</v>
      </c>
      <c r="C126" s="16"/>
      <c r="D126" s="15">
        <v>33146529.48</v>
      </c>
      <c r="F126" s="103">
        <v>42.98</v>
      </c>
      <c r="H126" s="94">
        <v>47</v>
      </c>
      <c r="J126" s="94">
        <v>27</v>
      </c>
      <c r="L126" s="26">
        <v>-1</v>
      </c>
      <c r="N126" s="29">
        <v>2.1</v>
      </c>
      <c r="O126" s="29"/>
      <c r="P126" s="30">
        <v>2.1</v>
      </c>
      <c r="R126" s="21">
        <f t="shared" ref="R126:R130" si="11">+ROUND(D126*P126/100,0)</f>
        <v>696077</v>
      </c>
      <c r="S126" s="36"/>
    </row>
    <row r="127" spans="1:19" x14ac:dyDescent="0.25">
      <c r="A127" s="12">
        <v>312</v>
      </c>
      <c r="B127" s="12" t="s">
        <v>15</v>
      </c>
      <c r="C127" s="16"/>
      <c r="D127" s="15">
        <v>3694842.87</v>
      </c>
      <c r="F127" s="103">
        <v>39.380000000000003</v>
      </c>
      <c r="H127" s="94">
        <v>40</v>
      </c>
      <c r="J127" s="94">
        <v>25</v>
      </c>
      <c r="L127" s="26">
        <v>-5</v>
      </c>
      <c r="N127" s="29">
        <v>2.6</v>
      </c>
      <c r="O127" s="29"/>
      <c r="P127" s="30">
        <v>2.6</v>
      </c>
      <c r="R127" s="21">
        <f t="shared" si="11"/>
        <v>96066</v>
      </c>
      <c r="S127" s="36"/>
    </row>
    <row r="128" spans="1:19" x14ac:dyDescent="0.25">
      <c r="A128" s="12">
        <v>314</v>
      </c>
      <c r="B128" s="12" t="s">
        <v>16</v>
      </c>
      <c r="C128" s="16"/>
      <c r="D128" s="15">
        <v>2497877.73</v>
      </c>
      <c r="F128" s="103">
        <v>36.840000000000003</v>
      </c>
      <c r="H128" s="94">
        <v>38</v>
      </c>
      <c r="J128" s="94">
        <v>24</v>
      </c>
      <c r="L128" s="26">
        <v>0</v>
      </c>
      <c r="N128" s="29">
        <v>2.6</v>
      </c>
      <c r="O128" s="29"/>
      <c r="P128" s="30">
        <v>2.6</v>
      </c>
      <c r="R128" s="21">
        <f t="shared" si="11"/>
        <v>64945</v>
      </c>
      <c r="S128" s="36"/>
    </row>
    <row r="129" spans="1:19" x14ac:dyDescent="0.25">
      <c r="A129" s="12">
        <v>315</v>
      </c>
      <c r="B129" s="12" t="s">
        <v>17</v>
      </c>
      <c r="C129" s="16"/>
      <c r="D129" s="15">
        <v>5833698.1299999999</v>
      </c>
      <c r="F129" s="103">
        <v>42.55</v>
      </c>
      <c r="H129" s="94">
        <v>44</v>
      </c>
      <c r="J129" s="94">
        <v>26</v>
      </c>
      <c r="L129" s="26">
        <v>-4</v>
      </c>
      <c r="N129" s="29">
        <v>2.4</v>
      </c>
      <c r="O129" s="29"/>
      <c r="P129" s="30">
        <v>2.4</v>
      </c>
      <c r="R129" s="21">
        <f t="shared" si="11"/>
        <v>140009</v>
      </c>
      <c r="S129" s="36"/>
    </row>
    <row r="130" spans="1:19" x14ac:dyDescent="0.25">
      <c r="A130" s="12">
        <v>316</v>
      </c>
      <c r="B130" s="12" t="s">
        <v>191</v>
      </c>
      <c r="C130" s="16"/>
      <c r="D130" s="11">
        <v>1598862.14</v>
      </c>
      <c r="F130" s="103">
        <v>38.479999999999997</v>
      </c>
      <c r="H130" s="94">
        <v>42</v>
      </c>
      <c r="J130" s="94">
        <v>26</v>
      </c>
      <c r="L130" s="26">
        <v>-1</v>
      </c>
      <c r="N130" s="29">
        <v>2.4</v>
      </c>
      <c r="O130" s="29"/>
      <c r="P130" s="30">
        <v>2.4</v>
      </c>
      <c r="R130" s="22">
        <f t="shared" si="11"/>
        <v>38373</v>
      </c>
      <c r="S130" s="47"/>
    </row>
    <row r="131" spans="1:19" s="16" customFormat="1" x14ac:dyDescent="0.25">
      <c r="A131" s="16" t="s">
        <v>5</v>
      </c>
      <c r="B131" s="16" t="s">
        <v>40</v>
      </c>
      <c r="D131" s="17">
        <f>+SUBTOTAL(9,D126:D130)</f>
        <v>46771810.350000001</v>
      </c>
      <c r="F131" s="103"/>
      <c r="H131" s="94"/>
      <c r="J131" s="106"/>
      <c r="L131" s="26"/>
      <c r="N131" s="31">
        <f>R131/D131*100</f>
        <v>2.2138762477899254</v>
      </c>
      <c r="O131" s="31"/>
      <c r="P131" s="31">
        <f>+ROUND(R131/D131*100,1)</f>
        <v>2.2000000000000002</v>
      </c>
      <c r="R131" s="23">
        <f>+SUBTOTAL(9,R126:R130)</f>
        <v>1035470</v>
      </c>
      <c r="S131" s="23"/>
    </row>
    <row r="132" spans="1:19" x14ac:dyDescent="0.25">
      <c r="A132" s="12" t="s">
        <v>5</v>
      </c>
      <c r="B132" s="12" t="s">
        <v>5</v>
      </c>
      <c r="C132" s="16"/>
      <c r="F132" s="103"/>
      <c r="H132" s="94"/>
      <c r="J132" s="94"/>
      <c r="L132" s="26"/>
      <c r="N132" s="29"/>
      <c r="O132" s="29"/>
      <c r="P132" s="30"/>
    </row>
    <row r="133" spans="1:19" s="16" customFormat="1" x14ac:dyDescent="0.25">
      <c r="A133" s="16" t="s">
        <v>5</v>
      </c>
      <c r="B133" s="16" t="s">
        <v>205</v>
      </c>
      <c r="F133" s="103"/>
      <c r="H133" s="94"/>
      <c r="J133" s="106"/>
      <c r="L133" s="26"/>
      <c r="N133" s="31"/>
      <c r="O133" s="31"/>
      <c r="P133" s="30"/>
      <c r="R133" s="28"/>
      <c r="S133" s="28"/>
    </row>
    <row r="134" spans="1:19" x14ac:dyDescent="0.25">
      <c r="A134" s="12">
        <v>311</v>
      </c>
      <c r="B134" s="12" t="s">
        <v>14</v>
      </c>
      <c r="C134" s="16"/>
      <c r="D134" s="15">
        <v>2172988.92</v>
      </c>
      <c r="F134" s="103">
        <v>42.98</v>
      </c>
      <c r="H134" s="94">
        <v>47</v>
      </c>
      <c r="J134" s="94">
        <v>27</v>
      </c>
      <c r="L134" s="26">
        <v>-1</v>
      </c>
      <c r="N134" s="29">
        <v>2.1</v>
      </c>
      <c r="O134" s="29"/>
      <c r="P134" s="30">
        <v>2.1</v>
      </c>
      <c r="R134" s="21">
        <f t="shared" ref="R134:R137" si="12">+ROUND(D134*P134/100,0)</f>
        <v>45633</v>
      </c>
      <c r="S134" s="36"/>
    </row>
    <row r="135" spans="1:19" x14ac:dyDescent="0.25">
      <c r="A135" s="12">
        <v>312</v>
      </c>
      <c r="B135" s="12" t="s">
        <v>15</v>
      </c>
      <c r="C135" s="16"/>
      <c r="D135" s="15">
        <v>17085256.690000001</v>
      </c>
      <c r="F135" s="103">
        <v>39.380000000000003</v>
      </c>
      <c r="H135" s="94">
        <v>40</v>
      </c>
      <c r="J135" s="94">
        <v>25</v>
      </c>
      <c r="L135" s="26">
        <v>-5</v>
      </c>
      <c r="N135" s="29">
        <v>2.6</v>
      </c>
      <c r="O135" s="29"/>
      <c r="P135" s="30">
        <v>2.6</v>
      </c>
      <c r="R135" s="21">
        <f t="shared" si="12"/>
        <v>444217</v>
      </c>
      <c r="S135" s="36"/>
    </row>
    <row r="136" spans="1:19" x14ac:dyDescent="0.25">
      <c r="A136" s="12">
        <v>315</v>
      </c>
      <c r="B136" s="12" t="s">
        <v>17</v>
      </c>
      <c r="C136" s="16"/>
      <c r="D136" s="15">
        <v>52571.14</v>
      </c>
      <c r="F136" s="103">
        <v>42.55</v>
      </c>
      <c r="H136" s="94">
        <v>44</v>
      </c>
      <c r="J136" s="94">
        <v>26</v>
      </c>
      <c r="L136" s="26">
        <v>-4</v>
      </c>
      <c r="N136" s="29">
        <v>2.4</v>
      </c>
      <c r="O136" s="29"/>
      <c r="P136" s="30">
        <v>2.4</v>
      </c>
      <c r="R136" s="21">
        <f t="shared" si="12"/>
        <v>1262</v>
      </c>
      <c r="S136" s="36"/>
    </row>
    <row r="137" spans="1:19" x14ac:dyDescent="0.25">
      <c r="A137" s="12">
        <v>316</v>
      </c>
      <c r="B137" s="12" t="s">
        <v>191</v>
      </c>
      <c r="C137" s="16"/>
      <c r="D137" s="11">
        <v>154892.04999999999</v>
      </c>
      <c r="F137" s="103">
        <v>38.479999999999997</v>
      </c>
      <c r="H137" s="94">
        <v>42</v>
      </c>
      <c r="J137" s="94">
        <v>26</v>
      </c>
      <c r="L137" s="26">
        <v>-1</v>
      </c>
      <c r="N137" s="29">
        <v>2.4</v>
      </c>
      <c r="O137" s="29"/>
      <c r="P137" s="30">
        <v>2.4</v>
      </c>
      <c r="R137" s="22">
        <f t="shared" si="12"/>
        <v>3717</v>
      </c>
      <c r="S137" s="47"/>
    </row>
    <row r="138" spans="1:19" s="16" customFormat="1" x14ac:dyDescent="0.25">
      <c r="A138" s="16" t="s">
        <v>5</v>
      </c>
      <c r="B138" s="16" t="s">
        <v>206</v>
      </c>
      <c r="D138" s="17">
        <f>+SUBTOTAL(9,D134:D137)</f>
        <v>19465708.800000001</v>
      </c>
      <c r="F138" s="103"/>
      <c r="H138" s="94"/>
      <c r="J138" s="106"/>
      <c r="L138" s="26"/>
      <c r="N138" s="31">
        <f>R138/D138*100</f>
        <v>2.542054877549591</v>
      </c>
      <c r="O138" s="31"/>
      <c r="P138" s="31">
        <f>+ROUND(R138/D138*100,1)</f>
        <v>2.5</v>
      </c>
      <c r="R138" s="23">
        <f>+SUBTOTAL(9,R134:R137)</f>
        <v>494829</v>
      </c>
      <c r="S138" s="23"/>
    </row>
    <row r="139" spans="1:19" x14ac:dyDescent="0.25">
      <c r="A139" s="12" t="s">
        <v>5</v>
      </c>
      <c r="B139" s="12" t="s">
        <v>5</v>
      </c>
      <c r="C139" s="16"/>
      <c r="F139" s="103"/>
      <c r="H139" s="94"/>
      <c r="J139" s="94"/>
      <c r="L139" s="26"/>
      <c r="N139" s="29"/>
      <c r="O139" s="29"/>
      <c r="P139" s="30"/>
    </row>
    <row r="140" spans="1:19" s="16" customFormat="1" x14ac:dyDescent="0.25">
      <c r="A140" s="16" t="s">
        <v>5</v>
      </c>
      <c r="B140" s="16" t="s">
        <v>41</v>
      </c>
      <c r="F140" s="103"/>
      <c r="H140" s="94"/>
      <c r="J140" s="106"/>
      <c r="L140" s="26"/>
      <c r="N140" s="31"/>
      <c r="O140" s="31"/>
      <c r="P140" s="30"/>
      <c r="R140" s="28"/>
      <c r="S140" s="28"/>
    </row>
    <row r="141" spans="1:19" x14ac:dyDescent="0.25">
      <c r="A141" s="12">
        <v>311</v>
      </c>
      <c r="B141" s="12" t="s">
        <v>14</v>
      </c>
      <c r="C141" s="16"/>
      <c r="D141" s="15">
        <v>9049629.2100000009</v>
      </c>
      <c r="F141" s="103">
        <v>42.98</v>
      </c>
      <c r="H141" s="94">
        <v>47</v>
      </c>
      <c r="J141" s="94">
        <v>27</v>
      </c>
      <c r="L141" s="26">
        <v>-1</v>
      </c>
      <c r="N141" s="29">
        <v>2.1</v>
      </c>
      <c r="O141" s="29"/>
      <c r="P141" s="30">
        <v>2.1</v>
      </c>
      <c r="R141" s="21">
        <f t="shared" ref="R141:R145" si="13">+ROUND(D141*P141/100,0)</f>
        <v>190042</v>
      </c>
      <c r="S141" s="36"/>
    </row>
    <row r="142" spans="1:19" x14ac:dyDescent="0.25">
      <c r="A142" s="12">
        <v>312</v>
      </c>
      <c r="B142" s="12" t="s">
        <v>15</v>
      </c>
      <c r="C142" s="16"/>
      <c r="D142" s="15">
        <v>99626681.170000002</v>
      </c>
      <c r="F142" s="103">
        <v>39.380000000000003</v>
      </c>
      <c r="H142" s="94">
        <v>40</v>
      </c>
      <c r="J142" s="94">
        <v>25</v>
      </c>
      <c r="L142" s="26">
        <v>-5</v>
      </c>
      <c r="N142" s="29">
        <v>2.6</v>
      </c>
      <c r="O142" s="29"/>
      <c r="P142" s="30">
        <v>2.6</v>
      </c>
      <c r="R142" s="21">
        <f t="shared" si="13"/>
        <v>2590294</v>
      </c>
      <c r="S142" s="36"/>
    </row>
    <row r="143" spans="1:19" x14ac:dyDescent="0.25">
      <c r="A143" s="12">
        <v>314</v>
      </c>
      <c r="B143" s="12" t="s">
        <v>16</v>
      </c>
      <c r="C143" s="16"/>
      <c r="D143" s="15">
        <v>31463410.16</v>
      </c>
      <c r="F143" s="103">
        <v>36.840000000000003</v>
      </c>
      <c r="H143" s="94">
        <v>38</v>
      </c>
      <c r="J143" s="94">
        <v>24</v>
      </c>
      <c r="L143" s="26">
        <v>0</v>
      </c>
      <c r="N143" s="29">
        <v>2.6</v>
      </c>
      <c r="O143" s="29"/>
      <c r="P143" s="30">
        <v>2.6</v>
      </c>
      <c r="R143" s="21">
        <f t="shared" si="13"/>
        <v>818049</v>
      </c>
      <c r="S143" s="36"/>
    </row>
    <row r="144" spans="1:19" x14ac:dyDescent="0.25">
      <c r="A144" s="12">
        <v>315</v>
      </c>
      <c r="B144" s="12" t="s">
        <v>17</v>
      </c>
      <c r="C144" s="16"/>
      <c r="D144" s="15">
        <v>12475837</v>
      </c>
      <c r="F144" s="103">
        <v>42.55</v>
      </c>
      <c r="H144" s="94">
        <v>44</v>
      </c>
      <c r="J144" s="94">
        <v>26</v>
      </c>
      <c r="L144" s="26">
        <v>-4</v>
      </c>
      <c r="N144" s="29">
        <v>2.4</v>
      </c>
      <c r="O144" s="29"/>
      <c r="P144" s="30">
        <v>2.4</v>
      </c>
      <c r="R144" s="21">
        <f t="shared" si="13"/>
        <v>299420</v>
      </c>
      <c r="S144" s="36"/>
    </row>
    <row r="145" spans="1:19" x14ac:dyDescent="0.25">
      <c r="A145" s="12">
        <v>316</v>
      </c>
      <c r="B145" s="12" t="s">
        <v>191</v>
      </c>
      <c r="C145" s="16"/>
      <c r="D145" s="11">
        <v>2038425.44</v>
      </c>
      <c r="F145" s="103">
        <v>38.479999999999997</v>
      </c>
      <c r="H145" s="94">
        <v>42</v>
      </c>
      <c r="J145" s="94">
        <v>26</v>
      </c>
      <c r="L145" s="26">
        <v>-1</v>
      </c>
      <c r="N145" s="29">
        <v>2.4</v>
      </c>
      <c r="O145" s="29"/>
      <c r="P145" s="30">
        <v>2.4</v>
      </c>
      <c r="R145" s="22">
        <f t="shared" si="13"/>
        <v>48922</v>
      </c>
      <c r="S145" s="47"/>
    </row>
    <row r="146" spans="1:19" s="16" customFormat="1" x14ac:dyDescent="0.25">
      <c r="A146" s="16" t="s">
        <v>5</v>
      </c>
      <c r="B146" s="16" t="s">
        <v>42</v>
      </c>
      <c r="D146" s="17">
        <f>+SUBTOTAL(9,D141:D145)</f>
        <v>154653982.97999999</v>
      </c>
      <c r="F146" s="103"/>
      <c r="H146" s="94"/>
      <c r="J146" s="106"/>
      <c r="L146" s="26"/>
      <c r="N146" s="31">
        <f>R146/D146*100</f>
        <v>2.5519724251204021</v>
      </c>
      <c r="O146" s="31"/>
      <c r="P146" s="31">
        <f>+ROUND(R146/D146*100,1)</f>
        <v>2.6</v>
      </c>
      <c r="R146" s="23">
        <f>+SUBTOTAL(9,R141:R145)</f>
        <v>3946727</v>
      </c>
      <c r="S146" s="23"/>
    </row>
    <row r="147" spans="1:19" x14ac:dyDescent="0.25">
      <c r="A147" s="12" t="s">
        <v>5</v>
      </c>
      <c r="B147" s="12" t="s">
        <v>5</v>
      </c>
      <c r="C147" s="16"/>
      <c r="F147" s="103"/>
      <c r="H147" s="94"/>
      <c r="J147" s="94"/>
      <c r="L147" s="26"/>
      <c r="N147" s="29"/>
      <c r="O147" s="29"/>
      <c r="P147" s="30"/>
    </row>
    <row r="148" spans="1:19" s="16" customFormat="1" x14ac:dyDescent="0.25">
      <c r="A148" s="16" t="s">
        <v>5</v>
      </c>
      <c r="B148" s="16" t="s">
        <v>43</v>
      </c>
      <c r="F148" s="103"/>
      <c r="H148" s="94"/>
      <c r="J148" s="106"/>
      <c r="L148" s="26"/>
      <c r="N148" s="31"/>
      <c r="O148" s="31"/>
      <c r="P148" s="30"/>
      <c r="R148" s="28"/>
      <c r="S148" s="28"/>
    </row>
    <row r="149" spans="1:19" x14ac:dyDescent="0.25">
      <c r="A149" s="12">
        <v>311</v>
      </c>
      <c r="B149" s="12" t="s">
        <v>14</v>
      </c>
      <c r="C149" s="16"/>
      <c r="D149" s="15">
        <v>7177145.4400000004</v>
      </c>
      <c r="F149" s="103">
        <v>42.98</v>
      </c>
      <c r="H149" s="94">
        <v>47</v>
      </c>
      <c r="J149" s="94">
        <v>27</v>
      </c>
      <c r="L149" s="26">
        <v>-1</v>
      </c>
      <c r="N149" s="29">
        <v>2.1</v>
      </c>
      <c r="O149" s="29"/>
      <c r="P149" s="30">
        <v>2.1</v>
      </c>
      <c r="R149" s="21">
        <f t="shared" ref="R149:R153" si="14">+ROUND(D149*P149/100,0)</f>
        <v>150720</v>
      </c>
      <c r="S149" s="36"/>
    </row>
    <row r="150" spans="1:19" x14ac:dyDescent="0.25">
      <c r="A150" s="12">
        <v>312</v>
      </c>
      <c r="B150" s="12" t="s">
        <v>15</v>
      </c>
      <c r="C150" s="16"/>
      <c r="D150" s="15">
        <v>90153231.239999995</v>
      </c>
      <c r="F150" s="103">
        <v>39.380000000000003</v>
      </c>
      <c r="H150" s="94">
        <v>40</v>
      </c>
      <c r="J150" s="94">
        <v>25</v>
      </c>
      <c r="L150" s="26">
        <v>-5</v>
      </c>
      <c r="N150" s="29">
        <v>2.6</v>
      </c>
      <c r="O150" s="29"/>
      <c r="P150" s="30">
        <v>2.6</v>
      </c>
      <c r="R150" s="21">
        <f t="shared" si="14"/>
        <v>2343984</v>
      </c>
      <c r="S150" s="36"/>
    </row>
    <row r="151" spans="1:19" x14ac:dyDescent="0.25">
      <c r="A151" s="12">
        <v>314</v>
      </c>
      <c r="B151" s="12" t="s">
        <v>16</v>
      </c>
      <c r="C151" s="16"/>
      <c r="D151" s="15">
        <v>28479810.359999999</v>
      </c>
      <c r="F151" s="103">
        <v>36.840000000000003</v>
      </c>
      <c r="H151" s="94">
        <v>38</v>
      </c>
      <c r="J151" s="94">
        <v>24</v>
      </c>
      <c r="L151" s="26">
        <v>0</v>
      </c>
      <c r="N151" s="29">
        <v>2.6</v>
      </c>
      <c r="O151" s="29"/>
      <c r="P151" s="30">
        <v>2.6</v>
      </c>
      <c r="R151" s="21">
        <f t="shared" si="14"/>
        <v>740475</v>
      </c>
      <c r="S151" s="36"/>
    </row>
    <row r="152" spans="1:19" x14ac:dyDescent="0.25">
      <c r="A152" s="12">
        <v>315</v>
      </c>
      <c r="B152" s="12" t="s">
        <v>17</v>
      </c>
      <c r="C152" s="16"/>
      <c r="D152" s="15">
        <v>10105911.57</v>
      </c>
      <c r="F152" s="103">
        <v>42.55</v>
      </c>
      <c r="H152" s="94">
        <v>44</v>
      </c>
      <c r="J152" s="94">
        <v>26</v>
      </c>
      <c r="L152" s="26">
        <v>-4</v>
      </c>
      <c r="N152" s="29">
        <v>2.4</v>
      </c>
      <c r="O152" s="29"/>
      <c r="P152" s="30">
        <v>2.4</v>
      </c>
      <c r="R152" s="21">
        <f t="shared" si="14"/>
        <v>242542</v>
      </c>
      <c r="S152" s="36"/>
    </row>
    <row r="153" spans="1:19" x14ac:dyDescent="0.25">
      <c r="A153" s="12">
        <v>316</v>
      </c>
      <c r="B153" s="12" t="s">
        <v>191</v>
      </c>
      <c r="C153" s="16"/>
      <c r="D153" s="11">
        <v>1571821.5</v>
      </c>
      <c r="F153" s="103">
        <v>38.479999999999997</v>
      </c>
      <c r="H153" s="94">
        <v>42</v>
      </c>
      <c r="J153" s="94">
        <v>26</v>
      </c>
      <c r="L153" s="26">
        <v>-1</v>
      </c>
      <c r="N153" s="29">
        <v>2.4</v>
      </c>
      <c r="O153" s="29"/>
      <c r="P153" s="30">
        <v>2.4</v>
      </c>
      <c r="R153" s="22">
        <f t="shared" si="14"/>
        <v>37724</v>
      </c>
      <c r="S153" s="47"/>
    </row>
    <row r="154" spans="1:19" s="16" customFormat="1" x14ac:dyDescent="0.25">
      <c r="A154" s="16" t="s">
        <v>5</v>
      </c>
      <c r="B154" s="16" t="s">
        <v>44</v>
      </c>
      <c r="D154" s="7">
        <f>+SUBTOTAL(9,D149:D153)</f>
        <v>137487920.10999998</v>
      </c>
      <c r="F154" s="103"/>
      <c r="H154" s="94"/>
      <c r="J154" s="106"/>
      <c r="L154" s="26"/>
      <c r="N154" s="31">
        <f>R154/D154*100</f>
        <v>2.5569119070151016</v>
      </c>
      <c r="O154" s="31"/>
      <c r="P154" s="31">
        <f>+ROUND(R154/D154*100,1)</f>
        <v>2.6</v>
      </c>
      <c r="R154" s="34">
        <f>+SUBTOTAL(9,R149:R153)</f>
        <v>3515445</v>
      </c>
      <c r="S154" s="38"/>
    </row>
    <row r="155" spans="1:19" s="16" customFormat="1" x14ac:dyDescent="0.25">
      <c r="B155" s="16" t="s">
        <v>5</v>
      </c>
      <c r="D155" s="17"/>
      <c r="F155" s="103"/>
      <c r="H155" s="94"/>
      <c r="J155" s="106"/>
      <c r="L155" s="26"/>
      <c r="N155" s="31"/>
      <c r="O155" s="31"/>
      <c r="P155" s="30"/>
      <c r="R155" s="23"/>
      <c r="S155" s="23"/>
    </row>
    <row r="156" spans="1:19" s="16" customFormat="1" x14ac:dyDescent="0.25">
      <c r="A156" s="18" t="s">
        <v>153</v>
      </c>
      <c r="D156" s="10">
        <f>+SUBTOTAL(9,D114:D155)</f>
        <v>396950860.67999995</v>
      </c>
      <c r="F156" s="103"/>
      <c r="H156" s="94"/>
      <c r="J156" s="106"/>
      <c r="L156" s="26"/>
      <c r="N156" s="32">
        <f>R156/D156*100</f>
        <v>2.5114869339045871</v>
      </c>
      <c r="O156" s="32"/>
      <c r="P156" s="32">
        <f>+ROUND(R156/D156*100,1)</f>
        <v>2.5</v>
      </c>
      <c r="R156" s="65">
        <f>+SUBTOTAL(9,R114:R155)</f>
        <v>9969369</v>
      </c>
      <c r="S156" s="51"/>
    </row>
    <row r="157" spans="1:19" s="16" customFormat="1" x14ac:dyDescent="0.25">
      <c r="B157" s="16" t="s">
        <v>5</v>
      </c>
      <c r="D157" s="17"/>
      <c r="F157" s="103"/>
      <c r="H157" s="94"/>
      <c r="J157" s="106"/>
      <c r="L157" s="26"/>
      <c r="N157" s="32"/>
      <c r="O157" s="32"/>
      <c r="P157" s="32"/>
      <c r="R157" s="23"/>
      <c r="S157" s="23"/>
    </row>
    <row r="158" spans="1:19" ht="13.8" thickBot="1" x14ac:dyDescent="0.3">
      <c r="A158" s="14" t="s">
        <v>1</v>
      </c>
      <c r="C158" s="16"/>
      <c r="D158" s="6">
        <f>+SUBTOTAL(9,D18:D157)</f>
        <v>3213684364.539999</v>
      </c>
      <c r="F158" s="103"/>
      <c r="H158" s="94"/>
      <c r="J158" s="94"/>
      <c r="L158" s="26"/>
      <c r="N158" s="32">
        <f>R158/D158*100</f>
        <v>2.4862771179906118</v>
      </c>
      <c r="O158" s="72"/>
      <c r="P158" s="32">
        <f>+ROUND(R158/D158*100,1)</f>
        <v>2.5</v>
      </c>
      <c r="R158" s="40">
        <f>+SUBTOTAL(9,R18:R157)</f>
        <v>79901099</v>
      </c>
      <c r="S158" s="35"/>
    </row>
    <row r="159" spans="1:19" ht="13.8" thickTop="1" x14ac:dyDescent="0.25">
      <c r="B159" s="12" t="s">
        <v>5</v>
      </c>
      <c r="C159" s="16"/>
      <c r="F159" s="103"/>
      <c r="H159" s="94"/>
      <c r="J159" s="94"/>
      <c r="L159" s="26"/>
      <c r="N159" s="29"/>
      <c r="O159" s="29"/>
      <c r="P159" s="30"/>
    </row>
    <row r="160" spans="1:19" x14ac:dyDescent="0.25">
      <c r="B160" s="12" t="s">
        <v>5</v>
      </c>
      <c r="C160" s="16"/>
      <c r="F160" s="103"/>
      <c r="H160" s="94"/>
      <c r="J160" s="94"/>
      <c r="L160" s="26"/>
      <c r="N160" s="29"/>
      <c r="O160" s="29"/>
      <c r="P160" s="30"/>
      <c r="R160" s="53"/>
      <c r="S160" s="53"/>
    </row>
    <row r="161" spans="1:19" x14ac:dyDescent="0.25">
      <c r="A161" s="14" t="s">
        <v>2</v>
      </c>
      <c r="C161" s="16"/>
      <c r="F161" s="103"/>
      <c r="H161" s="94"/>
      <c r="J161" s="94"/>
      <c r="L161" s="26"/>
      <c r="N161" s="29"/>
      <c r="O161" s="29"/>
      <c r="P161" s="30"/>
      <c r="R161" s="70"/>
    </row>
    <row r="162" spans="1:19" x14ac:dyDescent="0.25">
      <c r="C162" s="16"/>
      <c r="F162" s="103"/>
      <c r="H162" s="94"/>
      <c r="J162" s="94"/>
      <c r="L162" s="26"/>
      <c r="N162" s="29"/>
      <c r="O162" s="29"/>
      <c r="P162" s="30"/>
    </row>
    <row r="163" spans="1:19" x14ac:dyDescent="0.25">
      <c r="A163" s="18" t="s">
        <v>154</v>
      </c>
      <c r="C163" s="16"/>
      <c r="F163" s="103"/>
      <c r="H163" s="94"/>
      <c r="J163" s="94"/>
      <c r="L163" s="26"/>
      <c r="N163" s="29"/>
      <c r="O163" s="29"/>
      <c r="P163" s="30"/>
    </row>
    <row r="164" spans="1:19" x14ac:dyDescent="0.25">
      <c r="B164" s="12" t="s">
        <v>5</v>
      </c>
      <c r="C164" s="16"/>
      <c r="F164" s="103"/>
      <c r="H164" s="94"/>
      <c r="J164" s="94"/>
      <c r="L164" s="26"/>
      <c r="N164" s="29"/>
      <c r="O164" s="29"/>
      <c r="P164" s="30"/>
    </row>
    <row r="165" spans="1:19" s="16" customFormat="1" x14ac:dyDescent="0.25">
      <c r="B165" s="16" t="s">
        <v>47</v>
      </c>
      <c r="F165" s="103"/>
      <c r="H165" s="94"/>
      <c r="J165" s="106"/>
      <c r="L165" s="26"/>
      <c r="N165" s="31"/>
      <c r="O165" s="31"/>
      <c r="P165" s="30"/>
      <c r="R165" s="28"/>
      <c r="S165" s="28"/>
    </row>
    <row r="166" spans="1:19" x14ac:dyDescent="0.25">
      <c r="A166" s="12">
        <v>321</v>
      </c>
      <c r="B166" s="12" t="s">
        <v>14</v>
      </c>
      <c r="C166" s="16"/>
      <c r="D166" s="15">
        <v>396984357.25999999</v>
      </c>
      <c r="F166" s="103">
        <v>42.86</v>
      </c>
      <c r="H166" s="94">
        <v>56</v>
      </c>
      <c r="J166" s="94">
        <v>32</v>
      </c>
      <c r="L166" s="26">
        <v>0</v>
      </c>
      <c r="N166" s="29">
        <v>1.8</v>
      </c>
      <c r="O166" s="29"/>
      <c r="P166" s="30">
        <v>1.8</v>
      </c>
      <c r="R166" s="21">
        <f t="shared" ref="R166:R170" si="15">+ROUND(D166*P166/100,0)</f>
        <v>7145718</v>
      </c>
      <c r="S166" s="36"/>
    </row>
    <row r="167" spans="1:19" x14ac:dyDescent="0.25">
      <c r="A167" s="12">
        <v>322</v>
      </c>
      <c r="B167" s="12" t="s">
        <v>48</v>
      </c>
      <c r="C167" s="16"/>
      <c r="D167" s="15">
        <v>55565218.140000001</v>
      </c>
      <c r="F167" s="103">
        <v>42</v>
      </c>
      <c r="H167" s="94">
        <v>51</v>
      </c>
      <c r="J167" s="94">
        <v>30</v>
      </c>
      <c r="L167" s="26">
        <v>-2</v>
      </c>
      <c r="N167" s="29">
        <v>2</v>
      </c>
      <c r="O167" s="29"/>
      <c r="P167" s="30">
        <v>2</v>
      </c>
      <c r="R167" s="21">
        <f t="shared" si="15"/>
        <v>1111304</v>
      </c>
      <c r="S167" s="36"/>
    </row>
    <row r="168" spans="1:19" x14ac:dyDescent="0.25">
      <c r="A168" s="12">
        <v>323</v>
      </c>
      <c r="B168" s="12" t="s">
        <v>16</v>
      </c>
      <c r="C168" s="16"/>
      <c r="D168" s="15">
        <v>12402699.85</v>
      </c>
      <c r="F168" s="103">
        <v>34.15</v>
      </c>
      <c r="H168" s="94">
        <v>41</v>
      </c>
      <c r="J168" s="94">
        <v>27</v>
      </c>
      <c r="L168" s="26">
        <v>0</v>
      </c>
      <c r="N168" s="29">
        <v>2.4</v>
      </c>
      <c r="O168" s="29"/>
      <c r="P168" s="30">
        <v>2.4</v>
      </c>
      <c r="R168" s="21">
        <f t="shared" si="15"/>
        <v>297665</v>
      </c>
      <c r="S168" s="36"/>
    </row>
    <row r="169" spans="1:19" x14ac:dyDescent="0.25">
      <c r="A169" s="12">
        <v>324</v>
      </c>
      <c r="B169" s="12" t="s">
        <v>17</v>
      </c>
      <c r="C169" s="16"/>
      <c r="D169" s="15">
        <v>34367942.979999997</v>
      </c>
      <c r="F169" s="103">
        <v>43.97</v>
      </c>
      <c r="H169" s="94">
        <v>58</v>
      </c>
      <c r="J169" s="94">
        <v>33</v>
      </c>
      <c r="L169" s="26">
        <v>-2</v>
      </c>
      <c r="N169" s="29">
        <v>1.8</v>
      </c>
      <c r="O169" s="29"/>
      <c r="P169" s="30">
        <v>1.8</v>
      </c>
      <c r="R169" s="21">
        <f t="shared" si="15"/>
        <v>618623</v>
      </c>
      <c r="S169" s="36"/>
    </row>
    <row r="170" spans="1:19" x14ac:dyDescent="0.25">
      <c r="A170" s="12">
        <v>325</v>
      </c>
      <c r="B170" s="12" t="s">
        <v>191</v>
      </c>
      <c r="C170" s="16"/>
      <c r="D170" s="11">
        <v>20722316.710000001</v>
      </c>
      <c r="F170" s="103">
        <v>41.82</v>
      </c>
      <c r="H170" s="94">
        <v>55</v>
      </c>
      <c r="J170" s="94">
        <v>32</v>
      </c>
      <c r="L170" s="26">
        <v>0</v>
      </c>
      <c r="N170" s="29">
        <v>1.8</v>
      </c>
      <c r="O170" s="29"/>
      <c r="P170" s="30">
        <v>1.8</v>
      </c>
      <c r="R170" s="22">
        <f t="shared" si="15"/>
        <v>373002</v>
      </c>
      <c r="S170" s="47"/>
    </row>
    <row r="171" spans="1:19" s="16" customFormat="1" x14ac:dyDescent="0.25">
      <c r="A171" s="16" t="s">
        <v>5</v>
      </c>
      <c r="B171" s="16" t="s">
        <v>49</v>
      </c>
      <c r="D171" s="17">
        <f>+SUBTOTAL(9,D166:D170)</f>
        <v>520042534.94</v>
      </c>
      <c r="F171" s="103"/>
      <c r="H171" s="94"/>
      <c r="J171" s="106"/>
      <c r="L171" s="26"/>
      <c r="N171" s="31">
        <f>R171/D171*100</f>
        <v>1.8356790759627781</v>
      </c>
      <c r="O171" s="31"/>
      <c r="P171" s="50">
        <f>+ROUND(R171/D171*100,1)</f>
        <v>1.8</v>
      </c>
      <c r="R171" s="23">
        <f>+SUBTOTAL(9,R166:R170)</f>
        <v>9546312</v>
      </c>
      <c r="S171" s="23"/>
    </row>
    <row r="172" spans="1:19" x14ac:dyDescent="0.25">
      <c r="A172" s="12" t="s">
        <v>5</v>
      </c>
      <c r="C172" s="16"/>
      <c r="F172" s="103"/>
      <c r="H172" s="94"/>
      <c r="J172" s="94"/>
      <c r="L172" s="26"/>
      <c r="N172" s="29"/>
      <c r="O172" s="29"/>
      <c r="P172" s="30"/>
    </row>
    <row r="173" spans="1:19" s="16" customFormat="1" x14ac:dyDescent="0.25">
      <c r="A173" s="16" t="s">
        <v>5</v>
      </c>
      <c r="B173" s="16" t="s">
        <v>50</v>
      </c>
      <c r="F173" s="103"/>
      <c r="H173" s="94"/>
      <c r="J173" s="106"/>
      <c r="L173" s="26"/>
      <c r="N173" s="31"/>
      <c r="O173" s="31"/>
      <c r="P173" s="30"/>
      <c r="R173" s="28"/>
      <c r="S173" s="28"/>
    </row>
    <row r="174" spans="1:19" x14ac:dyDescent="0.25">
      <c r="A174" s="12">
        <v>321</v>
      </c>
      <c r="B174" s="12" t="s">
        <v>14</v>
      </c>
      <c r="C174" s="16"/>
      <c r="D174" s="15">
        <v>194729785.75999999</v>
      </c>
      <c r="F174" s="103">
        <v>53.57</v>
      </c>
      <c r="H174" s="94">
        <v>56</v>
      </c>
      <c r="J174" s="94">
        <v>26</v>
      </c>
      <c r="L174" s="26">
        <v>0</v>
      </c>
      <c r="N174" s="29">
        <v>1.8</v>
      </c>
      <c r="O174" s="29"/>
      <c r="P174" s="30">
        <v>1.8</v>
      </c>
      <c r="R174" s="21">
        <f t="shared" ref="R174:R178" si="16">+ROUND(D174*P174/100,0)</f>
        <v>3505136</v>
      </c>
      <c r="S174" s="36"/>
    </row>
    <row r="175" spans="1:19" x14ac:dyDescent="0.25">
      <c r="A175" s="12">
        <v>322</v>
      </c>
      <c r="B175" s="12" t="s">
        <v>48</v>
      </c>
      <c r="C175" s="16"/>
      <c r="D175" s="15">
        <v>838073831.14999998</v>
      </c>
      <c r="F175" s="103">
        <v>52</v>
      </c>
      <c r="H175" s="94">
        <v>51</v>
      </c>
      <c r="J175" s="94">
        <v>25</v>
      </c>
      <c r="L175" s="26">
        <v>-2</v>
      </c>
      <c r="N175" s="29">
        <v>2</v>
      </c>
      <c r="O175" s="29"/>
      <c r="P175" s="30">
        <v>2</v>
      </c>
      <c r="R175" s="21">
        <f t="shared" si="16"/>
        <v>16761477</v>
      </c>
      <c r="S175" s="36"/>
    </row>
    <row r="176" spans="1:19" x14ac:dyDescent="0.25">
      <c r="A176" s="12">
        <v>323</v>
      </c>
      <c r="B176" s="12" t="s">
        <v>16</v>
      </c>
      <c r="C176" s="16"/>
      <c r="D176" s="15">
        <v>412318466.63999999</v>
      </c>
      <c r="F176" s="103">
        <v>46.34</v>
      </c>
      <c r="H176" s="94">
        <v>41</v>
      </c>
      <c r="J176" s="94">
        <v>22</v>
      </c>
      <c r="L176" s="26">
        <v>0</v>
      </c>
      <c r="N176" s="29">
        <v>2.4</v>
      </c>
      <c r="O176" s="29"/>
      <c r="P176" s="30">
        <v>2.4</v>
      </c>
      <c r="R176" s="21">
        <f t="shared" si="16"/>
        <v>9895643</v>
      </c>
      <c r="S176" s="36"/>
    </row>
    <row r="177" spans="1:19" x14ac:dyDescent="0.25">
      <c r="A177" s="12">
        <v>324</v>
      </c>
      <c r="B177" s="12" t="s">
        <v>17</v>
      </c>
      <c r="C177" s="16"/>
      <c r="D177" s="15">
        <v>119762438.11</v>
      </c>
      <c r="F177" s="103">
        <v>56.28</v>
      </c>
      <c r="H177" s="94">
        <v>58</v>
      </c>
      <c r="J177" s="94">
        <v>26</v>
      </c>
      <c r="L177" s="26">
        <v>-2</v>
      </c>
      <c r="N177" s="29">
        <v>1.8</v>
      </c>
      <c r="O177" s="29"/>
      <c r="P177" s="30">
        <v>1.8</v>
      </c>
      <c r="R177" s="21">
        <f t="shared" si="16"/>
        <v>2155724</v>
      </c>
      <c r="S177" s="36"/>
    </row>
    <row r="178" spans="1:19" x14ac:dyDescent="0.25">
      <c r="A178" s="12">
        <v>325</v>
      </c>
      <c r="B178" s="12" t="s">
        <v>191</v>
      </c>
      <c r="C178" s="16"/>
      <c r="D178" s="11">
        <v>11320231.970000001</v>
      </c>
      <c r="F178" s="103">
        <v>54.55</v>
      </c>
      <c r="H178" s="94">
        <v>55</v>
      </c>
      <c r="J178" s="94">
        <v>25</v>
      </c>
      <c r="L178" s="26">
        <v>0</v>
      </c>
      <c r="N178" s="29">
        <v>1.8</v>
      </c>
      <c r="O178" s="29"/>
      <c r="P178" s="30">
        <v>1.8</v>
      </c>
      <c r="R178" s="22">
        <f t="shared" si="16"/>
        <v>203764</v>
      </c>
      <c r="S178" s="47"/>
    </row>
    <row r="179" spans="1:19" s="16" customFormat="1" x14ac:dyDescent="0.25">
      <c r="A179" s="16" t="s">
        <v>5</v>
      </c>
      <c r="B179" s="16" t="s">
        <v>51</v>
      </c>
      <c r="D179" s="17">
        <f>+SUBTOTAL(9,D174:D178)</f>
        <v>1576204753.6299999</v>
      </c>
      <c r="F179" s="103"/>
      <c r="H179" s="94"/>
      <c r="J179" s="106"/>
      <c r="L179" s="26"/>
      <c r="N179" s="31">
        <f>R179/D179*100</f>
        <v>2.0632943737228566</v>
      </c>
      <c r="O179" s="31"/>
      <c r="P179" s="50">
        <f>+ROUND(R179/D179*100,1)</f>
        <v>2.1</v>
      </c>
      <c r="R179" s="23">
        <f>+SUBTOTAL(9,R174:R178)</f>
        <v>32521744</v>
      </c>
      <c r="S179" s="23"/>
    </row>
    <row r="180" spans="1:19" x14ac:dyDescent="0.25">
      <c r="A180" s="12" t="s">
        <v>5</v>
      </c>
      <c r="B180" s="12" t="s">
        <v>5</v>
      </c>
      <c r="C180" s="16"/>
      <c r="F180" s="103"/>
      <c r="H180" s="94"/>
      <c r="J180" s="94"/>
      <c r="L180" s="26"/>
      <c r="N180" s="29"/>
      <c r="O180" s="29"/>
      <c r="P180" s="30"/>
    </row>
    <row r="181" spans="1:19" s="16" customFormat="1" x14ac:dyDescent="0.25">
      <c r="A181" s="16" t="s">
        <v>5</v>
      </c>
      <c r="B181" s="16" t="s">
        <v>52</v>
      </c>
      <c r="F181" s="103"/>
      <c r="H181" s="94"/>
      <c r="J181" s="106"/>
      <c r="L181" s="26"/>
      <c r="N181" s="31"/>
      <c r="O181" s="31"/>
      <c r="P181" s="30"/>
      <c r="R181" s="28"/>
      <c r="S181" s="28"/>
    </row>
    <row r="182" spans="1:19" x14ac:dyDescent="0.25">
      <c r="A182" s="12">
        <v>321</v>
      </c>
      <c r="B182" s="12" t="s">
        <v>14</v>
      </c>
      <c r="C182" s="16"/>
      <c r="D182" s="15">
        <v>297759843.98000002</v>
      </c>
      <c r="F182" s="103">
        <v>42.86</v>
      </c>
      <c r="H182" s="94">
        <v>56</v>
      </c>
      <c r="J182" s="94">
        <v>32</v>
      </c>
      <c r="L182" s="26">
        <v>0</v>
      </c>
      <c r="N182" s="29">
        <v>1.8</v>
      </c>
      <c r="O182" s="29"/>
      <c r="P182" s="30">
        <v>1.8</v>
      </c>
      <c r="R182" s="21">
        <f t="shared" ref="R182:R186" si="17">+ROUND(D182*P182/100,0)</f>
        <v>5359677</v>
      </c>
      <c r="S182" s="36"/>
    </row>
    <row r="183" spans="1:19" x14ac:dyDescent="0.25">
      <c r="A183" s="12">
        <v>322</v>
      </c>
      <c r="B183" s="12" t="s">
        <v>48</v>
      </c>
      <c r="C183" s="16"/>
      <c r="D183" s="15">
        <v>1053686661.38</v>
      </c>
      <c r="F183" s="103">
        <v>42</v>
      </c>
      <c r="H183" s="94">
        <v>51</v>
      </c>
      <c r="J183" s="94">
        <v>30</v>
      </c>
      <c r="L183" s="26">
        <v>-2</v>
      </c>
      <c r="N183" s="29">
        <v>2</v>
      </c>
      <c r="O183" s="29"/>
      <c r="P183" s="30">
        <v>2</v>
      </c>
      <c r="R183" s="21">
        <f t="shared" si="17"/>
        <v>21073733</v>
      </c>
      <c r="S183" s="36"/>
    </row>
    <row r="184" spans="1:19" x14ac:dyDescent="0.25">
      <c r="A184" s="12">
        <v>323</v>
      </c>
      <c r="B184" s="12" t="s">
        <v>16</v>
      </c>
      <c r="C184" s="16"/>
      <c r="D184" s="15">
        <v>350014044.14999998</v>
      </c>
      <c r="F184" s="103">
        <v>34.15</v>
      </c>
      <c r="H184" s="94">
        <v>41</v>
      </c>
      <c r="J184" s="94">
        <v>27</v>
      </c>
      <c r="L184" s="26">
        <v>0</v>
      </c>
      <c r="N184" s="29">
        <v>2.4</v>
      </c>
      <c r="O184" s="29"/>
      <c r="P184" s="30">
        <v>2.4</v>
      </c>
      <c r="R184" s="21">
        <f t="shared" si="17"/>
        <v>8400337</v>
      </c>
      <c r="S184" s="36"/>
    </row>
    <row r="185" spans="1:19" x14ac:dyDescent="0.25">
      <c r="A185" s="12">
        <v>324</v>
      </c>
      <c r="B185" s="12" t="s">
        <v>17</v>
      </c>
      <c r="C185" s="16"/>
      <c r="D185" s="15">
        <v>188938114.94</v>
      </c>
      <c r="F185" s="103">
        <v>43.97</v>
      </c>
      <c r="H185" s="94">
        <v>58</v>
      </c>
      <c r="J185" s="94">
        <v>33</v>
      </c>
      <c r="L185" s="26">
        <v>-2</v>
      </c>
      <c r="N185" s="29">
        <v>1.8</v>
      </c>
      <c r="O185" s="29"/>
      <c r="P185" s="30">
        <v>1.8</v>
      </c>
      <c r="R185" s="21">
        <f t="shared" si="17"/>
        <v>3400886</v>
      </c>
      <c r="S185" s="36"/>
    </row>
    <row r="186" spans="1:19" x14ac:dyDescent="0.25">
      <c r="A186" s="12">
        <v>325</v>
      </c>
      <c r="B186" s="12" t="s">
        <v>191</v>
      </c>
      <c r="C186" s="16"/>
      <c r="D186" s="11">
        <v>24130684.219999999</v>
      </c>
      <c r="F186" s="103">
        <v>41.82</v>
      </c>
      <c r="H186" s="94">
        <v>55</v>
      </c>
      <c r="J186" s="94">
        <v>32</v>
      </c>
      <c r="L186" s="26">
        <v>0</v>
      </c>
      <c r="N186" s="29">
        <v>1.8</v>
      </c>
      <c r="O186" s="29"/>
      <c r="P186" s="30">
        <v>1.8</v>
      </c>
      <c r="R186" s="22">
        <f t="shared" si="17"/>
        <v>434352</v>
      </c>
      <c r="S186" s="47"/>
    </row>
    <row r="187" spans="1:19" s="16" customFormat="1" x14ac:dyDescent="0.25">
      <c r="A187" s="16" t="s">
        <v>5</v>
      </c>
      <c r="B187" s="16" t="s">
        <v>53</v>
      </c>
      <c r="D187" s="7">
        <f>+SUBTOTAL(9,D182:D186)</f>
        <v>1914529348.6700003</v>
      </c>
      <c r="F187" s="103"/>
      <c r="H187" s="94"/>
      <c r="J187" s="106"/>
      <c r="L187" s="26"/>
      <c r="N187" s="31">
        <f>R187/D187*100</f>
        <v>2.0197645456238558</v>
      </c>
      <c r="O187" s="31"/>
      <c r="P187" s="50">
        <f>+ROUND(R187/D187*100,1)</f>
        <v>2</v>
      </c>
      <c r="R187" s="34">
        <f>+SUBTOTAL(9,R182:R186)</f>
        <v>38668985</v>
      </c>
      <c r="S187" s="38"/>
    </row>
    <row r="188" spans="1:19" s="16" customFormat="1" x14ac:dyDescent="0.25">
      <c r="B188" s="16" t="s">
        <v>5</v>
      </c>
      <c r="D188" s="17"/>
      <c r="F188" s="103"/>
      <c r="H188" s="94"/>
      <c r="J188" s="106"/>
      <c r="L188" s="26"/>
      <c r="N188" s="31"/>
      <c r="O188" s="31"/>
      <c r="P188" s="30"/>
      <c r="R188" s="23"/>
      <c r="S188" s="23"/>
    </row>
    <row r="189" spans="1:19" s="16" customFormat="1" x14ac:dyDescent="0.25">
      <c r="A189" s="18" t="s">
        <v>155</v>
      </c>
      <c r="D189" s="9">
        <f>+SUBTOTAL(9,D166:D188)</f>
        <v>4010776637.2399998</v>
      </c>
      <c r="F189" s="103"/>
      <c r="H189" s="94"/>
      <c r="J189" s="106"/>
      <c r="L189" s="26"/>
      <c r="N189" s="32">
        <f>R189/D189*100</f>
        <v>2.01300267510182</v>
      </c>
      <c r="O189" s="32"/>
      <c r="P189" s="32">
        <f>+ROUND(R189/D189*100,1)</f>
        <v>2</v>
      </c>
      <c r="R189" s="51">
        <f>+SUBTOTAL(9,R166:R188)</f>
        <v>80737041</v>
      </c>
      <c r="S189" s="51"/>
    </row>
    <row r="190" spans="1:19" s="16" customFormat="1" x14ac:dyDescent="0.25">
      <c r="A190" s="18"/>
      <c r="B190" s="16" t="s">
        <v>5</v>
      </c>
      <c r="D190" s="17"/>
      <c r="F190" s="103"/>
      <c r="H190" s="94"/>
      <c r="J190" s="106"/>
      <c r="L190" s="26"/>
      <c r="N190" s="31"/>
      <c r="O190" s="31"/>
      <c r="P190" s="30"/>
      <c r="R190" s="23"/>
      <c r="S190" s="23"/>
    </row>
    <row r="191" spans="1:19" s="16" customFormat="1" x14ac:dyDescent="0.25">
      <c r="A191" s="18"/>
      <c r="B191" s="16" t="s">
        <v>5</v>
      </c>
      <c r="D191" s="17"/>
      <c r="F191" s="103"/>
      <c r="H191" s="94"/>
      <c r="J191" s="106"/>
      <c r="L191" s="26"/>
      <c r="N191" s="31"/>
      <c r="O191" s="31"/>
      <c r="P191" s="30"/>
      <c r="R191" s="23"/>
      <c r="S191" s="23"/>
    </row>
    <row r="192" spans="1:19" s="16" customFormat="1" x14ac:dyDescent="0.25">
      <c r="A192" s="18" t="s">
        <v>156</v>
      </c>
      <c r="D192" s="17"/>
      <c r="F192" s="103"/>
      <c r="H192" s="94"/>
      <c r="J192" s="106"/>
      <c r="L192" s="26"/>
      <c r="N192" s="31"/>
      <c r="O192" s="31"/>
      <c r="P192" s="30"/>
      <c r="R192" s="23"/>
      <c r="S192" s="23"/>
    </row>
    <row r="193" spans="1:19" x14ac:dyDescent="0.25">
      <c r="A193" s="12" t="s">
        <v>5</v>
      </c>
      <c r="B193" s="12" t="s">
        <v>5</v>
      </c>
      <c r="C193" s="16"/>
      <c r="F193" s="103"/>
      <c r="H193" s="94"/>
      <c r="J193" s="94"/>
      <c r="L193" s="26"/>
      <c r="N193" s="29"/>
      <c r="O193" s="29"/>
      <c r="P193" s="30"/>
    </row>
    <row r="194" spans="1:19" s="16" customFormat="1" x14ac:dyDescent="0.25">
      <c r="A194" s="16" t="s">
        <v>5</v>
      </c>
      <c r="B194" s="16" t="s">
        <v>45</v>
      </c>
      <c r="D194" s="17"/>
      <c r="F194" s="103"/>
      <c r="H194" s="94"/>
      <c r="J194" s="106"/>
      <c r="L194" s="26"/>
      <c r="N194" s="31"/>
      <c r="O194" s="31"/>
      <c r="P194" s="30"/>
      <c r="R194" s="23"/>
      <c r="S194" s="66"/>
    </row>
    <row r="195" spans="1:19" x14ac:dyDescent="0.25">
      <c r="A195" s="12">
        <v>321</v>
      </c>
      <c r="B195" s="12" t="s">
        <v>14</v>
      </c>
      <c r="C195" s="16"/>
      <c r="D195" s="15">
        <v>360056131.68000001</v>
      </c>
      <c r="F195" s="103">
        <v>58.93</v>
      </c>
      <c r="H195" s="94">
        <v>56</v>
      </c>
      <c r="J195" s="94">
        <v>23</v>
      </c>
      <c r="L195" s="26">
        <v>0</v>
      </c>
      <c r="N195" s="29">
        <v>1.8</v>
      </c>
      <c r="O195" s="29"/>
      <c r="P195" s="30">
        <v>1.8</v>
      </c>
      <c r="R195" s="21">
        <f t="shared" ref="R195:R199" si="18">+ROUND(D195*P195/100,0)</f>
        <v>6481010</v>
      </c>
      <c r="S195" s="36"/>
    </row>
    <row r="196" spans="1:19" x14ac:dyDescent="0.25">
      <c r="A196" s="12">
        <v>322</v>
      </c>
      <c r="B196" s="12" t="s">
        <v>48</v>
      </c>
      <c r="C196" s="16"/>
      <c r="D196" s="15">
        <v>137627468.56</v>
      </c>
      <c r="F196" s="103">
        <v>58</v>
      </c>
      <c r="H196" s="94">
        <v>51</v>
      </c>
      <c r="J196" s="94">
        <v>22</v>
      </c>
      <c r="L196" s="26">
        <v>-2</v>
      </c>
      <c r="N196" s="29">
        <v>2</v>
      </c>
      <c r="O196" s="29"/>
      <c r="P196" s="30">
        <v>2</v>
      </c>
      <c r="R196" s="21">
        <f t="shared" si="18"/>
        <v>2752549</v>
      </c>
      <c r="S196" s="36"/>
    </row>
    <row r="197" spans="1:19" x14ac:dyDescent="0.25">
      <c r="A197" s="12">
        <v>323</v>
      </c>
      <c r="B197" s="12" t="s">
        <v>16</v>
      </c>
      <c r="C197" s="16"/>
      <c r="D197" s="15">
        <v>21825766.920000002</v>
      </c>
      <c r="F197" s="103">
        <v>51.46</v>
      </c>
      <c r="H197" s="94">
        <v>41</v>
      </c>
      <c r="J197" s="94">
        <v>19.899999999999999</v>
      </c>
      <c r="L197" s="26">
        <v>0</v>
      </c>
      <c r="N197" s="29">
        <v>2.4</v>
      </c>
      <c r="O197" s="29"/>
      <c r="P197" s="30">
        <v>2.4</v>
      </c>
      <c r="R197" s="21">
        <f t="shared" si="18"/>
        <v>523818</v>
      </c>
      <c r="S197" s="36"/>
    </row>
    <row r="198" spans="1:19" x14ac:dyDescent="0.25">
      <c r="A198" s="12">
        <v>324</v>
      </c>
      <c r="B198" s="12" t="s">
        <v>17</v>
      </c>
      <c r="C198" s="16"/>
      <c r="D198" s="15">
        <v>53673511.619999997</v>
      </c>
      <c r="F198" s="103">
        <v>61.55</v>
      </c>
      <c r="H198" s="94">
        <v>58</v>
      </c>
      <c r="J198" s="94">
        <v>23</v>
      </c>
      <c r="L198" s="26">
        <v>-2</v>
      </c>
      <c r="N198" s="29">
        <v>1.8</v>
      </c>
      <c r="O198" s="29"/>
      <c r="P198" s="30">
        <v>1.8</v>
      </c>
      <c r="R198" s="21">
        <f t="shared" si="18"/>
        <v>966123</v>
      </c>
      <c r="S198" s="36"/>
    </row>
    <row r="199" spans="1:19" x14ac:dyDescent="0.25">
      <c r="A199" s="12">
        <v>325</v>
      </c>
      <c r="B199" s="12" t="s">
        <v>191</v>
      </c>
      <c r="C199" s="16"/>
      <c r="D199" s="11">
        <v>37213998.409999996</v>
      </c>
      <c r="F199" s="103">
        <v>58.18</v>
      </c>
      <c r="H199" s="94">
        <v>55</v>
      </c>
      <c r="J199" s="94">
        <v>23</v>
      </c>
      <c r="L199" s="26">
        <v>0</v>
      </c>
      <c r="N199" s="29">
        <v>1.8</v>
      </c>
      <c r="O199" s="29"/>
      <c r="P199" s="30">
        <v>1.8</v>
      </c>
      <c r="R199" s="22">
        <f t="shared" si="18"/>
        <v>669852</v>
      </c>
      <c r="S199" s="47"/>
    </row>
    <row r="200" spans="1:19" s="16" customFormat="1" x14ac:dyDescent="0.25">
      <c r="A200" s="16" t="s">
        <v>5</v>
      </c>
      <c r="B200" s="16" t="s">
        <v>46</v>
      </c>
      <c r="D200" s="17">
        <f>+SUBTOTAL(9,D195:D199)</f>
        <v>610396877.18999994</v>
      </c>
      <c r="F200" s="103"/>
      <c r="H200" s="94"/>
      <c r="J200" s="106"/>
      <c r="L200" s="26"/>
      <c r="N200" s="31">
        <f>R200/D200*100</f>
        <v>1.8665482124433543</v>
      </c>
      <c r="O200" s="31"/>
      <c r="P200" s="31">
        <f>+ROUND(R200/D200*100,1)</f>
        <v>1.9</v>
      </c>
      <c r="R200" s="23">
        <f>+SUBTOTAL(9,R195:R199)</f>
        <v>11393352</v>
      </c>
      <c r="S200" s="23"/>
    </row>
    <row r="201" spans="1:19" x14ac:dyDescent="0.25">
      <c r="A201" s="12" t="s">
        <v>5</v>
      </c>
      <c r="B201" s="12" t="s">
        <v>5</v>
      </c>
      <c r="C201" s="16"/>
      <c r="F201" s="103"/>
      <c r="H201" s="94"/>
      <c r="J201" s="94"/>
      <c r="L201" s="26"/>
      <c r="N201" s="29"/>
      <c r="O201" s="29"/>
      <c r="P201" s="30"/>
    </row>
    <row r="202" spans="1:19" s="16" customFormat="1" x14ac:dyDescent="0.25">
      <c r="A202" s="16" t="s">
        <v>5</v>
      </c>
      <c r="B202" s="16" t="s">
        <v>54</v>
      </c>
      <c r="F202" s="103"/>
      <c r="H202" s="94"/>
      <c r="J202" s="106"/>
      <c r="L202" s="26"/>
      <c r="N202" s="31"/>
      <c r="O202" s="31"/>
      <c r="P202" s="30"/>
      <c r="R202" s="28"/>
      <c r="S202" s="28"/>
    </row>
    <row r="203" spans="1:19" x14ac:dyDescent="0.25">
      <c r="A203" s="12">
        <v>321</v>
      </c>
      <c r="B203" s="12" t="s">
        <v>14</v>
      </c>
      <c r="C203" s="16"/>
      <c r="D203" s="15">
        <v>183462252.38</v>
      </c>
      <c r="F203" s="103">
        <v>58.93</v>
      </c>
      <c r="H203" s="94">
        <v>56</v>
      </c>
      <c r="J203" s="94">
        <v>23</v>
      </c>
      <c r="L203" s="26">
        <v>0</v>
      </c>
      <c r="N203" s="29">
        <v>1.8</v>
      </c>
      <c r="O203" s="29"/>
      <c r="P203" s="30">
        <v>1.8</v>
      </c>
      <c r="R203" s="21">
        <f t="shared" ref="R203:R207" si="19">+ROUND(D203*P203/100,0)</f>
        <v>3302321</v>
      </c>
      <c r="S203" s="36"/>
    </row>
    <row r="204" spans="1:19" x14ac:dyDescent="0.25">
      <c r="A204" s="12">
        <v>322</v>
      </c>
      <c r="B204" s="12" t="s">
        <v>48</v>
      </c>
      <c r="C204" s="16"/>
      <c r="D204" s="15">
        <v>586039766.78999996</v>
      </c>
      <c r="F204" s="103">
        <v>58</v>
      </c>
      <c r="H204" s="94">
        <v>51</v>
      </c>
      <c r="J204" s="94">
        <v>22</v>
      </c>
      <c r="L204" s="26">
        <v>-2</v>
      </c>
      <c r="N204" s="29">
        <v>2</v>
      </c>
      <c r="O204" s="29"/>
      <c r="P204" s="30">
        <v>2</v>
      </c>
      <c r="R204" s="21">
        <f t="shared" si="19"/>
        <v>11720795</v>
      </c>
      <c r="S204" s="36"/>
    </row>
    <row r="205" spans="1:19" x14ac:dyDescent="0.25">
      <c r="A205" s="12">
        <v>323</v>
      </c>
      <c r="B205" s="12" t="s">
        <v>16</v>
      </c>
      <c r="C205" s="16"/>
      <c r="D205" s="15">
        <v>756080929.11000001</v>
      </c>
      <c r="F205" s="103">
        <v>51.46</v>
      </c>
      <c r="H205" s="94">
        <v>41</v>
      </c>
      <c r="J205" s="94">
        <v>19.899999999999999</v>
      </c>
      <c r="L205" s="26">
        <v>0</v>
      </c>
      <c r="N205" s="29">
        <v>2.4</v>
      </c>
      <c r="O205" s="29"/>
      <c r="P205" s="30">
        <v>2.4</v>
      </c>
      <c r="R205" s="21">
        <f t="shared" si="19"/>
        <v>18145942</v>
      </c>
      <c r="S205" s="36"/>
    </row>
    <row r="206" spans="1:19" x14ac:dyDescent="0.25">
      <c r="A206" s="12">
        <v>324</v>
      </c>
      <c r="B206" s="12" t="s">
        <v>17</v>
      </c>
      <c r="C206" s="16"/>
      <c r="D206" s="15">
        <v>150385799.33000001</v>
      </c>
      <c r="F206" s="103">
        <v>61.55</v>
      </c>
      <c r="H206" s="94">
        <v>58</v>
      </c>
      <c r="J206" s="94">
        <v>23</v>
      </c>
      <c r="L206" s="26">
        <v>-2</v>
      </c>
      <c r="N206" s="29">
        <v>1.8</v>
      </c>
      <c r="O206" s="29"/>
      <c r="P206" s="30">
        <v>1.8</v>
      </c>
      <c r="R206" s="21">
        <f t="shared" si="19"/>
        <v>2706944</v>
      </c>
      <c r="S206" s="36"/>
    </row>
    <row r="207" spans="1:19" x14ac:dyDescent="0.25">
      <c r="A207" s="12">
        <v>325</v>
      </c>
      <c r="B207" s="12" t="s">
        <v>191</v>
      </c>
      <c r="C207" s="16"/>
      <c r="D207" s="11">
        <v>15687982.359999999</v>
      </c>
      <c r="F207" s="103">
        <v>58.18</v>
      </c>
      <c r="H207" s="94">
        <v>55</v>
      </c>
      <c r="J207" s="94">
        <v>23</v>
      </c>
      <c r="L207" s="26">
        <v>0</v>
      </c>
      <c r="N207" s="29">
        <v>1.8</v>
      </c>
      <c r="O207" s="29"/>
      <c r="P207" s="30">
        <v>1.8</v>
      </c>
      <c r="R207" s="22">
        <f t="shared" si="19"/>
        <v>282384</v>
      </c>
      <c r="S207" s="47"/>
    </row>
    <row r="208" spans="1:19" s="16" customFormat="1" x14ac:dyDescent="0.25">
      <c r="A208" s="16" t="s">
        <v>5</v>
      </c>
      <c r="B208" s="16" t="s">
        <v>55</v>
      </c>
      <c r="D208" s="17">
        <f>+SUBTOTAL(9,D203:D207)</f>
        <v>1691656729.9699998</v>
      </c>
      <c r="F208" s="103"/>
      <c r="H208" s="94"/>
      <c r="J208" s="106"/>
      <c r="L208" s="26"/>
      <c r="N208" s="31">
        <f>R208/D208*100</f>
        <v>2.1374540921574106</v>
      </c>
      <c r="O208" s="31"/>
      <c r="P208" s="31">
        <f>+ROUND(R208/D208*100,1)</f>
        <v>2.1</v>
      </c>
      <c r="R208" s="23">
        <f>+SUBTOTAL(9,R203:R207)</f>
        <v>36158386</v>
      </c>
      <c r="S208" s="23"/>
    </row>
    <row r="209" spans="1:19" x14ac:dyDescent="0.25">
      <c r="A209" s="12" t="s">
        <v>5</v>
      </c>
      <c r="B209" s="12" t="s">
        <v>5</v>
      </c>
      <c r="C209" s="16"/>
      <c r="F209" s="103"/>
      <c r="H209" s="94"/>
      <c r="J209" s="94"/>
      <c r="L209" s="26"/>
      <c r="N209" s="29"/>
      <c r="O209" s="29"/>
      <c r="P209" s="30"/>
    </row>
    <row r="210" spans="1:19" s="16" customFormat="1" x14ac:dyDescent="0.25">
      <c r="A210" s="16" t="s">
        <v>5</v>
      </c>
      <c r="B210" s="16" t="s">
        <v>56</v>
      </c>
      <c r="F210" s="103"/>
      <c r="H210" s="94"/>
      <c r="J210" s="106"/>
      <c r="L210" s="26"/>
      <c r="N210" s="31"/>
      <c r="O210" s="31"/>
      <c r="P210" s="30"/>
      <c r="R210" s="28"/>
      <c r="S210" s="28"/>
    </row>
    <row r="211" spans="1:19" x14ac:dyDescent="0.25">
      <c r="A211" s="12">
        <v>321</v>
      </c>
      <c r="B211" s="12" t="s">
        <v>14</v>
      </c>
      <c r="C211" s="16"/>
      <c r="D211" s="15">
        <v>128297844.45</v>
      </c>
      <c r="F211" s="103">
        <v>58.93</v>
      </c>
      <c r="H211" s="94">
        <v>56</v>
      </c>
      <c r="J211" s="94">
        <v>23</v>
      </c>
      <c r="L211" s="26">
        <v>0</v>
      </c>
      <c r="N211" s="29">
        <v>1.8</v>
      </c>
      <c r="O211" s="29"/>
      <c r="P211" s="30">
        <v>1.8</v>
      </c>
      <c r="R211" s="21">
        <f t="shared" ref="R211:R215" si="20">+ROUND(D211*P211/100,0)</f>
        <v>2309361</v>
      </c>
      <c r="S211" s="36"/>
    </row>
    <row r="212" spans="1:19" x14ac:dyDescent="0.25">
      <c r="A212" s="12">
        <v>322</v>
      </c>
      <c r="B212" s="12" t="s">
        <v>48</v>
      </c>
      <c r="C212" s="16"/>
      <c r="D212" s="15">
        <v>514072789.70999998</v>
      </c>
      <c r="F212" s="103">
        <v>58</v>
      </c>
      <c r="H212" s="94">
        <v>51</v>
      </c>
      <c r="J212" s="94">
        <v>22</v>
      </c>
      <c r="L212" s="26">
        <v>-2</v>
      </c>
      <c r="N212" s="29">
        <v>2</v>
      </c>
      <c r="O212" s="29"/>
      <c r="P212" s="30">
        <v>2</v>
      </c>
      <c r="R212" s="21">
        <f t="shared" si="20"/>
        <v>10281456</v>
      </c>
      <c r="S212" s="36"/>
    </row>
    <row r="213" spans="1:19" x14ac:dyDescent="0.25">
      <c r="A213" s="12">
        <v>323</v>
      </c>
      <c r="B213" s="12" t="s">
        <v>16</v>
      </c>
      <c r="C213" s="16"/>
      <c r="D213" s="15">
        <v>599706205.85000002</v>
      </c>
      <c r="F213" s="103">
        <v>51.46</v>
      </c>
      <c r="H213" s="94">
        <v>41</v>
      </c>
      <c r="J213" s="94">
        <v>19.899999999999999</v>
      </c>
      <c r="L213" s="26">
        <v>0</v>
      </c>
      <c r="N213" s="29">
        <v>2.4</v>
      </c>
      <c r="O213" s="29"/>
      <c r="P213" s="30">
        <v>2.4</v>
      </c>
      <c r="R213" s="21">
        <f t="shared" si="20"/>
        <v>14392949</v>
      </c>
      <c r="S213" s="36"/>
    </row>
    <row r="214" spans="1:19" x14ac:dyDescent="0.25">
      <c r="A214" s="12">
        <v>324</v>
      </c>
      <c r="B214" s="12" t="s">
        <v>17</v>
      </c>
      <c r="C214" s="16"/>
      <c r="D214" s="15">
        <v>175176467.40000001</v>
      </c>
      <c r="F214" s="103">
        <v>61.55</v>
      </c>
      <c r="H214" s="94">
        <v>58</v>
      </c>
      <c r="J214" s="94">
        <v>23</v>
      </c>
      <c r="L214" s="26">
        <v>-2</v>
      </c>
      <c r="N214" s="29">
        <v>1.8</v>
      </c>
      <c r="O214" s="29"/>
      <c r="P214" s="30">
        <v>1.8</v>
      </c>
      <c r="R214" s="21">
        <f t="shared" si="20"/>
        <v>3153176</v>
      </c>
      <c r="S214" s="36"/>
    </row>
    <row r="215" spans="1:19" x14ac:dyDescent="0.25">
      <c r="A215" s="12">
        <v>325</v>
      </c>
      <c r="B215" s="12" t="s">
        <v>191</v>
      </c>
      <c r="C215" s="16"/>
      <c r="D215" s="11">
        <v>11936246.869999999</v>
      </c>
      <c r="F215" s="103">
        <v>58.18</v>
      </c>
      <c r="H215" s="94">
        <v>55</v>
      </c>
      <c r="J215" s="94">
        <v>23</v>
      </c>
      <c r="L215" s="26">
        <v>0</v>
      </c>
      <c r="N215" s="29">
        <v>1.8</v>
      </c>
      <c r="O215" s="29"/>
      <c r="P215" s="30">
        <v>1.8</v>
      </c>
      <c r="R215" s="22">
        <f t="shared" si="20"/>
        <v>214852</v>
      </c>
      <c r="S215" s="47"/>
    </row>
    <row r="216" spans="1:19" s="16" customFormat="1" x14ac:dyDescent="0.25">
      <c r="A216" s="16" t="s">
        <v>5</v>
      </c>
      <c r="B216" s="16" t="s">
        <v>57</v>
      </c>
      <c r="D216" s="7">
        <f>+SUBTOTAL(9,D211:D215)</f>
        <v>1429189554.28</v>
      </c>
      <c r="F216" s="103"/>
      <c r="H216" s="94"/>
      <c r="J216" s="106"/>
      <c r="L216" s="26"/>
      <c r="N216" s="31">
        <f>R216/D216*100</f>
        <v>2.1237066776135718</v>
      </c>
      <c r="O216" s="31"/>
      <c r="P216" s="31">
        <f>+ROUND(R216/D216*100,1)</f>
        <v>2.1</v>
      </c>
      <c r="R216" s="34">
        <f>+SUBTOTAL(9,R211:R215)</f>
        <v>30351794</v>
      </c>
      <c r="S216" s="38"/>
    </row>
    <row r="217" spans="1:19" s="16" customFormat="1" x14ac:dyDescent="0.25">
      <c r="B217" s="16" t="s">
        <v>5</v>
      </c>
      <c r="D217" s="8"/>
      <c r="F217" s="103"/>
      <c r="H217" s="94"/>
      <c r="J217" s="106"/>
      <c r="L217" s="26"/>
      <c r="N217" s="31"/>
      <c r="O217" s="31"/>
      <c r="P217" s="31"/>
      <c r="R217" s="38"/>
      <c r="S217" s="38"/>
    </row>
    <row r="218" spans="1:19" x14ac:dyDescent="0.25">
      <c r="A218" s="18" t="s">
        <v>157</v>
      </c>
      <c r="C218" s="16"/>
      <c r="D218" s="10">
        <f>+SUBTOTAL(9,D194:D217)</f>
        <v>3731243161.4399996</v>
      </c>
      <c r="F218" s="103"/>
      <c r="H218" s="94"/>
      <c r="J218" s="94"/>
      <c r="L218" s="26"/>
      <c r="N218" s="32">
        <f>R218/D218*100</f>
        <v>2.0878706808787739</v>
      </c>
      <c r="O218" s="72"/>
      <c r="P218" s="32">
        <f>+ROUND(R218/D218*100,1)</f>
        <v>2.1</v>
      </c>
      <c r="R218" s="65">
        <f>+SUBTOTAL(9,R194:R217)</f>
        <v>77903532</v>
      </c>
      <c r="S218" s="37"/>
    </row>
    <row r="219" spans="1:19" x14ac:dyDescent="0.25">
      <c r="B219" s="12" t="s">
        <v>5</v>
      </c>
      <c r="C219" s="16"/>
      <c r="F219" s="103"/>
      <c r="H219" s="94"/>
      <c r="J219" s="94"/>
      <c r="L219" s="26"/>
      <c r="N219" s="72"/>
      <c r="O219" s="72"/>
      <c r="P219" s="32"/>
    </row>
    <row r="220" spans="1:19" s="14" customFormat="1" ht="13.8" thickBot="1" x14ac:dyDescent="0.3">
      <c r="A220" s="14" t="s">
        <v>3</v>
      </c>
      <c r="C220" s="16"/>
      <c r="D220" s="6">
        <f>+SUBTOTAL(9,D166:D219)</f>
        <v>7742019798.6799994</v>
      </c>
      <c r="F220" s="103"/>
      <c r="H220" s="95"/>
      <c r="J220" s="95"/>
      <c r="L220" s="26"/>
      <c r="N220" s="32">
        <f>R220/D220*100</f>
        <v>2.0490850853552187</v>
      </c>
      <c r="O220" s="72"/>
      <c r="P220" s="32">
        <f>+ROUND(R220/D220*100,1)</f>
        <v>2</v>
      </c>
      <c r="R220" s="40">
        <f>+SUBTOTAL(9,R166:R219)</f>
        <v>158640573</v>
      </c>
      <c r="S220" s="35"/>
    </row>
    <row r="221" spans="1:19" ht="13.8" thickTop="1" x14ac:dyDescent="0.25">
      <c r="B221" s="12" t="s">
        <v>5</v>
      </c>
      <c r="C221" s="16"/>
      <c r="F221" s="103"/>
      <c r="H221" s="94"/>
      <c r="J221" s="94"/>
      <c r="L221" s="26"/>
      <c r="N221" s="29"/>
      <c r="O221" s="29"/>
      <c r="P221" s="30"/>
    </row>
    <row r="222" spans="1:19" x14ac:dyDescent="0.25">
      <c r="C222" s="16"/>
      <c r="F222" s="103"/>
      <c r="H222" s="94"/>
      <c r="J222" s="94"/>
      <c r="L222" s="26"/>
      <c r="N222" s="29"/>
      <c r="O222" s="29"/>
      <c r="P222" s="30"/>
    </row>
    <row r="223" spans="1:19" x14ac:dyDescent="0.25">
      <c r="A223" s="14" t="s">
        <v>6</v>
      </c>
      <c r="C223" s="16"/>
      <c r="F223" s="103"/>
      <c r="H223" s="94"/>
      <c r="J223" s="94"/>
      <c r="L223" s="26"/>
      <c r="N223" s="29"/>
      <c r="O223" s="29"/>
      <c r="P223" s="30"/>
    </row>
    <row r="224" spans="1:19" x14ac:dyDescent="0.25">
      <c r="B224" s="12" t="s">
        <v>5</v>
      </c>
      <c r="C224" s="16"/>
      <c r="D224" s="16"/>
      <c r="E224" s="16"/>
      <c r="F224" s="103"/>
      <c r="G224" s="16"/>
      <c r="H224" s="94"/>
      <c r="I224" s="16"/>
      <c r="J224" s="106"/>
      <c r="K224" s="16"/>
      <c r="L224" s="26"/>
      <c r="M224" s="16"/>
      <c r="N224" s="29"/>
      <c r="O224" s="31"/>
      <c r="P224" s="30"/>
      <c r="Q224" s="16"/>
      <c r="R224" s="28"/>
      <c r="S224" s="28"/>
    </row>
    <row r="225" spans="1:19" x14ac:dyDescent="0.25">
      <c r="A225" s="54" t="s">
        <v>158</v>
      </c>
      <c r="B225" s="20"/>
      <c r="C225" s="28"/>
      <c r="D225" s="28"/>
      <c r="E225" s="28"/>
      <c r="F225" s="103"/>
      <c r="G225" s="28"/>
      <c r="H225" s="96"/>
      <c r="I225" s="28"/>
      <c r="J225" s="101"/>
      <c r="K225" s="28"/>
      <c r="L225" s="26"/>
      <c r="M225" s="28"/>
      <c r="N225" s="30"/>
      <c r="O225" s="50"/>
      <c r="P225" s="30"/>
      <c r="Q225" s="28"/>
      <c r="R225" s="28"/>
      <c r="S225" s="28"/>
    </row>
    <row r="226" spans="1:19" x14ac:dyDescent="0.25">
      <c r="A226" s="20"/>
      <c r="B226" s="20" t="s">
        <v>5</v>
      </c>
      <c r="C226" s="28"/>
      <c r="D226" s="28"/>
      <c r="E226" s="28"/>
      <c r="F226" s="103"/>
      <c r="G226" s="28"/>
      <c r="H226" s="96"/>
      <c r="I226" s="28"/>
      <c r="J226" s="101"/>
      <c r="K226" s="28"/>
      <c r="L226" s="26"/>
      <c r="M226" s="28"/>
      <c r="N226" s="30"/>
      <c r="O226" s="50"/>
      <c r="P226" s="30"/>
      <c r="Q226" s="28"/>
      <c r="R226" s="28"/>
      <c r="S226" s="28"/>
    </row>
    <row r="227" spans="1:19" s="16" customFormat="1" x14ac:dyDescent="0.25">
      <c r="A227" s="28"/>
      <c r="B227" s="28" t="s">
        <v>58</v>
      </c>
      <c r="C227" s="28"/>
      <c r="D227" s="21"/>
      <c r="E227" s="20"/>
      <c r="F227" s="103"/>
      <c r="G227" s="20"/>
      <c r="H227" s="96"/>
      <c r="I227" s="20"/>
      <c r="J227" s="96"/>
      <c r="K227" s="20"/>
      <c r="L227" s="26"/>
      <c r="M227" s="20"/>
      <c r="N227" s="50"/>
      <c r="O227" s="30"/>
      <c r="P227" s="30"/>
      <c r="Q227" s="20"/>
      <c r="R227" s="21"/>
      <c r="S227" s="49"/>
    </row>
    <row r="228" spans="1:19" x14ac:dyDescent="0.25">
      <c r="A228" s="20">
        <v>341</v>
      </c>
      <c r="B228" s="20" t="s">
        <v>14</v>
      </c>
      <c r="C228" s="28"/>
      <c r="D228" s="15">
        <v>84760736.079999998</v>
      </c>
      <c r="E228" s="20"/>
      <c r="F228" s="103">
        <v>55.22</v>
      </c>
      <c r="G228" s="20"/>
      <c r="H228" s="96">
        <v>29</v>
      </c>
      <c r="I228" s="20"/>
      <c r="J228" s="96">
        <v>13.3</v>
      </c>
      <c r="K228" s="20"/>
      <c r="L228" s="26">
        <v>-2</v>
      </c>
      <c r="M228" s="20"/>
      <c r="N228" s="30">
        <v>3.5</v>
      </c>
      <c r="O228" s="30"/>
      <c r="P228" s="30">
        <v>3.5</v>
      </c>
      <c r="Q228" s="20"/>
      <c r="R228" s="21">
        <f t="shared" ref="R228:R234" si="21">+ROUND(D228*P228/100,0)</f>
        <v>2966626</v>
      </c>
      <c r="S228" s="36"/>
    </row>
    <row r="229" spans="1:19" x14ac:dyDescent="0.25">
      <c r="A229" s="20">
        <v>342</v>
      </c>
      <c r="B229" s="20" t="s">
        <v>59</v>
      </c>
      <c r="C229" s="28"/>
      <c r="D229" s="15">
        <v>11513770.92</v>
      </c>
      <c r="E229" s="20"/>
      <c r="F229" s="103">
        <v>51.54</v>
      </c>
      <c r="G229" s="20"/>
      <c r="H229" s="96">
        <v>26</v>
      </c>
      <c r="I229" s="20"/>
      <c r="J229" s="96">
        <v>12.6</v>
      </c>
      <c r="K229" s="20"/>
      <c r="L229" s="26">
        <v>0</v>
      </c>
      <c r="M229" s="20"/>
      <c r="N229" s="30">
        <v>3.8</v>
      </c>
      <c r="O229" s="30"/>
      <c r="P229" s="30">
        <v>3.8</v>
      </c>
      <c r="Q229" s="20"/>
      <c r="R229" s="21">
        <f t="shared" si="21"/>
        <v>437523</v>
      </c>
      <c r="S229" s="36"/>
    </row>
    <row r="230" spans="1:19" x14ac:dyDescent="0.25">
      <c r="A230" s="20">
        <v>343</v>
      </c>
      <c r="B230" s="20" t="s">
        <v>60</v>
      </c>
      <c r="C230" s="28"/>
      <c r="D230" s="15">
        <v>27106050.559999999</v>
      </c>
      <c r="E230" s="20"/>
      <c r="F230" s="103">
        <v>47.02</v>
      </c>
      <c r="G230" s="20" t="s">
        <v>220</v>
      </c>
      <c r="H230" s="96">
        <v>16.8</v>
      </c>
      <c r="I230" s="20" t="s">
        <v>221</v>
      </c>
      <c r="J230" s="96">
        <v>8.9</v>
      </c>
      <c r="K230" s="20" t="s">
        <v>221</v>
      </c>
      <c r="L230" s="26">
        <v>0</v>
      </c>
      <c r="M230" s="20"/>
      <c r="N230" s="30">
        <v>6</v>
      </c>
      <c r="O230" s="30"/>
      <c r="P230" s="30">
        <v>6</v>
      </c>
      <c r="Q230" s="20"/>
      <c r="R230" s="21">
        <f t="shared" si="21"/>
        <v>1626363</v>
      </c>
      <c r="S230" s="36"/>
    </row>
    <row r="231" spans="1:19" x14ac:dyDescent="0.25">
      <c r="A231" s="20">
        <v>343.2</v>
      </c>
      <c r="B231" s="20" t="s">
        <v>190</v>
      </c>
      <c r="C231" s="28"/>
      <c r="D231" s="15">
        <v>37564239.130000003</v>
      </c>
      <c r="E231" s="20"/>
      <c r="F231" s="103">
        <v>47.02</v>
      </c>
      <c r="G231" s="20" t="s">
        <v>220</v>
      </c>
      <c r="H231" s="97">
        <v>16.8</v>
      </c>
      <c r="I231" s="20" t="s">
        <v>221</v>
      </c>
      <c r="J231" s="96">
        <v>8.9</v>
      </c>
      <c r="K231" s="20" t="s">
        <v>221</v>
      </c>
      <c r="L231" s="26">
        <v>0</v>
      </c>
      <c r="M231" s="20"/>
      <c r="N231" s="30">
        <v>6</v>
      </c>
      <c r="O231" s="30"/>
      <c r="P231" s="30">
        <v>6</v>
      </c>
      <c r="Q231" s="20"/>
      <c r="R231" s="21">
        <f t="shared" si="21"/>
        <v>2253854</v>
      </c>
      <c r="S231" s="36"/>
    </row>
    <row r="232" spans="1:19" x14ac:dyDescent="0.25">
      <c r="A232" s="20">
        <v>344</v>
      </c>
      <c r="B232" s="12" t="s">
        <v>61</v>
      </c>
      <c r="C232" s="28"/>
      <c r="D232" s="15">
        <v>680446.36</v>
      </c>
      <c r="E232" s="20"/>
      <c r="F232" s="103">
        <v>56.22</v>
      </c>
      <c r="G232" s="20"/>
      <c r="H232" s="96">
        <v>30</v>
      </c>
      <c r="I232" s="20"/>
      <c r="J232" s="96">
        <v>13.3</v>
      </c>
      <c r="K232" s="20"/>
      <c r="L232" s="26">
        <v>-1</v>
      </c>
      <c r="M232" s="20"/>
      <c r="N232" s="30">
        <v>3.4</v>
      </c>
      <c r="O232" s="30"/>
      <c r="P232" s="30">
        <v>3.4</v>
      </c>
      <c r="Q232" s="20"/>
      <c r="R232" s="21">
        <f t="shared" si="21"/>
        <v>23135</v>
      </c>
      <c r="S232" s="36"/>
    </row>
    <row r="233" spans="1:19" x14ac:dyDescent="0.25">
      <c r="A233" s="20">
        <v>345</v>
      </c>
      <c r="B233" s="20" t="s">
        <v>17</v>
      </c>
      <c r="C233" s="28"/>
      <c r="D233" s="15">
        <v>12121302.66</v>
      </c>
      <c r="E233" s="20"/>
      <c r="F233" s="103">
        <v>55.89</v>
      </c>
      <c r="G233" s="20"/>
      <c r="H233" s="96">
        <v>30</v>
      </c>
      <c r="I233" s="20"/>
      <c r="J233" s="96">
        <v>13.4</v>
      </c>
      <c r="K233" s="20"/>
      <c r="L233" s="26">
        <v>-1</v>
      </c>
      <c r="M233" s="20"/>
      <c r="N233" s="30">
        <v>3.4</v>
      </c>
      <c r="O233" s="30"/>
      <c r="P233" s="30">
        <v>3.4</v>
      </c>
      <c r="Q233" s="20"/>
      <c r="R233" s="21">
        <f t="shared" si="21"/>
        <v>412124</v>
      </c>
      <c r="S233" s="36"/>
    </row>
    <row r="234" spans="1:19" s="16" customFormat="1" x14ac:dyDescent="0.25">
      <c r="A234" s="20">
        <v>346</v>
      </c>
      <c r="B234" s="20" t="s">
        <v>191</v>
      </c>
      <c r="C234" s="28"/>
      <c r="D234" s="11">
        <v>1234437.5900000001</v>
      </c>
      <c r="E234" s="20"/>
      <c r="F234" s="103">
        <v>54.48</v>
      </c>
      <c r="G234" s="20"/>
      <c r="H234" s="96">
        <v>29</v>
      </c>
      <c r="I234" s="20"/>
      <c r="J234" s="96">
        <v>13.2</v>
      </c>
      <c r="K234" s="20"/>
      <c r="L234" s="26">
        <v>0</v>
      </c>
      <c r="M234" s="20"/>
      <c r="N234" s="30">
        <v>3.4</v>
      </c>
      <c r="O234" s="30"/>
      <c r="P234" s="30">
        <v>3.4</v>
      </c>
      <c r="Q234" s="20"/>
      <c r="R234" s="22">
        <f t="shared" si="21"/>
        <v>41971</v>
      </c>
      <c r="S234" s="47"/>
    </row>
    <row r="235" spans="1:19" x14ac:dyDescent="0.25">
      <c r="A235" s="20" t="s">
        <v>5</v>
      </c>
      <c r="B235" s="28" t="s">
        <v>62</v>
      </c>
      <c r="C235" s="28"/>
      <c r="D235" s="17">
        <f>+SUBTOTAL(9,D228:D234)</f>
        <v>174980983.30000001</v>
      </c>
      <c r="E235" s="28"/>
      <c r="F235" s="103"/>
      <c r="G235" s="28"/>
      <c r="H235" s="96"/>
      <c r="I235" s="28"/>
      <c r="J235" s="101"/>
      <c r="K235" s="28"/>
      <c r="L235" s="26"/>
      <c r="M235" s="28"/>
      <c r="N235" s="50">
        <f>R235/D235*100</f>
        <v>4.435679725660794</v>
      </c>
      <c r="O235" s="50"/>
      <c r="P235" s="50">
        <f>+ROUND(R235/D235*100,1)</f>
        <v>4.4000000000000004</v>
      </c>
      <c r="Q235" s="28"/>
      <c r="R235" s="23">
        <f>+SUBTOTAL(9,R228:R234)</f>
        <v>7761596</v>
      </c>
      <c r="S235" s="23"/>
    </row>
    <row r="236" spans="1:19" s="16" customFormat="1" x14ac:dyDescent="0.25">
      <c r="A236" s="28" t="s">
        <v>5</v>
      </c>
      <c r="B236" s="28" t="s">
        <v>5</v>
      </c>
      <c r="C236" s="28"/>
      <c r="D236" s="12"/>
      <c r="E236" s="20"/>
      <c r="F236" s="103"/>
      <c r="G236" s="20"/>
      <c r="H236" s="96"/>
      <c r="I236" s="20"/>
      <c r="J236" s="96"/>
      <c r="K236" s="20"/>
      <c r="L236" s="26"/>
      <c r="M236" s="20"/>
      <c r="N236" s="50"/>
      <c r="O236" s="30"/>
      <c r="P236" s="30"/>
      <c r="Q236" s="20"/>
      <c r="R236" s="20"/>
      <c r="S236" s="20"/>
    </row>
    <row r="237" spans="1:19" x14ac:dyDescent="0.25">
      <c r="A237" s="28" t="s">
        <v>5</v>
      </c>
      <c r="B237" s="28" t="s">
        <v>63</v>
      </c>
      <c r="C237" s="28"/>
      <c r="D237" s="15"/>
      <c r="E237" s="20"/>
      <c r="F237" s="103"/>
      <c r="G237" s="20"/>
      <c r="H237" s="96"/>
      <c r="I237" s="20"/>
      <c r="J237" s="96"/>
      <c r="K237" s="20"/>
      <c r="L237" s="26"/>
      <c r="M237" s="20"/>
      <c r="N237" s="30"/>
      <c r="O237" s="30"/>
      <c r="P237" s="30"/>
      <c r="Q237" s="20"/>
      <c r="R237" s="21"/>
      <c r="S237" s="49"/>
    </row>
    <row r="238" spans="1:19" x14ac:dyDescent="0.25">
      <c r="A238" s="20">
        <v>341</v>
      </c>
      <c r="B238" s="20" t="s">
        <v>14</v>
      </c>
      <c r="C238" s="28"/>
      <c r="D238" s="15">
        <v>5090644.67</v>
      </c>
      <c r="E238" s="20"/>
      <c r="F238" s="103">
        <v>55.22</v>
      </c>
      <c r="G238" s="20"/>
      <c r="H238" s="96">
        <v>29</v>
      </c>
      <c r="I238" s="20"/>
      <c r="J238" s="96">
        <v>13.3</v>
      </c>
      <c r="K238" s="20"/>
      <c r="L238" s="26">
        <v>-2</v>
      </c>
      <c r="M238" s="20"/>
      <c r="N238" s="30">
        <v>3.5</v>
      </c>
      <c r="O238" s="30"/>
      <c r="P238" s="30">
        <v>3.5</v>
      </c>
      <c r="Q238" s="20"/>
      <c r="R238" s="21">
        <f t="shared" ref="R238:R244" si="22">+ROUND(D238*P238/100,0)</f>
        <v>178173</v>
      </c>
      <c r="S238" s="36"/>
    </row>
    <row r="239" spans="1:19" x14ac:dyDescent="0.25">
      <c r="A239" s="20">
        <v>342</v>
      </c>
      <c r="B239" s="20" t="s">
        <v>59</v>
      </c>
      <c r="C239" s="28"/>
      <c r="D239" s="15">
        <v>673632.54</v>
      </c>
      <c r="E239" s="20"/>
      <c r="F239" s="103">
        <v>51.54</v>
      </c>
      <c r="G239" s="20"/>
      <c r="H239" s="96">
        <v>26</v>
      </c>
      <c r="I239" s="20"/>
      <c r="J239" s="96">
        <v>12.6</v>
      </c>
      <c r="K239" s="20"/>
      <c r="L239" s="26">
        <v>0</v>
      </c>
      <c r="M239" s="20"/>
      <c r="N239" s="30">
        <v>3.8</v>
      </c>
      <c r="O239" s="30"/>
      <c r="P239" s="30">
        <v>3.8</v>
      </c>
      <c r="Q239" s="20"/>
      <c r="R239" s="21">
        <f t="shared" si="22"/>
        <v>25598</v>
      </c>
      <c r="S239" s="36"/>
    </row>
    <row r="240" spans="1:19" x14ac:dyDescent="0.25">
      <c r="A240" s="20">
        <v>343</v>
      </c>
      <c r="B240" s="20" t="s">
        <v>60</v>
      </c>
      <c r="C240" s="28"/>
      <c r="D240" s="15">
        <v>121376511.03</v>
      </c>
      <c r="E240" s="20"/>
      <c r="F240" s="103">
        <v>51.3</v>
      </c>
      <c r="G240" s="20" t="s">
        <v>220</v>
      </c>
      <c r="H240" s="96">
        <v>23</v>
      </c>
      <c r="I240" s="20" t="s">
        <v>221</v>
      </c>
      <c r="J240" s="96">
        <v>11.2</v>
      </c>
      <c r="K240" s="20" t="s">
        <v>221</v>
      </c>
      <c r="L240" s="26">
        <v>0</v>
      </c>
      <c r="M240" s="20"/>
      <c r="N240" s="30">
        <v>4.3</v>
      </c>
      <c r="O240" s="30"/>
      <c r="P240" s="30">
        <v>4.3</v>
      </c>
      <c r="Q240" s="20"/>
      <c r="R240" s="21">
        <f t="shared" si="22"/>
        <v>5219190</v>
      </c>
      <c r="S240" s="36"/>
    </row>
    <row r="241" spans="1:19" x14ac:dyDescent="0.25">
      <c r="A241" s="20">
        <v>343.2</v>
      </c>
      <c r="B241" s="20" t="s">
        <v>190</v>
      </c>
      <c r="C241" s="28"/>
      <c r="D241" s="15">
        <v>64237235.289999999</v>
      </c>
      <c r="E241" s="20"/>
      <c r="F241" s="103">
        <v>51.3</v>
      </c>
      <c r="G241" s="20" t="s">
        <v>220</v>
      </c>
      <c r="H241" s="98">
        <v>23</v>
      </c>
      <c r="I241" s="20" t="s">
        <v>221</v>
      </c>
      <c r="J241" s="96">
        <v>11.2</v>
      </c>
      <c r="K241" s="20" t="s">
        <v>221</v>
      </c>
      <c r="L241" s="26">
        <v>0</v>
      </c>
      <c r="M241" s="20"/>
      <c r="N241" s="30">
        <v>4.3</v>
      </c>
      <c r="O241" s="30"/>
      <c r="P241" s="30">
        <v>4.3</v>
      </c>
      <c r="Q241" s="20"/>
      <c r="R241" s="21">
        <f t="shared" si="22"/>
        <v>2762201</v>
      </c>
      <c r="S241" s="36"/>
    </row>
    <row r="242" spans="1:19" x14ac:dyDescent="0.25">
      <c r="A242" s="20">
        <v>344</v>
      </c>
      <c r="B242" s="20" t="s">
        <v>61</v>
      </c>
      <c r="C242" s="28"/>
      <c r="D242" s="15">
        <v>28799679.809999999</v>
      </c>
      <c r="E242" s="20"/>
      <c r="F242" s="103">
        <v>56.22</v>
      </c>
      <c r="G242" s="20"/>
      <c r="H242" s="96">
        <v>30</v>
      </c>
      <c r="I242" s="20"/>
      <c r="J242" s="96">
        <v>13.3</v>
      </c>
      <c r="K242" s="20"/>
      <c r="L242" s="26">
        <v>-1</v>
      </c>
      <c r="M242" s="20"/>
      <c r="N242" s="30">
        <v>3.4</v>
      </c>
      <c r="O242" s="30"/>
      <c r="P242" s="30">
        <v>3.4</v>
      </c>
      <c r="Q242" s="20"/>
      <c r="R242" s="21">
        <f t="shared" si="22"/>
        <v>979189</v>
      </c>
      <c r="S242" s="36"/>
    </row>
    <row r="243" spans="1:19" s="16" customFormat="1" x14ac:dyDescent="0.25">
      <c r="A243" s="20">
        <v>345</v>
      </c>
      <c r="B243" s="20" t="s">
        <v>17</v>
      </c>
      <c r="C243" s="28"/>
      <c r="D243" s="15">
        <v>29810853.449999999</v>
      </c>
      <c r="E243" s="20"/>
      <c r="F243" s="103">
        <v>55.89</v>
      </c>
      <c r="G243" s="20"/>
      <c r="H243" s="96">
        <v>30</v>
      </c>
      <c r="I243" s="20"/>
      <c r="J243" s="96">
        <v>13.4</v>
      </c>
      <c r="K243" s="20"/>
      <c r="L243" s="26">
        <v>-1</v>
      </c>
      <c r="M243" s="20"/>
      <c r="N243" s="30">
        <v>3.4</v>
      </c>
      <c r="O243" s="30"/>
      <c r="P243" s="30">
        <v>3.4</v>
      </c>
      <c r="Q243" s="20"/>
      <c r="R243" s="21">
        <f t="shared" si="22"/>
        <v>1013569</v>
      </c>
      <c r="S243" s="36"/>
    </row>
    <row r="244" spans="1:19" x14ac:dyDescent="0.25">
      <c r="A244" s="20">
        <v>346</v>
      </c>
      <c r="B244" s="20" t="s">
        <v>191</v>
      </c>
      <c r="C244" s="28"/>
      <c r="D244" s="11">
        <v>2599157.79</v>
      </c>
      <c r="E244" s="20"/>
      <c r="F244" s="103">
        <v>54.48</v>
      </c>
      <c r="G244" s="20"/>
      <c r="H244" s="96">
        <v>29</v>
      </c>
      <c r="I244" s="20"/>
      <c r="J244" s="96">
        <v>13.2</v>
      </c>
      <c r="K244" s="20"/>
      <c r="L244" s="26">
        <v>0</v>
      </c>
      <c r="M244" s="20"/>
      <c r="N244" s="30">
        <v>3.4</v>
      </c>
      <c r="O244" s="30"/>
      <c r="P244" s="30">
        <v>3.4</v>
      </c>
      <c r="Q244" s="20"/>
      <c r="R244" s="22">
        <f t="shared" si="22"/>
        <v>88371</v>
      </c>
      <c r="S244" s="47"/>
    </row>
    <row r="245" spans="1:19" s="16" customFormat="1" x14ac:dyDescent="0.25">
      <c r="A245" s="20" t="s">
        <v>5</v>
      </c>
      <c r="B245" s="28" t="s">
        <v>64</v>
      </c>
      <c r="C245" s="28"/>
      <c r="D245" s="17">
        <f>+SUBTOTAL(9,D238:D244)</f>
        <v>252587714.57999998</v>
      </c>
      <c r="E245" s="28"/>
      <c r="F245" s="103"/>
      <c r="G245" s="28"/>
      <c r="H245" s="96"/>
      <c r="I245" s="28"/>
      <c r="J245" s="101"/>
      <c r="K245" s="28"/>
      <c r="L245" s="26"/>
      <c r="M245" s="28"/>
      <c r="N245" s="50">
        <f>R245/D245*100</f>
        <v>4.0644458963772934</v>
      </c>
      <c r="O245" s="50"/>
      <c r="P245" s="50">
        <f>+ROUND(R245/D245*100,1)</f>
        <v>4.0999999999999996</v>
      </c>
      <c r="Q245" s="28"/>
      <c r="R245" s="23">
        <f>+SUBTOTAL(9,R238:R244)</f>
        <v>10266291</v>
      </c>
      <c r="S245" s="23"/>
    </row>
    <row r="246" spans="1:19" x14ac:dyDescent="0.25">
      <c r="A246" s="20" t="s">
        <v>5</v>
      </c>
      <c r="B246" s="20" t="s">
        <v>5</v>
      </c>
      <c r="C246" s="28"/>
      <c r="E246" s="20"/>
      <c r="F246" s="103"/>
      <c r="G246" s="20"/>
      <c r="H246" s="96"/>
      <c r="I246" s="20"/>
      <c r="J246" s="96"/>
      <c r="K246" s="20"/>
      <c r="L246" s="26"/>
      <c r="M246" s="20"/>
      <c r="N246" s="30"/>
      <c r="O246" s="30"/>
      <c r="P246" s="30"/>
      <c r="Q246" s="20"/>
    </row>
    <row r="247" spans="1:19" x14ac:dyDescent="0.25">
      <c r="A247" s="28" t="s">
        <v>5</v>
      </c>
      <c r="B247" s="28" t="s">
        <v>65</v>
      </c>
      <c r="C247" s="28"/>
      <c r="D247" s="15"/>
      <c r="E247" s="20"/>
      <c r="F247" s="103"/>
      <c r="G247" s="20"/>
      <c r="H247" s="96"/>
      <c r="I247" s="20"/>
      <c r="J247" s="96"/>
      <c r="K247" s="20"/>
      <c r="L247" s="26"/>
      <c r="M247" s="20"/>
      <c r="N247" s="30"/>
      <c r="O247" s="30"/>
      <c r="P247" s="30"/>
      <c r="Q247" s="20"/>
      <c r="R247" s="21"/>
      <c r="S247" s="49"/>
    </row>
    <row r="248" spans="1:19" x14ac:dyDescent="0.25">
      <c r="A248" s="20">
        <v>341</v>
      </c>
      <c r="B248" s="20" t="s">
        <v>14</v>
      </c>
      <c r="C248" s="28"/>
      <c r="D248" s="15">
        <v>3203159.07</v>
      </c>
      <c r="E248" s="20"/>
      <c r="F248" s="103">
        <v>55.22</v>
      </c>
      <c r="G248" s="20"/>
      <c r="H248" s="96">
        <v>29</v>
      </c>
      <c r="I248" s="20"/>
      <c r="J248" s="96">
        <v>13.3</v>
      </c>
      <c r="K248" s="20"/>
      <c r="L248" s="26">
        <v>-2</v>
      </c>
      <c r="M248" s="20"/>
      <c r="N248" s="30">
        <v>3.5</v>
      </c>
      <c r="O248" s="30"/>
      <c r="P248" s="30">
        <v>3.5</v>
      </c>
      <c r="Q248" s="20"/>
      <c r="R248" s="21">
        <f t="shared" ref="R248:R254" si="23">+ROUND(D248*P248/100,0)</f>
        <v>112111</v>
      </c>
      <c r="S248" s="36"/>
    </row>
    <row r="249" spans="1:19" x14ac:dyDescent="0.25">
      <c r="A249" s="20">
        <v>342</v>
      </c>
      <c r="B249" s="20" t="s">
        <v>59</v>
      </c>
      <c r="C249" s="28"/>
      <c r="D249" s="15">
        <v>742434</v>
      </c>
      <c r="E249" s="20"/>
      <c r="F249" s="103">
        <v>51.54</v>
      </c>
      <c r="G249" s="20"/>
      <c r="H249" s="96">
        <v>26</v>
      </c>
      <c r="I249" s="20"/>
      <c r="J249" s="96">
        <v>12.6</v>
      </c>
      <c r="K249" s="20"/>
      <c r="L249" s="26">
        <v>0</v>
      </c>
      <c r="M249" s="20"/>
      <c r="N249" s="30">
        <v>3.8</v>
      </c>
      <c r="O249" s="30"/>
      <c r="P249" s="30">
        <v>3.8</v>
      </c>
      <c r="Q249" s="20"/>
      <c r="R249" s="21">
        <f t="shared" si="23"/>
        <v>28212</v>
      </c>
      <c r="S249" s="36"/>
    </row>
    <row r="250" spans="1:19" x14ac:dyDescent="0.25">
      <c r="A250" s="20">
        <v>343</v>
      </c>
      <c r="B250" s="20" t="s">
        <v>60</v>
      </c>
      <c r="C250" s="28"/>
      <c r="D250" s="15">
        <v>121964622.64</v>
      </c>
      <c r="E250" s="20"/>
      <c r="F250" s="103">
        <v>52.08</v>
      </c>
      <c r="G250" s="20" t="s">
        <v>220</v>
      </c>
      <c r="H250" s="96">
        <v>24</v>
      </c>
      <c r="I250" s="20" t="s">
        <v>221</v>
      </c>
      <c r="J250" s="96">
        <v>11.5</v>
      </c>
      <c r="K250" s="20" t="s">
        <v>221</v>
      </c>
      <c r="L250" s="26">
        <v>0</v>
      </c>
      <c r="M250" s="20"/>
      <c r="N250" s="30">
        <v>4.2</v>
      </c>
      <c r="O250" s="30"/>
      <c r="P250" s="30">
        <v>4.2</v>
      </c>
      <c r="Q250" s="20"/>
      <c r="R250" s="21">
        <f t="shared" si="23"/>
        <v>5122514</v>
      </c>
      <c r="S250" s="36"/>
    </row>
    <row r="251" spans="1:19" x14ac:dyDescent="0.25">
      <c r="A251" s="20">
        <v>343.2</v>
      </c>
      <c r="B251" s="20" t="s">
        <v>190</v>
      </c>
      <c r="C251" s="28"/>
      <c r="D251" s="15">
        <v>24160829.5</v>
      </c>
      <c r="E251" s="20"/>
      <c r="F251" s="103">
        <v>52.08</v>
      </c>
      <c r="G251" s="20" t="s">
        <v>220</v>
      </c>
      <c r="H251" s="98">
        <v>24</v>
      </c>
      <c r="I251" s="20" t="s">
        <v>221</v>
      </c>
      <c r="J251" s="96">
        <v>11.5</v>
      </c>
      <c r="K251" s="20" t="s">
        <v>221</v>
      </c>
      <c r="L251" s="26">
        <v>0</v>
      </c>
      <c r="M251" s="20"/>
      <c r="N251" s="30">
        <v>4.2</v>
      </c>
      <c r="O251" s="30"/>
      <c r="P251" s="30">
        <v>4.2</v>
      </c>
      <c r="Q251" s="20"/>
      <c r="R251" s="21">
        <f t="shared" si="23"/>
        <v>1014755</v>
      </c>
      <c r="S251" s="36"/>
    </row>
    <row r="252" spans="1:19" s="16" customFormat="1" x14ac:dyDescent="0.25">
      <c r="A252" s="20">
        <v>344</v>
      </c>
      <c r="B252" s="20" t="s">
        <v>61</v>
      </c>
      <c r="C252" s="28"/>
      <c r="D252" s="15">
        <v>31767828.210000001</v>
      </c>
      <c r="E252" s="20"/>
      <c r="F252" s="103">
        <v>56.22</v>
      </c>
      <c r="G252" s="20"/>
      <c r="H252" s="96">
        <v>30</v>
      </c>
      <c r="I252" s="20"/>
      <c r="J252" s="96">
        <v>13.3</v>
      </c>
      <c r="K252" s="20"/>
      <c r="L252" s="26">
        <v>-1</v>
      </c>
      <c r="M252" s="20"/>
      <c r="N252" s="30">
        <v>3.4</v>
      </c>
      <c r="O252" s="30"/>
      <c r="P252" s="30">
        <v>3.4</v>
      </c>
      <c r="Q252" s="20"/>
      <c r="R252" s="21">
        <f t="shared" si="23"/>
        <v>1080106</v>
      </c>
      <c r="S252" s="36"/>
    </row>
    <row r="253" spans="1:19" x14ac:dyDescent="0.25">
      <c r="A253" s="20">
        <v>345</v>
      </c>
      <c r="B253" s="20" t="s">
        <v>17</v>
      </c>
      <c r="C253" s="28"/>
      <c r="D253" s="15">
        <v>24918022.579999998</v>
      </c>
      <c r="E253" s="20"/>
      <c r="F253" s="103">
        <v>55.89</v>
      </c>
      <c r="G253" s="20"/>
      <c r="H253" s="96">
        <v>30</v>
      </c>
      <c r="I253" s="20"/>
      <c r="J253" s="96">
        <v>13.4</v>
      </c>
      <c r="K253" s="20"/>
      <c r="L253" s="26">
        <v>-1</v>
      </c>
      <c r="M253" s="20"/>
      <c r="N253" s="30">
        <v>3.4</v>
      </c>
      <c r="O253" s="30"/>
      <c r="P253" s="30">
        <v>3.4</v>
      </c>
      <c r="Q253" s="20"/>
      <c r="R253" s="21">
        <f t="shared" si="23"/>
        <v>847213</v>
      </c>
      <c r="S253" s="36"/>
    </row>
    <row r="254" spans="1:19" s="16" customFormat="1" x14ac:dyDescent="0.25">
      <c r="A254" s="20">
        <v>346</v>
      </c>
      <c r="B254" s="20" t="s">
        <v>191</v>
      </c>
      <c r="C254" s="28"/>
      <c r="D254" s="11">
        <v>1810688.03</v>
      </c>
      <c r="E254" s="20"/>
      <c r="F254" s="103">
        <v>54.48</v>
      </c>
      <c r="G254" s="20"/>
      <c r="H254" s="96">
        <v>29</v>
      </c>
      <c r="I254" s="20"/>
      <c r="J254" s="96">
        <v>13.2</v>
      </c>
      <c r="K254" s="20"/>
      <c r="L254" s="26">
        <v>0</v>
      </c>
      <c r="M254" s="20"/>
      <c r="N254" s="30">
        <v>3.4</v>
      </c>
      <c r="O254" s="30"/>
      <c r="P254" s="30">
        <v>3.4</v>
      </c>
      <c r="Q254" s="20"/>
      <c r="R254" s="22">
        <f t="shared" si="23"/>
        <v>61563</v>
      </c>
      <c r="S254" s="47"/>
    </row>
    <row r="255" spans="1:19" x14ac:dyDescent="0.25">
      <c r="A255" s="20" t="s">
        <v>5</v>
      </c>
      <c r="B255" s="28" t="s">
        <v>66</v>
      </c>
      <c r="C255" s="28"/>
      <c r="D255" s="7">
        <f>+SUBTOTAL(9,D248:D254)</f>
        <v>208567584.03</v>
      </c>
      <c r="E255" s="28"/>
      <c r="F255" s="103"/>
      <c r="G255" s="28"/>
      <c r="H255" s="96"/>
      <c r="I255" s="28"/>
      <c r="J255" s="101"/>
      <c r="K255" s="28"/>
      <c r="L255" s="26"/>
      <c r="M255" s="28"/>
      <c r="N255" s="50">
        <f>R255/D255*100</f>
        <v>3.963451002439077</v>
      </c>
      <c r="O255" s="50"/>
      <c r="P255" s="50">
        <f>+ROUND(R255/D255*100,1)</f>
        <v>4</v>
      </c>
      <c r="Q255" s="28"/>
      <c r="R255" s="34">
        <f>+SUBTOTAL(9,R248:R254)</f>
        <v>8266474</v>
      </c>
      <c r="S255" s="38"/>
    </row>
    <row r="256" spans="1:19" x14ac:dyDescent="0.25">
      <c r="A256" s="20"/>
      <c r="B256" s="28" t="s">
        <v>5</v>
      </c>
      <c r="C256" s="28"/>
      <c r="D256" s="17"/>
      <c r="E256" s="28"/>
      <c r="F256" s="103"/>
      <c r="G256" s="28"/>
      <c r="H256" s="96"/>
      <c r="I256" s="28"/>
      <c r="J256" s="101"/>
      <c r="K256" s="28"/>
      <c r="L256" s="26"/>
      <c r="M256" s="28"/>
      <c r="N256" s="30"/>
      <c r="O256" s="50"/>
      <c r="P256" s="30"/>
      <c r="Q256" s="28"/>
      <c r="R256" s="38"/>
      <c r="S256" s="38"/>
    </row>
    <row r="257" spans="1:19" x14ac:dyDescent="0.25">
      <c r="A257" s="54" t="s">
        <v>159</v>
      </c>
      <c r="B257" s="28"/>
      <c r="C257" s="28"/>
      <c r="D257" s="9">
        <f>+SUBTOTAL(9,D226:D256)</f>
        <v>636136281.91000009</v>
      </c>
      <c r="E257" s="28"/>
      <c r="F257" s="103"/>
      <c r="G257" s="28"/>
      <c r="H257" s="96"/>
      <c r="I257" s="28"/>
      <c r="J257" s="101"/>
      <c r="K257" s="28"/>
      <c r="L257" s="26"/>
      <c r="M257" s="28"/>
      <c r="N257" s="52">
        <f>R257/D257*100</f>
        <v>4.1334477764813453</v>
      </c>
      <c r="O257" s="52"/>
      <c r="P257" s="52">
        <f>+ROUND(R257/D257*100,1)</f>
        <v>4.0999999999999996</v>
      </c>
      <c r="Q257" s="28"/>
      <c r="R257" s="51">
        <f>+SUBTOTAL(9,R227:R256)</f>
        <v>26294361</v>
      </c>
      <c r="S257" s="51"/>
    </row>
    <row r="258" spans="1:19" x14ac:dyDescent="0.25">
      <c r="A258" s="54"/>
      <c r="B258" s="28" t="s">
        <v>5</v>
      </c>
      <c r="C258" s="28"/>
      <c r="D258" s="23"/>
      <c r="E258" s="28"/>
      <c r="F258" s="103"/>
      <c r="G258" s="28"/>
      <c r="H258" s="96"/>
      <c r="I258" s="28"/>
      <c r="J258" s="101"/>
      <c r="K258" s="28"/>
      <c r="L258" s="26"/>
      <c r="M258" s="28"/>
      <c r="N258" s="30"/>
      <c r="O258" s="50"/>
      <c r="P258" s="30"/>
      <c r="Q258" s="28"/>
      <c r="R258" s="23"/>
      <c r="S258" s="23"/>
    </row>
    <row r="259" spans="1:19" x14ac:dyDescent="0.25">
      <c r="A259" s="54"/>
      <c r="B259" s="28" t="s">
        <v>5</v>
      </c>
      <c r="C259" s="28"/>
      <c r="D259" s="23"/>
      <c r="E259" s="28"/>
      <c r="F259" s="103"/>
      <c r="G259" s="28"/>
      <c r="H259" s="96"/>
      <c r="I259" s="28"/>
      <c r="J259" s="101"/>
      <c r="K259" s="28"/>
      <c r="L259" s="26"/>
      <c r="M259" s="28"/>
      <c r="N259" s="30"/>
      <c r="O259" s="50"/>
      <c r="P259" s="30"/>
      <c r="Q259" s="28"/>
      <c r="R259" s="23"/>
      <c r="S259" s="23"/>
    </row>
    <row r="260" spans="1:19" x14ac:dyDescent="0.25">
      <c r="A260" s="54" t="s">
        <v>160</v>
      </c>
      <c r="B260" s="28"/>
      <c r="C260" s="28"/>
      <c r="D260" s="23"/>
      <c r="E260" s="28"/>
      <c r="F260" s="103"/>
      <c r="G260" s="28"/>
      <c r="H260" s="96"/>
      <c r="I260" s="28"/>
      <c r="J260" s="101"/>
      <c r="K260" s="28"/>
      <c r="L260" s="26"/>
      <c r="M260" s="28"/>
      <c r="N260" s="30"/>
      <c r="O260" s="50"/>
      <c r="P260" s="30"/>
      <c r="Q260" s="28"/>
      <c r="R260" s="23"/>
      <c r="S260" s="23"/>
    </row>
    <row r="261" spans="1:19" x14ac:dyDescent="0.25">
      <c r="A261" s="20" t="s">
        <v>5</v>
      </c>
      <c r="B261" s="20" t="s">
        <v>5</v>
      </c>
      <c r="C261" s="28"/>
      <c r="D261" s="20"/>
      <c r="E261" s="20"/>
      <c r="F261" s="103"/>
      <c r="G261" s="20"/>
      <c r="H261" s="96"/>
      <c r="I261" s="20"/>
      <c r="J261" s="96"/>
      <c r="K261" s="20"/>
      <c r="L261" s="26"/>
      <c r="M261" s="20"/>
      <c r="N261" s="30"/>
      <c r="O261" s="30"/>
      <c r="P261" s="30"/>
      <c r="Q261" s="20"/>
    </row>
    <row r="262" spans="1:19" x14ac:dyDescent="0.25">
      <c r="A262" s="28" t="s">
        <v>5</v>
      </c>
      <c r="B262" s="28" t="s">
        <v>67</v>
      </c>
      <c r="C262" s="28"/>
      <c r="D262" s="21"/>
      <c r="E262" s="20"/>
      <c r="F262" s="103"/>
      <c r="G262" s="20"/>
      <c r="H262" s="96"/>
      <c r="I262" s="20"/>
      <c r="J262" s="96"/>
      <c r="K262" s="20"/>
      <c r="L262" s="26"/>
      <c r="M262" s="20"/>
      <c r="N262" s="30"/>
      <c r="O262" s="30"/>
      <c r="P262" s="30"/>
      <c r="Q262" s="20"/>
      <c r="R262" s="21"/>
      <c r="S262" s="49"/>
    </row>
    <row r="263" spans="1:19" x14ac:dyDescent="0.25">
      <c r="A263" s="20">
        <v>341</v>
      </c>
      <c r="B263" s="20" t="s">
        <v>14</v>
      </c>
      <c r="C263" s="28"/>
      <c r="D263" s="15">
        <v>8824311.5299999993</v>
      </c>
      <c r="E263" s="20"/>
      <c r="F263" s="103">
        <v>21.1</v>
      </c>
      <c r="G263" s="20"/>
      <c r="H263" s="96">
        <v>29</v>
      </c>
      <c r="I263" s="20"/>
      <c r="J263" s="96">
        <v>23</v>
      </c>
      <c r="K263" s="20"/>
      <c r="L263" s="26">
        <v>-2</v>
      </c>
      <c r="M263" s="20"/>
      <c r="N263" s="30">
        <v>3.5</v>
      </c>
      <c r="O263" s="30"/>
      <c r="P263" s="30">
        <v>3.5</v>
      </c>
      <c r="Q263" s="20"/>
      <c r="R263" s="21">
        <f t="shared" ref="R263:R269" si="24">+ROUND(D263*P263/100,0)</f>
        <v>308851</v>
      </c>
      <c r="S263" s="36"/>
    </row>
    <row r="264" spans="1:19" x14ac:dyDescent="0.25">
      <c r="A264" s="20">
        <v>342</v>
      </c>
      <c r="B264" s="20" t="s">
        <v>59</v>
      </c>
      <c r="C264" s="28"/>
      <c r="D264" s="15">
        <v>794049.27</v>
      </c>
      <c r="E264" s="20"/>
      <c r="F264" s="103">
        <v>19.23</v>
      </c>
      <c r="G264" s="20"/>
      <c r="H264" s="96">
        <v>26</v>
      </c>
      <c r="I264" s="20"/>
      <c r="J264" s="96">
        <v>21</v>
      </c>
      <c r="K264" s="20"/>
      <c r="L264" s="26">
        <v>0</v>
      </c>
      <c r="M264" s="20"/>
      <c r="N264" s="30">
        <v>3.8</v>
      </c>
      <c r="O264" s="30"/>
      <c r="P264" s="30">
        <v>3.8</v>
      </c>
      <c r="Q264" s="20"/>
      <c r="R264" s="21">
        <f t="shared" si="24"/>
        <v>30174</v>
      </c>
      <c r="S264" s="36"/>
    </row>
    <row r="265" spans="1:19" x14ac:dyDescent="0.25">
      <c r="A265" s="20">
        <v>343</v>
      </c>
      <c r="B265" s="20" t="s">
        <v>60</v>
      </c>
      <c r="C265" s="28"/>
      <c r="D265" s="15">
        <v>3709607.1</v>
      </c>
      <c r="E265" s="20"/>
      <c r="F265" s="103">
        <v>18.71</v>
      </c>
      <c r="G265" s="20" t="s">
        <v>220</v>
      </c>
      <c r="H265" s="96">
        <v>17.100000000000001</v>
      </c>
      <c r="I265" s="20" t="s">
        <v>221</v>
      </c>
      <c r="J265" s="96">
        <v>13.9</v>
      </c>
      <c r="K265" s="20" t="s">
        <v>221</v>
      </c>
      <c r="L265" s="26">
        <v>0</v>
      </c>
      <c r="M265" s="20"/>
      <c r="N265" s="30">
        <v>5.8</v>
      </c>
      <c r="O265" s="30"/>
      <c r="P265" s="30">
        <v>5.8</v>
      </c>
      <c r="Q265" s="20"/>
      <c r="R265" s="21">
        <f t="shared" si="24"/>
        <v>215157</v>
      </c>
      <c r="S265" s="36"/>
    </row>
    <row r="266" spans="1:19" s="16" customFormat="1" x14ac:dyDescent="0.25">
      <c r="A266" s="20">
        <v>343.2</v>
      </c>
      <c r="B266" s="20" t="s">
        <v>190</v>
      </c>
      <c r="C266" s="28"/>
      <c r="D266" s="15">
        <v>441576.73</v>
      </c>
      <c r="E266" s="20"/>
      <c r="F266" s="103">
        <v>18.71</v>
      </c>
      <c r="G266" s="20" t="s">
        <v>220</v>
      </c>
      <c r="H266" s="97">
        <v>17.100000000000001</v>
      </c>
      <c r="I266" s="20" t="s">
        <v>221</v>
      </c>
      <c r="J266" s="96">
        <v>13.9</v>
      </c>
      <c r="K266" s="20" t="s">
        <v>221</v>
      </c>
      <c r="L266" s="26">
        <v>0</v>
      </c>
      <c r="M266" s="20"/>
      <c r="N266" s="30">
        <v>5.8</v>
      </c>
      <c r="O266" s="30"/>
      <c r="P266" s="30">
        <v>5.8</v>
      </c>
      <c r="Q266" s="20"/>
      <c r="R266" s="21">
        <f t="shared" si="24"/>
        <v>25611</v>
      </c>
      <c r="S266" s="36"/>
    </row>
    <row r="267" spans="1:19" x14ac:dyDescent="0.25">
      <c r="A267" s="20">
        <v>344</v>
      </c>
      <c r="B267" s="20" t="s">
        <v>61</v>
      </c>
      <c r="C267" s="28"/>
      <c r="D267" s="15">
        <v>230729.01</v>
      </c>
      <c r="E267" s="20"/>
      <c r="F267" s="103">
        <v>23.57</v>
      </c>
      <c r="G267" s="20"/>
      <c r="H267" s="96">
        <v>30</v>
      </c>
      <c r="I267" s="20"/>
      <c r="J267" s="96">
        <v>23</v>
      </c>
      <c r="K267" s="20"/>
      <c r="L267" s="26">
        <v>-1</v>
      </c>
      <c r="M267" s="20"/>
      <c r="N267" s="30">
        <v>3.4</v>
      </c>
      <c r="O267" s="30"/>
      <c r="P267" s="30">
        <v>3.4</v>
      </c>
      <c r="Q267" s="20"/>
      <c r="R267" s="21">
        <f t="shared" si="24"/>
        <v>7845</v>
      </c>
      <c r="S267" s="36"/>
    </row>
    <row r="268" spans="1:19" s="16" customFormat="1" x14ac:dyDescent="0.25">
      <c r="A268" s="20">
        <v>345</v>
      </c>
      <c r="B268" s="20" t="s">
        <v>17</v>
      </c>
      <c r="C268" s="28"/>
      <c r="D268" s="15">
        <v>1163312.03</v>
      </c>
      <c r="E268" s="20"/>
      <c r="F268" s="103">
        <v>23.57</v>
      </c>
      <c r="G268" s="20"/>
      <c r="H268" s="96">
        <v>30</v>
      </c>
      <c r="I268" s="20"/>
      <c r="J268" s="96">
        <v>23</v>
      </c>
      <c r="K268" s="20"/>
      <c r="L268" s="26">
        <v>-1</v>
      </c>
      <c r="M268" s="20"/>
      <c r="N268" s="30">
        <v>3.4</v>
      </c>
      <c r="O268" s="30"/>
      <c r="P268" s="30">
        <v>3.4</v>
      </c>
      <c r="Q268" s="20"/>
      <c r="R268" s="21">
        <f t="shared" si="24"/>
        <v>39553</v>
      </c>
      <c r="S268" s="36"/>
    </row>
    <row r="269" spans="1:19" x14ac:dyDescent="0.25">
      <c r="A269" s="20">
        <v>346</v>
      </c>
      <c r="B269" s="20" t="s">
        <v>191</v>
      </c>
      <c r="C269" s="28"/>
      <c r="D269" s="11">
        <v>768814.83</v>
      </c>
      <c r="E269" s="20"/>
      <c r="F269" s="103">
        <v>20.69</v>
      </c>
      <c r="G269" s="20"/>
      <c r="H269" s="96">
        <v>29</v>
      </c>
      <c r="I269" s="20"/>
      <c r="J269" s="96">
        <v>23</v>
      </c>
      <c r="K269" s="20"/>
      <c r="L269" s="26">
        <v>0</v>
      </c>
      <c r="M269" s="20"/>
      <c r="N269" s="30">
        <v>3.4</v>
      </c>
      <c r="O269" s="30"/>
      <c r="P269" s="30">
        <v>3.4</v>
      </c>
      <c r="Q269" s="20"/>
      <c r="R269" s="22">
        <f t="shared" si="24"/>
        <v>26140</v>
      </c>
      <c r="S269" s="47"/>
    </row>
    <row r="270" spans="1:19" x14ac:dyDescent="0.25">
      <c r="A270" s="20" t="s">
        <v>5</v>
      </c>
      <c r="B270" s="28" t="s">
        <v>68</v>
      </c>
      <c r="C270" s="28"/>
      <c r="D270" s="17">
        <f>+SUBTOTAL(9,D263:D269)</f>
        <v>15932400.499999998</v>
      </c>
      <c r="E270" s="28"/>
      <c r="F270" s="103"/>
      <c r="G270" s="28"/>
      <c r="H270" s="96"/>
      <c r="I270" s="28"/>
      <c r="J270" s="101"/>
      <c r="K270" s="28"/>
      <c r="L270" s="26"/>
      <c r="M270" s="28"/>
      <c r="N270" s="50">
        <f>R270/D270*100</f>
        <v>4.1006438420877007</v>
      </c>
      <c r="O270" s="50"/>
      <c r="P270" s="50">
        <f>+ROUND(R270/D270*100,1)</f>
        <v>4.0999999999999996</v>
      </c>
      <c r="Q270" s="28"/>
      <c r="R270" s="23">
        <f>+SUBTOTAL(9,R263:R269)</f>
        <v>653331</v>
      </c>
      <c r="S270" s="23"/>
    </row>
    <row r="271" spans="1:19" x14ac:dyDescent="0.25">
      <c r="A271" s="28" t="s">
        <v>5</v>
      </c>
      <c r="B271" s="28" t="s">
        <v>5</v>
      </c>
      <c r="C271" s="28"/>
      <c r="E271" s="20"/>
      <c r="F271" s="103"/>
      <c r="G271" s="20"/>
      <c r="H271" s="96"/>
      <c r="I271" s="20"/>
      <c r="J271" s="96"/>
      <c r="K271" s="20"/>
      <c r="L271" s="26"/>
      <c r="M271" s="20"/>
      <c r="N271" s="30"/>
      <c r="O271" s="30"/>
      <c r="P271" s="30"/>
      <c r="Q271" s="20"/>
    </row>
    <row r="272" spans="1:19" x14ac:dyDescent="0.25">
      <c r="A272" s="28" t="s">
        <v>5</v>
      </c>
      <c r="B272" s="28" t="s">
        <v>69</v>
      </c>
      <c r="C272" s="28"/>
      <c r="D272" s="15"/>
      <c r="E272" s="20"/>
      <c r="F272" s="103"/>
      <c r="G272" s="20"/>
      <c r="H272" s="96"/>
      <c r="I272" s="20"/>
      <c r="J272" s="96"/>
      <c r="K272" s="20"/>
      <c r="L272" s="26"/>
      <c r="M272" s="20"/>
      <c r="N272" s="30"/>
      <c r="O272" s="30"/>
      <c r="P272" s="30"/>
      <c r="Q272" s="20"/>
      <c r="R272" s="21"/>
      <c r="S272" s="49"/>
    </row>
    <row r="273" spans="1:19" x14ac:dyDescent="0.25">
      <c r="A273" s="20">
        <v>341</v>
      </c>
      <c r="B273" s="20" t="s">
        <v>14</v>
      </c>
      <c r="C273" s="28"/>
      <c r="D273" s="15">
        <v>28751597.359999999</v>
      </c>
      <c r="E273" s="20"/>
      <c r="F273" s="103">
        <v>24.62</v>
      </c>
      <c r="G273" s="20"/>
      <c r="H273" s="96">
        <v>29</v>
      </c>
      <c r="I273" s="20"/>
      <c r="J273" s="96">
        <v>22</v>
      </c>
      <c r="K273" s="20"/>
      <c r="L273" s="26">
        <v>-2</v>
      </c>
      <c r="M273" s="20"/>
      <c r="N273" s="30">
        <v>3.5</v>
      </c>
      <c r="O273" s="30"/>
      <c r="P273" s="30">
        <v>3.5</v>
      </c>
      <c r="Q273" s="20"/>
      <c r="R273" s="21">
        <f t="shared" ref="R273:R279" si="25">+ROUND(D273*P273/100,0)</f>
        <v>1006306</v>
      </c>
      <c r="S273" s="36"/>
    </row>
    <row r="274" spans="1:19" x14ac:dyDescent="0.25">
      <c r="A274" s="20">
        <v>342</v>
      </c>
      <c r="B274" s="20" t="s">
        <v>59</v>
      </c>
      <c r="C274" s="28"/>
      <c r="D274" s="15">
        <v>6194174.5700000003</v>
      </c>
      <c r="E274" s="20"/>
      <c r="F274" s="103">
        <v>23.08</v>
      </c>
      <c r="G274" s="20"/>
      <c r="H274" s="96">
        <v>26</v>
      </c>
      <c r="I274" s="20"/>
      <c r="J274" s="96">
        <v>20</v>
      </c>
      <c r="K274" s="20"/>
      <c r="L274" s="26">
        <v>0</v>
      </c>
      <c r="M274" s="20"/>
      <c r="N274" s="30">
        <v>3.8</v>
      </c>
      <c r="O274" s="30"/>
      <c r="P274" s="30">
        <v>3.8</v>
      </c>
      <c r="Q274" s="20"/>
      <c r="R274" s="21">
        <f t="shared" si="25"/>
        <v>235379</v>
      </c>
      <c r="S274" s="36"/>
    </row>
    <row r="275" spans="1:19" s="16" customFormat="1" x14ac:dyDescent="0.25">
      <c r="A275" s="20">
        <v>343</v>
      </c>
      <c r="B275" s="20" t="s">
        <v>60</v>
      </c>
      <c r="C275" s="28"/>
      <c r="D275" s="15">
        <v>367522550.75</v>
      </c>
      <c r="E275" s="20"/>
      <c r="F275" s="103">
        <v>25</v>
      </c>
      <c r="G275" s="20" t="s">
        <v>220</v>
      </c>
      <c r="H275" s="96">
        <v>24</v>
      </c>
      <c r="I275" s="20" t="s">
        <v>221</v>
      </c>
      <c r="J275" s="107">
        <v>18</v>
      </c>
      <c r="K275" s="20" t="s">
        <v>221</v>
      </c>
      <c r="L275" s="26">
        <v>0</v>
      </c>
      <c r="M275" s="20"/>
      <c r="N275" s="30">
        <v>4.2</v>
      </c>
      <c r="O275" s="30"/>
      <c r="P275" s="30">
        <v>4.2</v>
      </c>
      <c r="Q275" s="20"/>
      <c r="R275" s="21">
        <f t="shared" si="25"/>
        <v>15435947</v>
      </c>
      <c r="S275" s="36"/>
    </row>
    <row r="276" spans="1:19" x14ac:dyDescent="0.25">
      <c r="A276" s="20">
        <v>343.2</v>
      </c>
      <c r="B276" s="20" t="s">
        <v>190</v>
      </c>
      <c r="C276" s="28"/>
      <c r="D276" s="15">
        <v>302123630.85000002</v>
      </c>
      <c r="E276" s="20"/>
      <c r="F276" s="103">
        <v>25</v>
      </c>
      <c r="G276" s="20" t="s">
        <v>220</v>
      </c>
      <c r="H276" s="98">
        <v>24</v>
      </c>
      <c r="I276" s="20" t="s">
        <v>221</v>
      </c>
      <c r="J276" s="107">
        <v>18</v>
      </c>
      <c r="K276" s="20" t="s">
        <v>221</v>
      </c>
      <c r="L276" s="26">
        <v>0</v>
      </c>
      <c r="M276" s="20"/>
      <c r="N276" s="30">
        <v>4.2</v>
      </c>
      <c r="O276" s="30"/>
      <c r="P276" s="30">
        <v>4.2</v>
      </c>
      <c r="Q276" s="20"/>
      <c r="R276" s="21">
        <f t="shared" si="25"/>
        <v>12689192</v>
      </c>
      <c r="S276" s="36"/>
    </row>
    <row r="277" spans="1:19" s="16" customFormat="1" x14ac:dyDescent="0.25">
      <c r="A277" s="20">
        <v>344</v>
      </c>
      <c r="B277" s="20" t="s">
        <v>61</v>
      </c>
      <c r="C277" s="28"/>
      <c r="D277" s="15">
        <v>57280634.57</v>
      </c>
      <c r="E277" s="20"/>
      <c r="F277" s="103">
        <v>26.93</v>
      </c>
      <c r="G277" s="20"/>
      <c r="H277" s="96">
        <v>30</v>
      </c>
      <c r="I277" s="20"/>
      <c r="J277" s="96">
        <v>22</v>
      </c>
      <c r="K277" s="20"/>
      <c r="L277" s="26">
        <v>-1</v>
      </c>
      <c r="M277" s="20"/>
      <c r="N277" s="30">
        <v>3.4</v>
      </c>
      <c r="O277" s="30"/>
      <c r="P277" s="30">
        <v>3.4</v>
      </c>
      <c r="Q277" s="20"/>
      <c r="R277" s="21">
        <f t="shared" si="25"/>
        <v>1947542</v>
      </c>
      <c r="S277" s="36"/>
    </row>
    <row r="278" spans="1:19" x14ac:dyDescent="0.25">
      <c r="A278" s="20">
        <v>345</v>
      </c>
      <c r="B278" s="20" t="s">
        <v>17</v>
      </c>
      <c r="C278" s="28"/>
      <c r="D278" s="15">
        <v>55628984.539999999</v>
      </c>
      <c r="E278" s="20"/>
      <c r="F278" s="103">
        <v>26.93</v>
      </c>
      <c r="G278" s="20"/>
      <c r="H278" s="96">
        <v>30</v>
      </c>
      <c r="I278" s="20"/>
      <c r="J278" s="96">
        <v>22</v>
      </c>
      <c r="K278" s="20"/>
      <c r="L278" s="26">
        <v>-1</v>
      </c>
      <c r="M278" s="20"/>
      <c r="N278" s="30">
        <v>3.4</v>
      </c>
      <c r="O278" s="30"/>
      <c r="P278" s="30">
        <v>3.4</v>
      </c>
      <c r="Q278" s="20"/>
      <c r="R278" s="21">
        <f t="shared" si="25"/>
        <v>1891385</v>
      </c>
      <c r="S278" s="36"/>
    </row>
    <row r="279" spans="1:19" x14ac:dyDescent="0.25">
      <c r="A279" s="20">
        <v>346</v>
      </c>
      <c r="B279" s="20" t="s">
        <v>191</v>
      </c>
      <c r="C279" s="28"/>
      <c r="D279" s="11">
        <v>3539475.86</v>
      </c>
      <c r="E279" s="20"/>
      <c r="F279" s="103">
        <v>24.14</v>
      </c>
      <c r="G279" s="20"/>
      <c r="H279" s="96">
        <v>29</v>
      </c>
      <c r="I279" s="20"/>
      <c r="J279" s="96">
        <v>22</v>
      </c>
      <c r="K279" s="20"/>
      <c r="L279" s="26">
        <v>0</v>
      </c>
      <c r="M279" s="20"/>
      <c r="N279" s="30">
        <v>3.4</v>
      </c>
      <c r="O279" s="30"/>
      <c r="P279" s="30">
        <v>3.4</v>
      </c>
      <c r="Q279" s="20"/>
      <c r="R279" s="22">
        <f t="shared" si="25"/>
        <v>120342</v>
      </c>
      <c r="S279" s="47"/>
    </row>
    <row r="280" spans="1:19" x14ac:dyDescent="0.25">
      <c r="A280" s="20" t="s">
        <v>5</v>
      </c>
      <c r="B280" s="28" t="s">
        <v>70</v>
      </c>
      <c r="C280" s="28"/>
      <c r="D280" s="17">
        <f>+SUBTOTAL(9,D273:D279)</f>
        <v>821041048.5</v>
      </c>
      <c r="E280" s="28"/>
      <c r="F280" s="103"/>
      <c r="G280" s="28"/>
      <c r="H280" s="96"/>
      <c r="I280" s="28"/>
      <c r="J280" s="101"/>
      <c r="K280" s="28"/>
      <c r="L280" s="26"/>
      <c r="M280" s="28"/>
      <c r="N280" s="50">
        <f>R280/D280*100</f>
        <v>4.0590044871550655</v>
      </c>
      <c r="O280" s="50"/>
      <c r="P280" s="50">
        <f>+ROUND(R280/D280*100,1)</f>
        <v>4.0999999999999996</v>
      </c>
      <c r="Q280" s="28"/>
      <c r="R280" s="23">
        <f>+SUBTOTAL(9,R273:R279)</f>
        <v>33326093</v>
      </c>
      <c r="S280" s="23"/>
    </row>
    <row r="281" spans="1:19" x14ac:dyDescent="0.25">
      <c r="A281" s="20" t="s">
        <v>5</v>
      </c>
      <c r="B281" s="20" t="s">
        <v>5</v>
      </c>
      <c r="C281" s="28"/>
      <c r="E281" s="20"/>
      <c r="F281" s="103"/>
      <c r="G281" s="20"/>
      <c r="H281" s="96"/>
      <c r="I281" s="20"/>
      <c r="J281" s="96"/>
      <c r="K281" s="20"/>
      <c r="L281" s="26"/>
      <c r="M281" s="20"/>
      <c r="N281" s="30"/>
      <c r="O281" s="30"/>
      <c r="P281" s="30"/>
      <c r="Q281" s="20"/>
    </row>
    <row r="282" spans="1:19" x14ac:dyDescent="0.25">
      <c r="A282" s="28" t="s">
        <v>5</v>
      </c>
      <c r="B282" s="28" t="s">
        <v>71</v>
      </c>
      <c r="C282" s="28"/>
      <c r="D282" s="15"/>
      <c r="E282" s="20"/>
      <c r="F282" s="103"/>
      <c r="G282" s="20"/>
      <c r="H282" s="96"/>
      <c r="I282" s="20"/>
      <c r="J282" s="96"/>
      <c r="K282" s="20"/>
      <c r="L282" s="26"/>
      <c r="M282" s="20"/>
      <c r="N282" s="30"/>
      <c r="O282" s="30"/>
      <c r="P282" s="30"/>
      <c r="Q282" s="20"/>
      <c r="R282" s="21"/>
      <c r="S282" s="49"/>
    </row>
    <row r="283" spans="1:19" x14ac:dyDescent="0.25">
      <c r="A283" s="20">
        <v>341</v>
      </c>
      <c r="B283" s="20" t="s">
        <v>14</v>
      </c>
      <c r="C283" s="28"/>
      <c r="D283" s="15">
        <v>10445289.15</v>
      </c>
      <c r="E283" s="20"/>
      <c r="F283" s="103">
        <v>21.1</v>
      </c>
      <c r="G283" s="20"/>
      <c r="H283" s="96">
        <v>29</v>
      </c>
      <c r="I283" s="20"/>
      <c r="J283" s="96">
        <v>23</v>
      </c>
      <c r="K283" s="20"/>
      <c r="L283" s="26">
        <v>-2</v>
      </c>
      <c r="M283" s="20"/>
      <c r="N283" s="30">
        <v>3.5</v>
      </c>
      <c r="O283" s="30"/>
      <c r="P283" s="30">
        <v>3.5</v>
      </c>
      <c r="Q283" s="20"/>
      <c r="R283" s="21">
        <f t="shared" ref="R283:R289" si="26">+ROUND(D283*P283/100,0)</f>
        <v>365585</v>
      </c>
      <c r="S283" s="36"/>
    </row>
    <row r="284" spans="1:19" s="16" customFormat="1" x14ac:dyDescent="0.25">
      <c r="A284" s="20">
        <v>342</v>
      </c>
      <c r="B284" s="20" t="s">
        <v>59</v>
      </c>
      <c r="C284" s="28"/>
      <c r="D284" s="15">
        <v>13425923.449999999</v>
      </c>
      <c r="E284" s="20"/>
      <c r="F284" s="103">
        <v>19.23</v>
      </c>
      <c r="G284" s="20"/>
      <c r="H284" s="96">
        <v>26</v>
      </c>
      <c r="I284" s="20"/>
      <c r="J284" s="96">
        <v>21</v>
      </c>
      <c r="K284" s="20"/>
      <c r="L284" s="26">
        <v>0</v>
      </c>
      <c r="M284" s="20"/>
      <c r="N284" s="30">
        <v>3.8</v>
      </c>
      <c r="O284" s="30"/>
      <c r="P284" s="30">
        <v>3.8</v>
      </c>
      <c r="Q284" s="20"/>
      <c r="R284" s="21">
        <f t="shared" si="26"/>
        <v>510185</v>
      </c>
      <c r="S284" s="36"/>
    </row>
    <row r="285" spans="1:19" x14ac:dyDescent="0.25">
      <c r="A285" s="20">
        <v>343</v>
      </c>
      <c r="B285" s="20" t="s">
        <v>60</v>
      </c>
      <c r="C285" s="28"/>
      <c r="D285" s="15">
        <v>164165758.75999999</v>
      </c>
      <c r="E285" s="20"/>
      <c r="F285" s="103">
        <v>18.850000000000001</v>
      </c>
      <c r="G285" s="20" t="s">
        <v>220</v>
      </c>
      <c r="H285" s="96">
        <v>19.100000000000001</v>
      </c>
      <c r="I285" s="20" t="s">
        <v>221</v>
      </c>
      <c r="J285" s="96">
        <v>15.5</v>
      </c>
      <c r="K285" s="20" t="s">
        <v>221</v>
      </c>
      <c r="L285" s="26">
        <v>0</v>
      </c>
      <c r="M285" s="20"/>
      <c r="N285" s="30">
        <v>5.2</v>
      </c>
      <c r="O285" s="30"/>
      <c r="P285" s="30">
        <v>5.2</v>
      </c>
      <c r="Q285" s="20"/>
      <c r="R285" s="21">
        <f t="shared" si="26"/>
        <v>8536619</v>
      </c>
      <c r="S285" s="36"/>
    </row>
    <row r="286" spans="1:19" s="16" customFormat="1" x14ac:dyDescent="0.25">
      <c r="A286" s="20">
        <v>343.2</v>
      </c>
      <c r="B286" s="20" t="s">
        <v>190</v>
      </c>
      <c r="C286" s="28"/>
      <c r="D286" s="15">
        <v>20183733.07</v>
      </c>
      <c r="E286" s="20"/>
      <c r="F286" s="103">
        <v>18.850000000000001</v>
      </c>
      <c r="G286" s="20" t="s">
        <v>220</v>
      </c>
      <c r="H286" s="97">
        <v>19.100000000000001</v>
      </c>
      <c r="I286" s="20" t="s">
        <v>221</v>
      </c>
      <c r="J286" s="107">
        <v>15.5</v>
      </c>
      <c r="K286" s="20" t="s">
        <v>221</v>
      </c>
      <c r="L286" s="26">
        <v>0</v>
      </c>
      <c r="M286" s="20"/>
      <c r="N286" s="30">
        <v>5.2</v>
      </c>
      <c r="O286" s="30"/>
      <c r="P286" s="30">
        <v>5.2</v>
      </c>
      <c r="Q286" s="20"/>
      <c r="R286" s="21">
        <f t="shared" si="26"/>
        <v>1049554</v>
      </c>
      <c r="S286" s="36"/>
    </row>
    <row r="287" spans="1:19" s="16" customFormat="1" x14ac:dyDescent="0.25">
      <c r="A287" s="20">
        <v>344</v>
      </c>
      <c r="B287" s="20" t="s">
        <v>61</v>
      </c>
      <c r="C287" s="28"/>
      <c r="D287" s="15">
        <v>46926129.969999999</v>
      </c>
      <c r="E287" s="20"/>
      <c r="F287" s="103">
        <v>23.57</v>
      </c>
      <c r="G287" s="20"/>
      <c r="H287" s="96">
        <v>30</v>
      </c>
      <c r="I287" s="20"/>
      <c r="J287" s="96">
        <v>23</v>
      </c>
      <c r="K287" s="20"/>
      <c r="L287" s="26">
        <v>-1</v>
      </c>
      <c r="M287" s="20"/>
      <c r="N287" s="30">
        <v>3.4</v>
      </c>
      <c r="O287" s="30"/>
      <c r="P287" s="30">
        <v>3.4</v>
      </c>
      <c r="Q287" s="20"/>
      <c r="R287" s="21">
        <f t="shared" si="26"/>
        <v>1595488</v>
      </c>
      <c r="S287" s="36"/>
    </row>
    <row r="288" spans="1:19" s="16" customFormat="1" x14ac:dyDescent="0.25">
      <c r="A288" s="20">
        <v>345</v>
      </c>
      <c r="B288" s="20" t="s">
        <v>17</v>
      </c>
      <c r="C288" s="28"/>
      <c r="D288" s="15">
        <v>32964436.82</v>
      </c>
      <c r="E288" s="20"/>
      <c r="F288" s="103">
        <v>23.57</v>
      </c>
      <c r="G288" s="20"/>
      <c r="H288" s="96">
        <v>30</v>
      </c>
      <c r="I288" s="20"/>
      <c r="J288" s="96">
        <v>23</v>
      </c>
      <c r="K288" s="20"/>
      <c r="L288" s="26">
        <v>-1</v>
      </c>
      <c r="M288" s="20"/>
      <c r="N288" s="30">
        <v>3.4</v>
      </c>
      <c r="O288" s="30"/>
      <c r="P288" s="30">
        <v>3.4</v>
      </c>
      <c r="Q288" s="20"/>
      <c r="R288" s="21">
        <f t="shared" si="26"/>
        <v>1120791</v>
      </c>
      <c r="S288" s="36"/>
    </row>
    <row r="289" spans="1:19" s="16" customFormat="1" x14ac:dyDescent="0.25">
      <c r="A289" s="20">
        <v>346</v>
      </c>
      <c r="B289" s="20" t="s">
        <v>191</v>
      </c>
      <c r="C289" s="28"/>
      <c r="D289" s="11">
        <v>1734913.3</v>
      </c>
      <c r="E289" s="20"/>
      <c r="F289" s="103">
        <v>20.69</v>
      </c>
      <c r="G289" s="20"/>
      <c r="H289" s="96">
        <v>29</v>
      </c>
      <c r="I289" s="20"/>
      <c r="J289" s="96">
        <v>23</v>
      </c>
      <c r="K289" s="20"/>
      <c r="L289" s="26">
        <v>0</v>
      </c>
      <c r="M289" s="20"/>
      <c r="N289" s="30">
        <v>3.4</v>
      </c>
      <c r="O289" s="30"/>
      <c r="P289" s="30">
        <v>3.4</v>
      </c>
      <c r="Q289" s="20"/>
      <c r="R289" s="22">
        <f t="shared" si="26"/>
        <v>58987</v>
      </c>
      <c r="S289" s="47"/>
    </row>
    <row r="290" spans="1:19" s="16" customFormat="1" x14ac:dyDescent="0.25">
      <c r="A290" s="20" t="s">
        <v>5</v>
      </c>
      <c r="B290" s="28" t="s">
        <v>72</v>
      </c>
      <c r="C290" s="28"/>
      <c r="D290" s="7">
        <f>+SUBTOTAL(9,D283:D289)</f>
        <v>289846184.51999998</v>
      </c>
      <c r="E290" s="28"/>
      <c r="F290" s="103"/>
      <c r="G290" s="28"/>
      <c r="H290" s="96"/>
      <c r="I290" s="28"/>
      <c r="J290" s="101"/>
      <c r="K290" s="28"/>
      <c r="L290" s="26"/>
      <c r="M290" s="28"/>
      <c r="N290" s="50">
        <f>R290/D290*100</f>
        <v>4.5669771440743618</v>
      </c>
      <c r="O290" s="50"/>
      <c r="P290" s="50">
        <f>+ROUND(R290/D290*100,1)</f>
        <v>4.5999999999999996</v>
      </c>
      <c r="Q290" s="28"/>
      <c r="R290" s="34">
        <f>+SUBTOTAL(9,R283:R289)</f>
        <v>13237209</v>
      </c>
      <c r="S290" s="38"/>
    </row>
    <row r="291" spans="1:19" s="16" customFormat="1" x14ac:dyDescent="0.25">
      <c r="A291" s="20"/>
      <c r="B291" s="28" t="s">
        <v>5</v>
      </c>
      <c r="C291" s="28"/>
      <c r="D291" s="23"/>
      <c r="E291" s="28"/>
      <c r="F291" s="103"/>
      <c r="G291" s="28"/>
      <c r="H291" s="96"/>
      <c r="I291" s="28"/>
      <c r="J291" s="101"/>
      <c r="K291" s="28"/>
      <c r="L291" s="26"/>
      <c r="M291" s="28"/>
      <c r="N291" s="50"/>
      <c r="O291" s="50"/>
      <c r="P291" s="30"/>
      <c r="Q291" s="28"/>
      <c r="R291" s="23"/>
      <c r="S291" s="23"/>
    </row>
    <row r="292" spans="1:19" s="16" customFormat="1" x14ac:dyDescent="0.25">
      <c r="A292" s="54" t="s">
        <v>161</v>
      </c>
      <c r="B292" s="28"/>
      <c r="C292" s="28"/>
      <c r="D292" s="51">
        <f>+SUBTOTAL(9,D261:D291)</f>
        <v>1126819633.52</v>
      </c>
      <c r="E292" s="28"/>
      <c r="F292" s="103"/>
      <c r="G292" s="28"/>
      <c r="H292" s="96"/>
      <c r="I292" s="28"/>
      <c r="J292" s="101"/>
      <c r="K292" s="28"/>
      <c r="L292" s="26"/>
      <c r="M292" s="28"/>
      <c r="N292" s="52">
        <f>R292/D292*100</f>
        <v>4.1902565056044487</v>
      </c>
      <c r="O292" s="52"/>
      <c r="P292" s="52">
        <f>+ROUND(R292/D292*100,1)</f>
        <v>4.2</v>
      </c>
      <c r="Q292" s="28"/>
      <c r="R292" s="51">
        <f>+SUBTOTAL(9,R261:R291)</f>
        <v>47216633</v>
      </c>
      <c r="S292" s="51"/>
    </row>
    <row r="293" spans="1:19" s="16" customFormat="1" x14ac:dyDescent="0.25">
      <c r="A293" s="54"/>
      <c r="B293" s="28" t="s">
        <v>5</v>
      </c>
      <c r="C293" s="28"/>
      <c r="D293" s="51"/>
      <c r="E293" s="28"/>
      <c r="F293" s="103"/>
      <c r="G293" s="28"/>
      <c r="H293" s="96"/>
      <c r="I293" s="28"/>
      <c r="J293" s="101"/>
      <c r="K293" s="28"/>
      <c r="L293" s="26"/>
      <c r="M293" s="28"/>
      <c r="N293" s="50"/>
      <c r="O293" s="50"/>
      <c r="P293" s="30"/>
      <c r="Q293" s="28"/>
      <c r="R293" s="51"/>
      <c r="S293" s="51"/>
    </row>
    <row r="294" spans="1:19" s="16" customFormat="1" x14ac:dyDescent="0.25">
      <c r="A294" s="54"/>
      <c r="B294" s="28"/>
      <c r="C294" s="28"/>
      <c r="D294" s="51"/>
      <c r="E294" s="28"/>
      <c r="F294" s="103"/>
      <c r="G294" s="28"/>
      <c r="H294" s="96"/>
      <c r="I294" s="28"/>
      <c r="J294" s="101"/>
      <c r="K294" s="28"/>
      <c r="L294" s="26"/>
      <c r="M294" s="28"/>
      <c r="N294" s="50"/>
      <c r="O294" s="50"/>
      <c r="P294" s="30"/>
      <c r="Q294" s="28"/>
      <c r="R294" s="51"/>
      <c r="S294" s="51"/>
    </row>
    <row r="295" spans="1:19" s="16" customFormat="1" x14ac:dyDescent="0.25">
      <c r="A295" s="54" t="s">
        <v>162</v>
      </c>
      <c r="B295" s="28"/>
      <c r="C295" s="28"/>
      <c r="D295" s="20"/>
      <c r="E295" s="20"/>
      <c r="F295" s="103"/>
      <c r="G295" s="20"/>
      <c r="H295" s="96"/>
      <c r="I295" s="20"/>
      <c r="J295" s="96"/>
      <c r="K295" s="20"/>
      <c r="L295" s="26"/>
      <c r="M295" s="20"/>
      <c r="N295" s="50"/>
      <c r="O295" s="30"/>
      <c r="P295" s="30"/>
      <c r="Q295" s="20"/>
      <c r="R295" s="20"/>
      <c r="S295" s="20"/>
    </row>
    <row r="296" spans="1:19" s="16" customFormat="1" x14ac:dyDescent="0.25">
      <c r="A296" s="54"/>
      <c r="B296" s="28"/>
      <c r="C296" s="28"/>
      <c r="D296" s="20"/>
      <c r="E296" s="20"/>
      <c r="F296" s="103"/>
      <c r="G296" s="20"/>
      <c r="H296" s="96"/>
      <c r="I296" s="20"/>
      <c r="J296" s="96"/>
      <c r="K296" s="20"/>
      <c r="L296" s="26"/>
      <c r="M296" s="20"/>
      <c r="N296" s="50"/>
      <c r="O296" s="30"/>
      <c r="P296" s="30"/>
      <c r="Q296" s="20"/>
      <c r="R296" s="20"/>
      <c r="S296" s="20"/>
    </row>
    <row r="297" spans="1:19" s="16" customFormat="1" x14ac:dyDescent="0.25">
      <c r="A297" s="28" t="s">
        <v>5</v>
      </c>
      <c r="B297" s="28" t="s">
        <v>73</v>
      </c>
      <c r="C297" s="28"/>
      <c r="D297" s="21"/>
      <c r="E297" s="20"/>
      <c r="F297" s="103"/>
      <c r="G297" s="20"/>
      <c r="H297" s="96"/>
      <c r="I297" s="20"/>
      <c r="J297" s="96"/>
      <c r="K297" s="20"/>
      <c r="L297" s="26"/>
      <c r="M297" s="20"/>
      <c r="N297" s="50"/>
      <c r="O297" s="30"/>
      <c r="P297" s="30"/>
      <c r="Q297" s="20"/>
      <c r="R297" s="21"/>
      <c r="S297" s="49"/>
    </row>
    <row r="298" spans="1:19" x14ac:dyDescent="0.25">
      <c r="A298" s="20">
        <v>341</v>
      </c>
      <c r="B298" s="20" t="s">
        <v>14</v>
      </c>
      <c r="C298" s="28"/>
      <c r="D298" s="15">
        <v>28927928.829999998</v>
      </c>
      <c r="E298" s="20"/>
      <c r="F298" s="103">
        <v>14.07</v>
      </c>
      <c r="G298" s="53"/>
      <c r="H298" s="96">
        <v>29</v>
      </c>
      <c r="I298" s="53"/>
      <c r="J298" s="96">
        <v>25</v>
      </c>
      <c r="K298" s="53"/>
      <c r="L298" s="26">
        <v>-2</v>
      </c>
      <c r="M298" s="53"/>
      <c r="N298" s="30">
        <v>3.5</v>
      </c>
      <c r="O298" s="75"/>
      <c r="P298" s="30">
        <v>3.5</v>
      </c>
      <c r="Q298" s="53"/>
      <c r="R298" s="21">
        <f t="shared" ref="R298:R304" si="27">+ROUND(D298*P298/100,0)</f>
        <v>1012478</v>
      </c>
      <c r="S298" s="36"/>
    </row>
    <row r="299" spans="1:19" s="16" customFormat="1" x14ac:dyDescent="0.25">
      <c r="A299" s="20">
        <v>342</v>
      </c>
      <c r="B299" s="20" t="s">
        <v>59</v>
      </c>
      <c r="C299" s="28"/>
      <c r="D299" s="15">
        <v>4008361.1</v>
      </c>
      <c r="E299" s="20"/>
      <c r="F299" s="103">
        <v>11.54</v>
      </c>
      <c r="G299" s="53"/>
      <c r="H299" s="96">
        <v>26</v>
      </c>
      <c r="I299" s="53"/>
      <c r="J299" s="96">
        <v>23</v>
      </c>
      <c r="K299" s="53"/>
      <c r="L299" s="26">
        <v>0</v>
      </c>
      <c r="M299" s="53"/>
      <c r="N299" s="30">
        <v>3.8</v>
      </c>
      <c r="O299" s="75"/>
      <c r="P299" s="30">
        <v>3.8</v>
      </c>
      <c r="Q299" s="53"/>
      <c r="R299" s="21">
        <f t="shared" si="27"/>
        <v>152318</v>
      </c>
      <c r="S299" s="36"/>
    </row>
    <row r="300" spans="1:19" x14ac:dyDescent="0.25">
      <c r="A300" s="20">
        <v>343</v>
      </c>
      <c r="B300" s="20" t="s">
        <v>60</v>
      </c>
      <c r="C300" s="28"/>
      <c r="D300" s="15">
        <v>236795037.63999999</v>
      </c>
      <c r="E300" s="20"/>
      <c r="F300" s="103">
        <v>13.04</v>
      </c>
      <c r="G300" s="20" t="s">
        <v>220</v>
      </c>
      <c r="H300" s="96">
        <v>23</v>
      </c>
      <c r="I300" s="20" t="s">
        <v>221</v>
      </c>
      <c r="J300" s="96">
        <v>20</v>
      </c>
      <c r="K300" s="20" t="s">
        <v>221</v>
      </c>
      <c r="L300" s="26">
        <v>0</v>
      </c>
      <c r="M300" s="53"/>
      <c r="N300" s="30">
        <v>4.3</v>
      </c>
      <c r="O300" s="75"/>
      <c r="P300" s="30">
        <v>4.3</v>
      </c>
      <c r="Q300" s="53"/>
      <c r="R300" s="21">
        <f t="shared" si="27"/>
        <v>10182187</v>
      </c>
      <c r="S300" s="36"/>
    </row>
    <row r="301" spans="1:19" x14ac:dyDescent="0.25">
      <c r="A301" s="20">
        <v>343.2</v>
      </c>
      <c r="B301" s="20" t="s">
        <v>190</v>
      </c>
      <c r="C301" s="28"/>
      <c r="D301" s="15">
        <v>146248667.56</v>
      </c>
      <c r="E301" s="20"/>
      <c r="F301" s="103">
        <v>13.04</v>
      </c>
      <c r="G301" s="20" t="s">
        <v>220</v>
      </c>
      <c r="H301" s="98">
        <v>23</v>
      </c>
      <c r="I301" s="20" t="s">
        <v>221</v>
      </c>
      <c r="J301" s="108">
        <v>20</v>
      </c>
      <c r="K301" s="20" t="s">
        <v>221</v>
      </c>
      <c r="L301" s="26">
        <v>0</v>
      </c>
      <c r="M301" s="53"/>
      <c r="N301" s="30">
        <v>4.3</v>
      </c>
      <c r="O301" s="75"/>
      <c r="P301" s="30">
        <v>4.3</v>
      </c>
      <c r="Q301" s="53"/>
      <c r="R301" s="21">
        <f t="shared" si="27"/>
        <v>6288693</v>
      </c>
      <c r="S301" s="36"/>
    </row>
    <row r="302" spans="1:19" x14ac:dyDescent="0.25">
      <c r="A302" s="20">
        <v>344</v>
      </c>
      <c r="B302" s="20" t="s">
        <v>61</v>
      </c>
      <c r="C302" s="28"/>
      <c r="D302" s="15">
        <v>41417901.789999999</v>
      </c>
      <c r="E302" s="20"/>
      <c r="F302" s="103">
        <v>16.829999999999998</v>
      </c>
      <c r="G302" s="53"/>
      <c r="H302" s="96">
        <v>30</v>
      </c>
      <c r="I302" s="53"/>
      <c r="J302" s="96">
        <v>25</v>
      </c>
      <c r="K302" s="53"/>
      <c r="L302" s="26">
        <v>-1</v>
      </c>
      <c r="M302" s="53"/>
      <c r="N302" s="30">
        <v>3.4</v>
      </c>
      <c r="O302" s="75"/>
      <c r="P302" s="30">
        <v>3.4</v>
      </c>
      <c r="Q302" s="53"/>
      <c r="R302" s="21">
        <f t="shared" si="27"/>
        <v>1408209</v>
      </c>
      <c r="S302" s="36"/>
    </row>
    <row r="303" spans="1:19" x14ac:dyDescent="0.25">
      <c r="A303" s="20">
        <v>345</v>
      </c>
      <c r="B303" s="20" t="s">
        <v>17</v>
      </c>
      <c r="C303" s="28"/>
      <c r="D303" s="15">
        <v>45110148.490000002</v>
      </c>
      <c r="E303" s="20"/>
      <c r="F303" s="103">
        <v>16.829999999999998</v>
      </c>
      <c r="G303" s="53"/>
      <c r="H303" s="96">
        <v>30</v>
      </c>
      <c r="I303" s="53"/>
      <c r="J303" s="96">
        <v>25</v>
      </c>
      <c r="K303" s="53"/>
      <c r="L303" s="26">
        <v>-1</v>
      </c>
      <c r="M303" s="53"/>
      <c r="N303" s="30">
        <v>3.4</v>
      </c>
      <c r="O303" s="75"/>
      <c r="P303" s="30">
        <v>3.4</v>
      </c>
      <c r="Q303" s="53"/>
      <c r="R303" s="21">
        <f t="shared" si="27"/>
        <v>1533745</v>
      </c>
      <c r="S303" s="36"/>
    </row>
    <row r="304" spans="1:19" x14ac:dyDescent="0.25">
      <c r="A304" s="20">
        <v>346</v>
      </c>
      <c r="B304" s="20" t="s">
        <v>191</v>
      </c>
      <c r="C304" s="28"/>
      <c r="D304" s="11">
        <v>10976397.029999999</v>
      </c>
      <c r="E304" s="20"/>
      <c r="F304" s="103">
        <v>13.79</v>
      </c>
      <c r="G304" s="53"/>
      <c r="H304" s="96">
        <v>29</v>
      </c>
      <c r="I304" s="53"/>
      <c r="J304" s="96">
        <v>25</v>
      </c>
      <c r="K304" s="53"/>
      <c r="L304" s="26">
        <v>0</v>
      </c>
      <c r="M304" s="53"/>
      <c r="N304" s="30">
        <v>3.4</v>
      </c>
      <c r="O304" s="75"/>
      <c r="P304" s="30">
        <v>3.4</v>
      </c>
      <c r="Q304" s="53"/>
      <c r="R304" s="22">
        <f t="shared" si="27"/>
        <v>373197</v>
      </c>
      <c r="S304" s="47"/>
    </row>
    <row r="305" spans="1:19" x14ac:dyDescent="0.25">
      <c r="A305" s="20" t="s">
        <v>5</v>
      </c>
      <c r="B305" s="28" t="s">
        <v>74</v>
      </c>
      <c r="C305" s="28"/>
      <c r="D305" s="7">
        <f>+SUBTOTAL(9,D298:D304)</f>
        <v>513484442.44</v>
      </c>
      <c r="E305" s="28"/>
      <c r="F305" s="103"/>
      <c r="G305" s="28"/>
      <c r="H305" s="96"/>
      <c r="I305" s="28"/>
      <c r="J305" s="101"/>
      <c r="K305" s="28"/>
      <c r="L305" s="26"/>
      <c r="M305" s="28"/>
      <c r="N305" s="50">
        <f>R305/D305*100</f>
        <v>4.0801288740988637</v>
      </c>
      <c r="O305" s="50"/>
      <c r="P305" s="50">
        <f>+ROUND(R305/D305*100,1)</f>
        <v>4.0999999999999996</v>
      </c>
      <c r="Q305" s="28"/>
      <c r="R305" s="34">
        <f>+SUBTOTAL(9,R298:R304)</f>
        <v>20950827</v>
      </c>
      <c r="S305" s="38"/>
    </row>
    <row r="306" spans="1:19" x14ac:dyDescent="0.25">
      <c r="A306" s="20"/>
      <c r="B306" s="28" t="s">
        <v>5</v>
      </c>
      <c r="C306" s="28"/>
      <c r="D306" s="23"/>
      <c r="E306" s="28"/>
      <c r="F306" s="103"/>
      <c r="G306" s="28"/>
      <c r="H306" s="96"/>
      <c r="I306" s="28"/>
      <c r="J306" s="101"/>
      <c r="K306" s="28"/>
      <c r="L306" s="26"/>
      <c r="M306" s="28"/>
      <c r="N306" s="30"/>
      <c r="O306" s="50"/>
      <c r="P306" s="50"/>
      <c r="Q306" s="28"/>
      <c r="R306" s="23"/>
      <c r="S306" s="23"/>
    </row>
    <row r="307" spans="1:19" x14ac:dyDescent="0.25">
      <c r="A307" s="54" t="s">
        <v>163</v>
      </c>
      <c r="B307" s="28"/>
      <c r="C307" s="28"/>
      <c r="D307" s="51">
        <f>+SUBTOTAL(9,D297:D306)</f>
        <v>513484442.44</v>
      </c>
      <c r="E307" s="28"/>
      <c r="F307" s="103"/>
      <c r="G307" s="28"/>
      <c r="H307" s="96"/>
      <c r="I307" s="28"/>
      <c r="J307" s="101"/>
      <c r="K307" s="28"/>
      <c r="L307" s="26"/>
      <c r="M307" s="28"/>
      <c r="N307" s="52">
        <f>R307/D307*100</f>
        <v>4.0801288740988637</v>
      </c>
      <c r="O307" s="52"/>
      <c r="P307" s="52">
        <f>+ROUND(R307/D307*100,1)</f>
        <v>4.0999999999999996</v>
      </c>
      <c r="Q307" s="28"/>
      <c r="R307" s="51">
        <f>+SUBTOTAL(9,R297:R306)</f>
        <v>20950827</v>
      </c>
      <c r="S307" s="51"/>
    </row>
    <row r="308" spans="1:19" x14ac:dyDescent="0.25">
      <c r="A308" s="54"/>
      <c r="B308" s="28" t="s">
        <v>5</v>
      </c>
      <c r="C308" s="28"/>
      <c r="D308" s="23"/>
      <c r="E308" s="28"/>
      <c r="F308" s="103"/>
      <c r="G308" s="28"/>
      <c r="H308" s="96"/>
      <c r="I308" s="28"/>
      <c r="J308" s="101"/>
      <c r="K308" s="28"/>
      <c r="L308" s="26"/>
      <c r="M308" s="28"/>
      <c r="N308" s="30"/>
      <c r="O308" s="50"/>
      <c r="P308" s="30"/>
      <c r="Q308" s="28"/>
      <c r="R308" s="23"/>
      <c r="S308" s="23"/>
    </row>
    <row r="309" spans="1:19" x14ac:dyDescent="0.25">
      <c r="A309" s="54"/>
      <c r="B309" s="28" t="s">
        <v>5</v>
      </c>
      <c r="C309" s="28"/>
      <c r="D309" s="23"/>
      <c r="E309" s="28"/>
      <c r="F309" s="103"/>
      <c r="G309" s="28"/>
      <c r="H309" s="96"/>
      <c r="I309" s="28"/>
      <c r="J309" s="101"/>
      <c r="K309" s="28"/>
      <c r="L309" s="26"/>
      <c r="M309" s="28"/>
      <c r="N309" s="30"/>
      <c r="O309" s="50"/>
      <c r="P309" s="30"/>
      <c r="Q309" s="28"/>
      <c r="R309" s="23"/>
      <c r="S309" s="23"/>
    </row>
    <row r="310" spans="1:19" x14ac:dyDescent="0.25">
      <c r="A310" s="54" t="s">
        <v>164</v>
      </c>
      <c r="B310" s="28"/>
      <c r="C310" s="28"/>
      <c r="D310" s="23"/>
      <c r="E310" s="28"/>
      <c r="F310" s="103"/>
      <c r="G310" s="28"/>
      <c r="H310" s="96"/>
      <c r="I310" s="28"/>
      <c r="J310" s="101"/>
      <c r="K310" s="28"/>
      <c r="L310" s="26"/>
      <c r="M310" s="28"/>
      <c r="N310" s="30"/>
      <c r="O310" s="50"/>
      <c r="P310" s="30"/>
      <c r="Q310" s="28"/>
      <c r="R310" s="23"/>
      <c r="S310" s="23"/>
    </row>
    <row r="311" spans="1:19" s="16" customFormat="1" x14ac:dyDescent="0.25">
      <c r="A311" s="28" t="s">
        <v>5</v>
      </c>
      <c r="B311" s="28" t="s">
        <v>5</v>
      </c>
      <c r="C311" s="28"/>
      <c r="D311" s="20"/>
      <c r="E311" s="20"/>
      <c r="F311" s="103"/>
      <c r="G311" s="20"/>
      <c r="H311" s="96"/>
      <c r="I311" s="20"/>
      <c r="J311" s="96"/>
      <c r="K311" s="20"/>
      <c r="L311" s="26"/>
      <c r="M311" s="20"/>
      <c r="N311" s="50"/>
      <c r="O311" s="30"/>
      <c r="P311" s="30"/>
      <c r="Q311" s="20"/>
      <c r="R311" s="20"/>
      <c r="S311" s="20"/>
    </row>
    <row r="312" spans="1:19" x14ac:dyDescent="0.25">
      <c r="A312" s="28" t="s">
        <v>5</v>
      </c>
      <c r="B312" s="28" t="s">
        <v>23</v>
      </c>
      <c r="C312" s="28"/>
      <c r="D312" s="21"/>
      <c r="E312" s="20"/>
      <c r="F312" s="103"/>
      <c r="G312" s="20"/>
      <c r="H312" s="96"/>
      <c r="I312" s="20"/>
      <c r="J312" s="96"/>
      <c r="K312" s="20"/>
      <c r="L312" s="26"/>
      <c r="M312" s="20"/>
      <c r="N312" s="30"/>
      <c r="O312" s="30"/>
      <c r="P312" s="30"/>
      <c r="Q312" s="20"/>
      <c r="R312" s="21"/>
      <c r="S312" s="49"/>
    </row>
    <row r="313" spans="1:19" s="16" customFormat="1" x14ac:dyDescent="0.25">
      <c r="A313" s="20">
        <v>341</v>
      </c>
      <c r="B313" s="20" t="s">
        <v>14</v>
      </c>
      <c r="C313" s="28"/>
      <c r="D313" s="15">
        <v>49379840.009999998</v>
      </c>
      <c r="E313" s="20"/>
      <c r="F313" s="103">
        <v>52.06</v>
      </c>
      <c r="G313" s="20"/>
      <c r="H313" s="96">
        <v>29</v>
      </c>
      <c r="I313" s="20"/>
      <c r="J313" s="96">
        <v>14.2</v>
      </c>
      <c r="K313" s="20"/>
      <c r="L313" s="26">
        <v>-2</v>
      </c>
      <c r="M313" s="20"/>
      <c r="N313" s="30">
        <v>3.5</v>
      </c>
      <c r="O313" s="30"/>
      <c r="P313" s="30">
        <v>3.5</v>
      </c>
      <c r="Q313" s="20"/>
      <c r="R313" s="21">
        <f t="shared" ref="R313:R318" si="28">+ROUND(D313*P313/100,0)</f>
        <v>1728294</v>
      </c>
      <c r="S313" s="36"/>
    </row>
    <row r="314" spans="1:19" x14ac:dyDescent="0.25">
      <c r="A314" s="20">
        <v>342</v>
      </c>
      <c r="B314" s="20" t="s">
        <v>59</v>
      </c>
      <c r="C314" s="28"/>
      <c r="D314" s="15">
        <v>4766330.58</v>
      </c>
      <c r="E314" s="20"/>
      <c r="F314" s="103">
        <v>48.08</v>
      </c>
      <c r="G314" s="20"/>
      <c r="H314" s="96">
        <v>26</v>
      </c>
      <c r="I314" s="20"/>
      <c r="J314" s="96">
        <v>13.5</v>
      </c>
      <c r="K314" s="20"/>
      <c r="L314" s="26">
        <v>0</v>
      </c>
      <c r="M314" s="20"/>
      <c r="N314" s="30">
        <v>3.8</v>
      </c>
      <c r="O314" s="30"/>
      <c r="P314" s="30">
        <v>3.8</v>
      </c>
      <c r="Q314" s="20"/>
      <c r="R314" s="21">
        <f t="shared" si="28"/>
        <v>181121</v>
      </c>
      <c r="S314" s="36"/>
    </row>
    <row r="315" spans="1:19" x14ac:dyDescent="0.25">
      <c r="A315" s="20">
        <v>343</v>
      </c>
      <c r="B315" s="20" t="s">
        <v>60</v>
      </c>
      <c r="C315" s="28"/>
      <c r="D315" s="15">
        <v>22788939.550000001</v>
      </c>
      <c r="E315" s="20"/>
      <c r="F315" s="103">
        <v>47.83</v>
      </c>
      <c r="G315" s="20" t="s">
        <v>220</v>
      </c>
      <c r="H315" s="96">
        <v>23</v>
      </c>
      <c r="I315" s="20" t="s">
        <v>221</v>
      </c>
      <c r="J315" s="107">
        <v>12</v>
      </c>
      <c r="K315" s="20" t="s">
        <v>221</v>
      </c>
      <c r="L315" s="26">
        <v>0</v>
      </c>
      <c r="M315" s="20"/>
      <c r="N315" s="30">
        <v>4.3</v>
      </c>
      <c r="O315" s="30"/>
      <c r="P315" s="30">
        <v>4.3</v>
      </c>
      <c r="Q315" s="20"/>
      <c r="R315" s="21">
        <f t="shared" si="28"/>
        <v>979924</v>
      </c>
      <c r="S315" s="36"/>
    </row>
    <row r="316" spans="1:19" x14ac:dyDescent="0.25">
      <c r="A316" s="20">
        <v>343.2</v>
      </c>
      <c r="B316" s="20" t="s">
        <v>190</v>
      </c>
      <c r="C316" s="28"/>
      <c r="D316" s="15">
        <v>2230421.5499999998</v>
      </c>
      <c r="E316" s="20"/>
      <c r="F316" s="103">
        <v>47.83</v>
      </c>
      <c r="G316" s="20" t="s">
        <v>220</v>
      </c>
      <c r="H316" s="98">
        <v>23</v>
      </c>
      <c r="I316" s="20" t="s">
        <v>221</v>
      </c>
      <c r="J316" s="107">
        <v>12</v>
      </c>
      <c r="K316" s="20" t="s">
        <v>221</v>
      </c>
      <c r="L316" s="26">
        <v>0</v>
      </c>
      <c r="M316" s="20"/>
      <c r="N316" s="30">
        <v>4.3</v>
      </c>
      <c r="O316" s="30"/>
      <c r="P316" s="30">
        <v>4.3</v>
      </c>
      <c r="Q316" s="20"/>
      <c r="R316" s="21">
        <f t="shared" si="28"/>
        <v>95908</v>
      </c>
      <c r="S316" s="36"/>
    </row>
    <row r="317" spans="1:19" x14ac:dyDescent="0.25">
      <c r="A317" s="20">
        <v>345</v>
      </c>
      <c r="B317" s="20" t="s">
        <v>17</v>
      </c>
      <c r="C317" s="28"/>
      <c r="D317" s="15">
        <v>5321992.45</v>
      </c>
      <c r="E317" s="20"/>
      <c r="F317" s="103">
        <v>52.52</v>
      </c>
      <c r="G317" s="20"/>
      <c r="H317" s="96">
        <v>30</v>
      </c>
      <c r="I317" s="20"/>
      <c r="J317" s="96">
        <v>14.4</v>
      </c>
      <c r="K317" s="20"/>
      <c r="L317" s="26">
        <v>-1</v>
      </c>
      <c r="M317" s="20"/>
      <c r="N317" s="30">
        <v>3.4</v>
      </c>
      <c r="O317" s="30"/>
      <c r="P317" s="30">
        <v>3.4</v>
      </c>
      <c r="Q317" s="20"/>
      <c r="R317" s="21">
        <f t="shared" si="28"/>
        <v>180948</v>
      </c>
      <c r="S317" s="36"/>
    </row>
    <row r="318" spans="1:19" x14ac:dyDescent="0.25">
      <c r="A318" s="20">
        <v>346</v>
      </c>
      <c r="B318" s="20" t="s">
        <v>191</v>
      </c>
      <c r="C318" s="28"/>
      <c r="D318" s="11">
        <v>4194043.23</v>
      </c>
      <c r="E318" s="20"/>
      <c r="F318" s="103">
        <v>51.03</v>
      </c>
      <c r="G318" s="20"/>
      <c r="H318" s="96">
        <v>29</v>
      </c>
      <c r="I318" s="20"/>
      <c r="J318" s="96">
        <v>14.2</v>
      </c>
      <c r="K318" s="20"/>
      <c r="L318" s="26">
        <v>0</v>
      </c>
      <c r="M318" s="20"/>
      <c r="N318" s="30">
        <v>3.4</v>
      </c>
      <c r="O318" s="30"/>
      <c r="P318" s="30">
        <v>3.4</v>
      </c>
      <c r="Q318" s="20"/>
      <c r="R318" s="22">
        <f t="shared" si="28"/>
        <v>142597</v>
      </c>
      <c r="S318" s="47"/>
    </row>
    <row r="319" spans="1:19" s="16" customFormat="1" x14ac:dyDescent="0.25">
      <c r="A319" s="20" t="s">
        <v>5</v>
      </c>
      <c r="B319" s="28" t="s">
        <v>24</v>
      </c>
      <c r="C319" s="28"/>
      <c r="D319" s="17">
        <f>+SUBTOTAL(9,D313:D318)</f>
        <v>88681567.370000005</v>
      </c>
      <c r="E319" s="28"/>
      <c r="F319" s="103"/>
      <c r="G319" s="28"/>
      <c r="H319" s="96"/>
      <c r="I319" s="28"/>
      <c r="J319" s="101"/>
      <c r="K319" s="28"/>
      <c r="L319" s="26"/>
      <c r="M319" s="28"/>
      <c r="N319" s="50">
        <f>R319/D319*100</f>
        <v>3.7310932791647162</v>
      </c>
      <c r="O319" s="50"/>
      <c r="P319" s="50">
        <f>+ROUND(R319/D319*100,1)</f>
        <v>3.7</v>
      </c>
      <c r="Q319" s="28"/>
      <c r="R319" s="23">
        <f>+SUBTOTAL(9,R313:R318)</f>
        <v>3308792</v>
      </c>
      <c r="S319" s="23"/>
    </row>
    <row r="320" spans="1:19" x14ac:dyDescent="0.25">
      <c r="A320" s="20" t="s">
        <v>5</v>
      </c>
      <c r="B320" s="20" t="s">
        <v>5</v>
      </c>
      <c r="C320" s="28"/>
      <c r="E320" s="20"/>
      <c r="F320" s="103"/>
      <c r="G320" s="20"/>
      <c r="H320" s="96"/>
      <c r="I320" s="20"/>
      <c r="J320" s="96"/>
      <c r="K320" s="20"/>
      <c r="L320" s="26"/>
      <c r="M320" s="20"/>
      <c r="N320" s="30"/>
      <c r="O320" s="30"/>
      <c r="P320" s="30"/>
      <c r="Q320" s="20"/>
    </row>
    <row r="321" spans="1:19" x14ac:dyDescent="0.25">
      <c r="A321" s="28" t="s">
        <v>5</v>
      </c>
      <c r="B321" s="28" t="s">
        <v>75</v>
      </c>
      <c r="C321" s="28"/>
      <c r="D321" s="15"/>
      <c r="E321" s="20"/>
      <c r="F321" s="103"/>
      <c r="G321" s="20"/>
      <c r="H321" s="96"/>
      <c r="I321" s="20"/>
      <c r="J321" s="96"/>
      <c r="K321" s="20"/>
      <c r="L321" s="26"/>
      <c r="M321" s="20"/>
      <c r="N321" s="30"/>
      <c r="O321" s="30"/>
      <c r="P321" s="30"/>
      <c r="Q321" s="20"/>
      <c r="R321" s="21"/>
      <c r="S321" s="49"/>
    </row>
    <row r="322" spans="1:19" x14ac:dyDescent="0.25">
      <c r="A322" s="20">
        <v>341</v>
      </c>
      <c r="B322" s="20" t="s">
        <v>14</v>
      </c>
      <c r="C322" s="28"/>
      <c r="D322" s="15">
        <v>1660027.77</v>
      </c>
      <c r="E322" s="20"/>
      <c r="F322" s="103">
        <v>52.06</v>
      </c>
      <c r="G322" s="20"/>
      <c r="H322" s="96">
        <v>29</v>
      </c>
      <c r="I322" s="20"/>
      <c r="J322" s="96">
        <v>14.2</v>
      </c>
      <c r="K322" s="20"/>
      <c r="L322" s="26">
        <v>-2</v>
      </c>
      <c r="M322" s="20"/>
      <c r="N322" s="30">
        <v>3.5</v>
      </c>
      <c r="O322" s="30"/>
      <c r="P322" s="30">
        <v>3.5</v>
      </c>
      <c r="Q322" s="20"/>
      <c r="R322" s="21">
        <f t="shared" ref="R322:R328" si="29">+ROUND(D322*P322/100,0)</f>
        <v>58101</v>
      </c>
      <c r="S322" s="36"/>
    </row>
    <row r="323" spans="1:19" x14ac:dyDescent="0.25">
      <c r="A323" s="20">
        <v>342</v>
      </c>
      <c r="B323" s="20" t="s">
        <v>59</v>
      </c>
      <c r="C323" s="28"/>
      <c r="D323" s="15">
        <v>178721.42</v>
      </c>
      <c r="E323" s="20"/>
      <c r="F323" s="103">
        <v>48.08</v>
      </c>
      <c r="G323" s="20"/>
      <c r="H323" s="96">
        <v>26</v>
      </c>
      <c r="I323" s="20"/>
      <c r="J323" s="96">
        <v>13.5</v>
      </c>
      <c r="K323" s="20"/>
      <c r="L323" s="26">
        <v>0</v>
      </c>
      <c r="M323" s="20"/>
      <c r="N323" s="30">
        <v>3.8</v>
      </c>
      <c r="O323" s="30"/>
      <c r="P323" s="30">
        <v>3.8</v>
      </c>
      <c r="Q323" s="20"/>
      <c r="R323" s="21">
        <f t="shared" si="29"/>
        <v>6791</v>
      </c>
      <c r="S323" s="36"/>
    </row>
    <row r="324" spans="1:19" x14ac:dyDescent="0.25">
      <c r="A324" s="20">
        <v>343</v>
      </c>
      <c r="B324" s="20" t="s">
        <v>60</v>
      </c>
      <c r="C324" s="28"/>
      <c r="D324" s="15">
        <v>152279614.02000001</v>
      </c>
      <c r="E324" s="20"/>
      <c r="F324" s="103">
        <v>47.92</v>
      </c>
      <c r="G324" s="20" t="s">
        <v>220</v>
      </c>
      <c r="H324" s="96">
        <v>24</v>
      </c>
      <c r="I324" s="20" t="s">
        <v>221</v>
      </c>
      <c r="J324" s="96">
        <v>12.5</v>
      </c>
      <c r="K324" s="20" t="s">
        <v>221</v>
      </c>
      <c r="L324" s="26">
        <v>0</v>
      </c>
      <c r="M324" s="20"/>
      <c r="N324" s="30">
        <v>4.2</v>
      </c>
      <c r="O324" s="30"/>
      <c r="P324" s="30">
        <v>4.2</v>
      </c>
      <c r="Q324" s="20"/>
      <c r="R324" s="21">
        <f t="shared" si="29"/>
        <v>6395744</v>
      </c>
      <c r="S324" s="36"/>
    </row>
    <row r="325" spans="1:19" x14ac:dyDescent="0.25">
      <c r="A325" s="20">
        <v>343.2</v>
      </c>
      <c r="B325" s="20" t="s">
        <v>190</v>
      </c>
      <c r="C325" s="28"/>
      <c r="D325" s="15">
        <v>67628798.829999998</v>
      </c>
      <c r="E325" s="20"/>
      <c r="F325" s="103">
        <v>47.92</v>
      </c>
      <c r="G325" s="20" t="s">
        <v>220</v>
      </c>
      <c r="H325" s="98">
        <v>24</v>
      </c>
      <c r="I325" s="20" t="s">
        <v>221</v>
      </c>
      <c r="J325" s="107">
        <v>12.5</v>
      </c>
      <c r="K325" s="20" t="s">
        <v>221</v>
      </c>
      <c r="L325" s="26">
        <v>0</v>
      </c>
      <c r="M325" s="20"/>
      <c r="N325" s="30">
        <v>4.2</v>
      </c>
      <c r="O325" s="30"/>
      <c r="P325" s="30">
        <v>4.2</v>
      </c>
      <c r="Q325" s="20"/>
      <c r="R325" s="21">
        <f t="shared" si="29"/>
        <v>2840410</v>
      </c>
      <c r="S325" s="36"/>
    </row>
    <row r="326" spans="1:19" x14ac:dyDescent="0.25">
      <c r="A326" s="20">
        <v>344</v>
      </c>
      <c r="B326" s="20" t="s">
        <v>61</v>
      </c>
      <c r="C326" s="28"/>
      <c r="D326" s="15">
        <v>26577658.120000001</v>
      </c>
      <c r="E326" s="20"/>
      <c r="F326" s="103">
        <v>52.86</v>
      </c>
      <c r="G326" s="20"/>
      <c r="H326" s="96">
        <v>30</v>
      </c>
      <c r="I326" s="20"/>
      <c r="J326" s="96">
        <v>14.3</v>
      </c>
      <c r="K326" s="20"/>
      <c r="L326" s="26">
        <v>-1</v>
      </c>
      <c r="M326" s="20"/>
      <c r="N326" s="30">
        <v>3.4</v>
      </c>
      <c r="O326" s="30"/>
      <c r="P326" s="30">
        <v>3.4</v>
      </c>
      <c r="Q326" s="20"/>
      <c r="R326" s="21">
        <f t="shared" si="29"/>
        <v>903640</v>
      </c>
      <c r="S326" s="36"/>
    </row>
    <row r="327" spans="1:19" s="16" customFormat="1" x14ac:dyDescent="0.25">
      <c r="A327" s="20">
        <v>345</v>
      </c>
      <c r="B327" s="20" t="s">
        <v>17</v>
      </c>
      <c r="C327" s="28"/>
      <c r="D327" s="15">
        <v>28440137.609999999</v>
      </c>
      <c r="E327" s="20"/>
      <c r="F327" s="103">
        <v>52.52</v>
      </c>
      <c r="G327" s="20"/>
      <c r="H327" s="96">
        <v>30</v>
      </c>
      <c r="I327" s="20"/>
      <c r="J327" s="96">
        <v>14.4</v>
      </c>
      <c r="K327" s="20"/>
      <c r="L327" s="26">
        <v>-1</v>
      </c>
      <c r="M327" s="20"/>
      <c r="N327" s="30">
        <v>3.4</v>
      </c>
      <c r="O327" s="30"/>
      <c r="P327" s="30">
        <v>3.4</v>
      </c>
      <c r="Q327" s="20"/>
      <c r="R327" s="21">
        <f t="shared" si="29"/>
        <v>966965</v>
      </c>
      <c r="S327" s="36"/>
    </row>
    <row r="328" spans="1:19" x14ac:dyDescent="0.25">
      <c r="A328" s="20">
        <v>346</v>
      </c>
      <c r="B328" s="20" t="s">
        <v>191</v>
      </c>
      <c r="C328" s="28"/>
      <c r="D328" s="11">
        <v>569569.49</v>
      </c>
      <c r="E328" s="20"/>
      <c r="F328" s="103">
        <v>51.03</v>
      </c>
      <c r="G328" s="20"/>
      <c r="H328" s="96">
        <v>29</v>
      </c>
      <c r="I328" s="20"/>
      <c r="J328" s="96">
        <v>14.2</v>
      </c>
      <c r="K328" s="20"/>
      <c r="L328" s="26">
        <v>0</v>
      </c>
      <c r="M328" s="20"/>
      <c r="N328" s="30">
        <v>3.4</v>
      </c>
      <c r="O328" s="30"/>
      <c r="P328" s="30">
        <v>3.4</v>
      </c>
      <c r="Q328" s="20"/>
      <c r="R328" s="22">
        <f t="shared" si="29"/>
        <v>19365</v>
      </c>
      <c r="S328" s="47"/>
    </row>
    <row r="329" spans="1:19" s="16" customFormat="1" x14ac:dyDescent="0.25">
      <c r="A329" s="20" t="s">
        <v>5</v>
      </c>
      <c r="B329" s="28" t="s">
        <v>76</v>
      </c>
      <c r="C329" s="28"/>
      <c r="D329" s="17">
        <f>+SUBTOTAL(9,D322:D328)</f>
        <v>277334527.26000005</v>
      </c>
      <c r="E329" s="28"/>
      <c r="F329" s="103"/>
      <c r="G329" s="28"/>
      <c r="H329" s="96"/>
      <c r="I329" s="28"/>
      <c r="J329" s="101"/>
      <c r="K329" s="28"/>
      <c r="L329" s="26"/>
      <c r="M329" s="28"/>
      <c r="N329" s="50">
        <f>R329/D329*100</f>
        <v>4.0352047437311924</v>
      </c>
      <c r="O329" s="50"/>
      <c r="P329" s="50">
        <f>+ROUND(R329/D329*100,1)</f>
        <v>4</v>
      </c>
      <c r="Q329" s="28"/>
      <c r="R329" s="23">
        <f>+SUBTOTAL(9,R322:R328)</f>
        <v>11191016</v>
      </c>
      <c r="S329" s="23"/>
    </row>
    <row r="330" spans="1:19" x14ac:dyDescent="0.25">
      <c r="A330" s="20" t="s">
        <v>5</v>
      </c>
      <c r="B330" s="20" t="s">
        <v>5</v>
      </c>
      <c r="C330" s="28"/>
      <c r="E330" s="20"/>
      <c r="F330" s="103"/>
      <c r="G330" s="20"/>
      <c r="H330" s="96"/>
      <c r="I330" s="20"/>
      <c r="J330" s="96"/>
      <c r="K330" s="20"/>
      <c r="L330" s="26"/>
      <c r="M330" s="20"/>
      <c r="N330" s="30"/>
      <c r="O330" s="30"/>
      <c r="P330" s="30"/>
      <c r="Q330" s="20"/>
    </row>
    <row r="331" spans="1:19" x14ac:dyDescent="0.25">
      <c r="A331" s="28" t="s">
        <v>5</v>
      </c>
      <c r="B331" s="28" t="s">
        <v>77</v>
      </c>
      <c r="C331" s="28"/>
      <c r="D331" s="15"/>
      <c r="E331" s="20"/>
      <c r="F331" s="103"/>
      <c r="G331" s="20"/>
      <c r="H331" s="96"/>
      <c r="I331" s="20"/>
      <c r="J331" s="96"/>
      <c r="K331" s="20"/>
      <c r="L331" s="26"/>
      <c r="M331" s="20"/>
      <c r="N331" s="30"/>
      <c r="O331" s="30"/>
      <c r="P331" s="30"/>
      <c r="Q331" s="20"/>
      <c r="R331" s="21"/>
      <c r="S331" s="49"/>
    </row>
    <row r="332" spans="1:19" x14ac:dyDescent="0.25">
      <c r="A332" s="20">
        <v>341</v>
      </c>
      <c r="B332" s="20" t="s">
        <v>14</v>
      </c>
      <c r="C332" s="28"/>
      <c r="D332" s="15">
        <v>1498689.69</v>
      </c>
      <c r="E332" s="20"/>
      <c r="F332" s="103">
        <v>52.06</v>
      </c>
      <c r="G332" s="20"/>
      <c r="H332" s="96">
        <v>29</v>
      </c>
      <c r="I332" s="20"/>
      <c r="J332" s="96">
        <v>14.2</v>
      </c>
      <c r="K332" s="20"/>
      <c r="L332" s="26">
        <v>-2</v>
      </c>
      <c r="M332" s="20"/>
      <c r="N332" s="30">
        <v>3.5</v>
      </c>
      <c r="O332" s="30"/>
      <c r="P332" s="30">
        <v>3.5</v>
      </c>
      <c r="Q332" s="20"/>
      <c r="R332" s="21">
        <f t="shared" ref="R332:R338" si="30">+ROUND(D332*P332/100,0)</f>
        <v>52454</v>
      </c>
      <c r="S332" s="36"/>
    </row>
    <row r="333" spans="1:19" x14ac:dyDescent="0.25">
      <c r="A333" s="20">
        <v>342</v>
      </c>
      <c r="B333" s="20" t="s">
        <v>59</v>
      </c>
      <c r="C333" s="28"/>
      <c r="D333" s="15">
        <v>178314.5</v>
      </c>
      <c r="E333" s="20"/>
      <c r="F333" s="103">
        <v>48.08</v>
      </c>
      <c r="G333" s="20"/>
      <c r="H333" s="96">
        <v>26</v>
      </c>
      <c r="I333" s="20"/>
      <c r="J333" s="96">
        <v>13.5</v>
      </c>
      <c r="K333" s="20"/>
      <c r="L333" s="26">
        <v>0</v>
      </c>
      <c r="M333" s="20"/>
      <c r="N333" s="30">
        <v>3.8</v>
      </c>
      <c r="O333" s="30"/>
      <c r="P333" s="30">
        <v>3.8</v>
      </c>
      <c r="Q333" s="20"/>
      <c r="R333" s="21">
        <f t="shared" si="30"/>
        <v>6776</v>
      </c>
      <c r="S333" s="36"/>
    </row>
    <row r="334" spans="1:19" x14ac:dyDescent="0.25">
      <c r="A334" s="20">
        <v>343</v>
      </c>
      <c r="B334" s="20" t="s">
        <v>60</v>
      </c>
      <c r="C334" s="28"/>
      <c r="D334" s="15">
        <v>157866532.25</v>
      </c>
      <c r="E334" s="20"/>
      <c r="F334" s="103">
        <v>48.33</v>
      </c>
      <c r="G334" s="20" t="s">
        <v>220</v>
      </c>
      <c r="H334" s="96">
        <v>24</v>
      </c>
      <c r="I334" s="20" t="s">
        <v>221</v>
      </c>
      <c r="J334" s="96">
        <v>12.4</v>
      </c>
      <c r="K334" s="20" t="s">
        <v>221</v>
      </c>
      <c r="L334" s="26">
        <v>0</v>
      </c>
      <c r="M334" s="20"/>
      <c r="N334" s="30">
        <v>4.2</v>
      </c>
      <c r="O334" s="30"/>
      <c r="P334" s="30">
        <v>4.2</v>
      </c>
      <c r="Q334" s="20"/>
      <c r="R334" s="21">
        <f t="shared" si="30"/>
        <v>6630394</v>
      </c>
      <c r="S334" s="36"/>
    </row>
    <row r="335" spans="1:19" x14ac:dyDescent="0.25">
      <c r="A335" s="20">
        <v>343.2</v>
      </c>
      <c r="B335" s="20" t="s">
        <v>190</v>
      </c>
      <c r="C335" s="28"/>
      <c r="D335" s="15">
        <v>100540569.59999999</v>
      </c>
      <c r="E335" s="20"/>
      <c r="F335" s="103">
        <v>48.33</v>
      </c>
      <c r="G335" s="20" t="s">
        <v>220</v>
      </c>
      <c r="H335" s="98">
        <v>24</v>
      </c>
      <c r="I335" s="20" t="s">
        <v>221</v>
      </c>
      <c r="J335" s="107">
        <v>12.4</v>
      </c>
      <c r="K335" s="20" t="s">
        <v>221</v>
      </c>
      <c r="L335" s="26">
        <v>0</v>
      </c>
      <c r="M335" s="20"/>
      <c r="N335" s="30">
        <v>4.2</v>
      </c>
      <c r="O335" s="30"/>
      <c r="P335" s="30">
        <v>4.2</v>
      </c>
      <c r="Q335" s="20"/>
      <c r="R335" s="21">
        <f t="shared" si="30"/>
        <v>4222704</v>
      </c>
      <c r="S335" s="36"/>
    </row>
    <row r="336" spans="1:19" s="16" customFormat="1" x14ac:dyDescent="0.25">
      <c r="A336" s="20">
        <v>344</v>
      </c>
      <c r="B336" s="20" t="s">
        <v>61</v>
      </c>
      <c r="C336" s="28"/>
      <c r="D336" s="15">
        <v>32812956.829999998</v>
      </c>
      <c r="E336" s="20"/>
      <c r="F336" s="103">
        <v>52.86</v>
      </c>
      <c r="G336" s="20"/>
      <c r="H336" s="96">
        <v>30</v>
      </c>
      <c r="I336" s="20"/>
      <c r="J336" s="96">
        <v>14.3</v>
      </c>
      <c r="K336" s="20"/>
      <c r="L336" s="26">
        <v>-1</v>
      </c>
      <c r="M336" s="20"/>
      <c r="N336" s="30">
        <v>3.4</v>
      </c>
      <c r="O336" s="30"/>
      <c r="P336" s="30">
        <v>3.4</v>
      </c>
      <c r="Q336" s="20"/>
      <c r="R336" s="21">
        <f t="shared" si="30"/>
        <v>1115641</v>
      </c>
      <c r="S336" s="36"/>
    </row>
    <row r="337" spans="1:19" x14ac:dyDescent="0.25">
      <c r="A337" s="20">
        <v>345</v>
      </c>
      <c r="B337" s="20" t="s">
        <v>17</v>
      </c>
      <c r="C337" s="28"/>
      <c r="D337" s="15">
        <v>25564310.940000001</v>
      </c>
      <c r="E337" s="20"/>
      <c r="F337" s="103">
        <v>52.52</v>
      </c>
      <c r="G337" s="20"/>
      <c r="H337" s="96">
        <v>30</v>
      </c>
      <c r="I337" s="20"/>
      <c r="J337" s="96">
        <v>14.4</v>
      </c>
      <c r="K337" s="20"/>
      <c r="L337" s="26">
        <v>-1</v>
      </c>
      <c r="M337" s="20"/>
      <c r="N337" s="30">
        <v>3.4</v>
      </c>
      <c r="O337" s="30"/>
      <c r="P337" s="30">
        <v>3.4</v>
      </c>
      <c r="Q337" s="20"/>
      <c r="R337" s="21">
        <f t="shared" si="30"/>
        <v>869187</v>
      </c>
      <c r="S337" s="36"/>
    </row>
    <row r="338" spans="1:19" s="16" customFormat="1" x14ac:dyDescent="0.25">
      <c r="A338" s="20">
        <v>346</v>
      </c>
      <c r="B338" s="20" t="s">
        <v>191</v>
      </c>
      <c r="C338" s="28"/>
      <c r="D338" s="11">
        <v>826193.83</v>
      </c>
      <c r="E338" s="20"/>
      <c r="F338" s="103">
        <v>51.03</v>
      </c>
      <c r="G338" s="20"/>
      <c r="H338" s="96">
        <v>29</v>
      </c>
      <c r="I338" s="20"/>
      <c r="J338" s="96">
        <v>14.2</v>
      </c>
      <c r="K338" s="20"/>
      <c r="L338" s="26">
        <v>0</v>
      </c>
      <c r="M338" s="20"/>
      <c r="N338" s="30">
        <v>3.4</v>
      </c>
      <c r="O338" s="30"/>
      <c r="P338" s="30">
        <v>3.4</v>
      </c>
      <c r="Q338" s="20"/>
      <c r="R338" s="22">
        <f t="shared" si="30"/>
        <v>28091</v>
      </c>
      <c r="S338" s="47"/>
    </row>
    <row r="339" spans="1:19" x14ac:dyDescent="0.25">
      <c r="A339" s="20" t="s">
        <v>5</v>
      </c>
      <c r="B339" s="28" t="s">
        <v>78</v>
      </c>
      <c r="C339" s="28"/>
      <c r="D339" s="17">
        <f>+SUBTOTAL(9,D332:D338)</f>
        <v>319287567.63999999</v>
      </c>
      <c r="E339" s="28"/>
      <c r="F339" s="103"/>
      <c r="G339" s="28"/>
      <c r="H339" s="96"/>
      <c r="I339" s="28"/>
      <c r="J339" s="101"/>
      <c r="K339" s="28"/>
      <c r="L339" s="26"/>
      <c r="M339" s="28"/>
      <c r="N339" s="50">
        <f>R339/D339*100</f>
        <v>4.0481522959181895</v>
      </c>
      <c r="O339" s="50"/>
      <c r="P339" s="50">
        <f>+ROUND(R339/D339*100,1)</f>
        <v>4</v>
      </c>
      <c r="Q339" s="28"/>
      <c r="R339" s="23">
        <f>+SUBTOTAL(9,R332:R338)</f>
        <v>12925247</v>
      </c>
      <c r="S339" s="23"/>
    </row>
    <row r="340" spans="1:19" x14ac:dyDescent="0.25">
      <c r="A340" s="20" t="s">
        <v>5</v>
      </c>
      <c r="B340" s="20" t="s">
        <v>5</v>
      </c>
      <c r="C340" s="28"/>
      <c r="E340" s="20"/>
      <c r="F340" s="103"/>
      <c r="G340" s="20"/>
      <c r="H340" s="96"/>
      <c r="I340" s="20"/>
      <c r="J340" s="96"/>
      <c r="K340" s="20"/>
      <c r="L340" s="26"/>
      <c r="M340" s="20"/>
      <c r="N340" s="30"/>
      <c r="O340" s="30"/>
      <c r="P340" s="30"/>
      <c r="Q340" s="20"/>
    </row>
    <row r="341" spans="1:19" x14ac:dyDescent="0.25">
      <c r="A341" s="28" t="s">
        <v>5</v>
      </c>
      <c r="B341" s="28" t="s">
        <v>79</v>
      </c>
      <c r="C341" s="28"/>
      <c r="D341" s="15"/>
      <c r="E341" s="20"/>
      <c r="F341" s="103"/>
      <c r="G341" s="20"/>
      <c r="H341" s="96"/>
      <c r="I341" s="20"/>
      <c r="J341" s="96"/>
      <c r="K341" s="20"/>
      <c r="L341" s="26"/>
      <c r="M341" s="20"/>
      <c r="N341" s="30"/>
      <c r="O341" s="30"/>
      <c r="P341" s="30"/>
      <c r="Q341" s="20"/>
      <c r="R341" s="21"/>
      <c r="S341" s="49"/>
    </row>
    <row r="342" spans="1:19" x14ac:dyDescent="0.25">
      <c r="A342" s="20">
        <v>341</v>
      </c>
      <c r="B342" s="20" t="s">
        <v>14</v>
      </c>
      <c r="C342" s="28"/>
      <c r="D342" s="15">
        <v>23755210.07</v>
      </c>
      <c r="E342" s="20"/>
      <c r="F342" s="103">
        <v>14.07</v>
      </c>
      <c r="G342" s="20"/>
      <c r="H342" s="96">
        <v>29</v>
      </c>
      <c r="I342" s="20"/>
      <c r="J342" s="96">
        <v>25</v>
      </c>
      <c r="K342" s="20"/>
      <c r="L342" s="26">
        <v>-2</v>
      </c>
      <c r="M342" s="20"/>
      <c r="N342" s="30">
        <v>3.5</v>
      </c>
      <c r="O342" s="30"/>
      <c r="P342" s="30">
        <v>3.5</v>
      </c>
      <c r="Q342" s="20"/>
      <c r="R342" s="21">
        <f t="shared" ref="R342:R348" si="31">+ROUND(D342*P342/100,0)</f>
        <v>831432</v>
      </c>
      <c r="S342" s="36"/>
    </row>
    <row r="343" spans="1:19" x14ac:dyDescent="0.25">
      <c r="A343" s="20">
        <v>342</v>
      </c>
      <c r="B343" s="20" t="s">
        <v>59</v>
      </c>
      <c r="C343" s="28"/>
      <c r="D343" s="15">
        <v>11392824.300000001</v>
      </c>
      <c r="E343" s="20"/>
      <c r="F343" s="103">
        <v>11.54</v>
      </c>
      <c r="G343" s="20"/>
      <c r="H343" s="96">
        <v>26</v>
      </c>
      <c r="I343" s="20"/>
      <c r="J343" s="96">
        <v>23</v>
      </c>
      <c r="K343" s="20"/>
      <c r="L343" s="26">
        <v>0</v>
      </c>
      <c r="M343" s="20"/>
      <c r="N343" s="30">
        <v>3.8</v>
      </c>
      <c r="O343" s="30"/>
      <c r="P343" s="30">
        <v>3.8</v>
      </c>
      <c r="Q343" s="20"/>
      <c r="R343" s="21">
        <f t="shared" si="31"/>
        <v>432927</v>
      </c>
      <c r="S343" s="36"/>
    </row>
    <row r="344" spans="1:19" x14ac:dyDescent="0.25">
      <c r="A344" s="20">
        <v>343</v>
      </c>
      <c r="B344" s="20" t="s">
        <v>60</v>
      </c>
      <c r="C344" s="28"/>
      <c r="D344" s="15">
        <v>256002412.31999999</v>
      </c>
      <c r="E344" s="20"/>
      <c r="F344" s="103">
        <v>13.04</v>
      </c>
      <c r="G344" s="20" t="s">
        <v>220</v>
      </c>
      <c r="H344" s="96">
        <v>23</v>
      </c>
      <c r="I344" s="20" t="s">
        <v>221</v>
      </c>
      <c r="J344" s="96">
        <v>20</v>
      </c>
      <c r="K344" s="20" t="s">
        <v>221</v>
      </c>
      <c r="L344" s="26">
        <v>0</v>
      </c>
      <c r="M344" s="20"/>
      <c r="N344" s="30">
        <v>4.3</v>
      </c>
      <c r="O344" s="30"/>
      <c r="P344" s="30">
        <v>4.3</v>
      </c>
      <c r="Q344" s="20"/>
      <c r="R344" s="21">
        <f t="shared" si="31"/>
        <v>11008104</v>
      </c>
      <c r="S344" s="36"/>
    </row>
    <row r="345" spans="1:19" s="16" customFormat="1" x14ac:dyDescent="0.25">
      <c r="A345" s="20">
        <v>343.2</v>
      </c>
      <c r="B345" s="20" t="s">
        <v>190</v>
      </c>
      <c r="C345" s="28"/>
      <c r="D345" s="15">
        <v>213276993.65000001</v>
      </c>
      <c r="E345" s="20"/>
      <c r="F345" s="103">
        <v>13.04</v>
      </c>
      <c r="G345" s="20" t="s">
        <v>220</v>
      </c>
      <c r="H345" s="98">
        <v>23</v>
      </c>
      <c r="I345" s="20" t="s">
        <v>221</v>
      </c>
      <c r="J345" s="108">
        <v>20</v>
      </c>
      <c r="K345" s="20" t="s">
        <v>221</v>
      </c>
      <c r="L345" s="26">
        <v>0</v>
      </c>
      <c r="M345" s="20"/>
      <c r="N345" s="30">
        <v>4.3</v>
      </c>
      <c r="O345" s="30"/>
      <c r="P345" s="30">
        <v>4.3</v>
      </c>
      <c r="Q345" s="20"/>
      <c r="R345" s="21">
        <f t="shared" si="31"/>
        <v>9170911</v>
      </c>
      <c r="S345" s="36"/>
    </row>
    <row r="346" spans="1:19" x14ac:dyDescent="0.25">
      <c r="A346" s="20">
        <v>344</v>
      </c>
      <c r="B346" s="20" t="s">
        <v>61</v>
      </c>
      <c r="C346" s="28"/>
      <c r="D346" s="15">
        <v>41069899.539999999</v>
      </c>
      <c r="E346" s="20"/>
      <c r="F346" s="103">
        <v>16.829999999999998</v>
      </c>
      <c r="G346" s="20"/>
      <c r="H346" s="96">
        <v>30</v>
      </c>
      <c r="I346" s="20"/>
      <c r="J346" s="96">
        <v>25</v>
      </c>
      <c r="K346" s="20"/>
      <c r="L346" s="26">
        <v>-1</v>
      </c>
      <c r="M346" s="20"/>
      <c r="N346" s="30">
        <v>3.4</v>
      </c>
      <c r="O346" s="30"/>
      <c r="P346" s="30">
        <v>3.4</v>
      </c>
      <c r="Q346" s="20"/>
      <c r="R346" s="21">
        <f t="shared" si="31"/>
        <v>1396377</v>
      </c>
      <c r="S346" s="36"/>
    </row>
    <row r="347" spans="1:19" s="16" customFormat="1" x14ac:dyDescent="0.25">
      <c r="A347" s="20">
        <v>345</v>
      </c>
      <c r="B347" s="20" t="s">
        <v>17</v>
      </c>
      <c r="C347" s="28"/>
      <c r="D347" s="15">
        <v>51655997.960000001</v>
      </c>
      <c r="E347" s="20"/>
      <c r="F347" s="103">
        <v>16.829999999999998</v>
      </c>
      <c r="G347" s="20"/>
      <c r="H347" s="96">
        <v>30</v>
      </c>
      <c r="I347" s="20"/>
      <c r="J347" s="96">
        <v>25</v>
      </c>
      <c r="K347" s="20"/>
      <c r="L347" s="26">
        <v>-1</v>
      </c>
      <c r="M347" s="20"/>
      <c r="N347" s="30">
        <v>3.4</v>
      </c>
      <c r="O347" s="30"/>
      <c r="P347" s="30">
        <v>3.4</v>
      </c>
      <c r="Q347" s="20"/>
      <c r="R347" s="21">
        <f t="shared" si="31"/>
        <v>1756304</v>
      </c>
      <c r="S347" s="36"/>
    </row>
    <row r="348" spans="1:19" x14ac:dyDescent="0.25">
      <c r="A348" s="20">
        <v>346</v>
      </c>
      <c r="B348" s="20" t="s">
        <v>191</v>
      </c>
      <c r="C348" s="28"/>
      <c r="D348" s="11">
        <v>4899016.78</v>
      </c>
      <c r="E348" s="20"/>
      <c r="F348" s="103">
        <v>17.239999999999998</v>
      </c>
      <c r="G348" s="20"/>
      <c r="H348" s="96">
        <v>29</v>
      </c>
      <c r="I348" s="20"/>
      <c r="J348" s="96">
        <v>24</v>
      </c>
      <c r="K348" s="20"/>
      <c r="L348" s="26">
        <v>0</v>
      </c>
      <c r="M348" s="20"/>
      <c r="N348" s="30">
        <v>3.4</v>
      </c>
      <c r="O348" s="30"/>
      <c r="P348" s="30">
        <v>3.4</v>
      </c>
      <c r="Q348" s="20"/>
      <c r="R348" s="22">
        <f t="shared" si="31"/>
        <v>166567</v>
      </c>
      <c r="S348" s="47"/>
    </row>
    <row r="349" spans="1:19" x14ac:dyDescent="0.25">
      <c r="A349" s="20" t="s">
        <v>5</v>
      </c>
      <c r="B349" s="28" t="s">
        <v>80</v>
      </c>
      <c r="C349" s="28"/>
      <c r="D349" s="7">
        <f>+SUBTOTAL(9,D342:D348)</f>
        <v>602052354.62</v>
      </c>
      <c r="E349" s="28"/>
      <c r="F349" s="103"/>
      <c r="G349" s="28"/>
      <c r="H349" s="96"/>
      <c r="I349" s="28"/>
      <c r="J349" s="101"/>
      <c r="K349" s="28"/>
      <c r="L349" s="26"/>
      <c r="M349" s="28"/>
      <c r="N349" s="50">
        <f>R349/D349*100</f>
        <v>4.1130346571984644</v>
      </c>
      <c r="O349" s="50"/>
      <c r="P349" s="50">
        <f>+ROUND(R349/D349*100,1)</f>
        <v>4.0999999999999996</v>
      </c>
      <c r="Q349" s="28"/>
      <c r="R349" s="34">
        <f>+SUBTOTAL(9,R342:R348)</f>
        <v>24762622</v>
      </c>
      <c r="S349" s="38"/>
    </row>
    <row r="350" spans="1:19" x14ac:dyDescent="0.25">
      <c r="A350" s="20"/>
      <c r="B350" s="28" t="s">
        <v>5</v>
      </c>
      <c r="C350" s="28"/>
      <c r="D350" s="38"/>
      <c r="E350" s="28"/>
      <c r="F350" s="103"/>
      <c r="G350" s="28"/>
      <c r="H350" s="96"/>
      <c r="I350" s="28"/>
      <c r="J350" s="101"/>
      <c r="K350" s="28"/>
      <c r="L350" s="26"/>
      <c r="M350" s="28"/>
      <c r="N350" s="30"/>
      <c r="O350" s="50"/>
      <c r="P350" s="30"/>
      <c r="Q350" s="28"/>
      <c r="R350" s="38"/>
      <c r="S350" s="38"/>
    </row>
    <row r="351" spans="1:19" ht="12.75" customHeight="1" x14ac:dyDescent="0.25">
      <c r="A351" s="54" t="s">
        <v>165</v>
      </c>
      <c r="B351" s="28"/>
      <c r="C351" s="28"/>
      <c r="D351" s="51">
        <f>+SUBTOTAL(9,D312:D349)</f>
        <v>1287356016.8900003</v>
      </c>
      <c r="E351" s="28"/>
      <c r="F351" s="103"/>
      <c r="G351" s="28"/>
      <c r="H351" s="96"/>
      <c r="I351" s="28"/>
      <c r="J351" s="101"/>
      <c r="K351" s="28"/>
      <c r="L351" s="26"/>
      <c r="M351" s="28"/>
      <c r="N351" s="52">
        <f>R351/D351*100</f>
        <v>4.0538651558156529</v>
      </c>
      <c r="O351" s="52"/>
      <c r="P351" s="52">
        <f>+ROUND(R351/D351*100,1)</f>
        <v>4.0999999999999996</v>
      </c>
      <c r="Q351" s="28"/>
      <c r="R351" s="51">
        <f>+SUBTOTAL(9,R312:R349)</f>
        <v>52187677</v>
      </c>
      <c r="S351" s="51"/>
    </row>
    <row r="352" spans="1:19" x14ac:dyDescent="0.25">
      <c r="A352" s="54"/>
      <c r="B352" s="28" t="s">
        <v>5</v>
      </c>
      <c r="C352" s="28"/>
      <c r="D352" s="23"/>
      <c r="E352" s="28"/>
      <c r="F352" s="103"/>
      <c r="G352" s="28"/>
      <c r="H352" s="96"/>
      <c r="I352" s="28"/>
      <c r="J352" s="101"/>
      <c r="K352" s="28"/>
      <c r="L352" s="26"/>
      <c r="M352" s="28"/>
      <c r="N352" s="30"/>
      <c r="O352" s="50"/>
      <c r="P352" s="30"/>
      <c r="Q352" s="28"/>
      <c r="R352" s="23"/>
      <c r="S352" s="23"/>
    </row>
    <row r="353" spans="1:19" x14ac:dyDescent="0.25">
      <c r="A353" s="54"/>
      <c r="B353" s="28"/>
      <c r="C353" s="28"/>
      <c r="D353" s="23"/>
      <c r="E353" s="28"/>
      <c r="F353" s="103"/>
      <c r="G353" s="28"/>
      <c r="H353" s="96"/>
      <c r="I353" s="28"/>
      <c r="J353" s="101"/>
      <c r="K353" s="28"/>
      <c r="L353" s="26"/>
      <c r="M353" s="28"/>
      <c r="N353" s="30"/>
      <c r="O353" s="50"/>
      <c r="P353" s="30"/>
      <c r="Q353" s="28"/>
      <c r="R353" s="23"/>
      <c r="S353" s="23"/>
    </row>
    <row r="354" spans="1:19" x14ac:dyDescent="0.25">
      <c r="A354" s="54" t="s">
        <v>166</v>
      </c>
      <c r="B354" s="28"/>
      <c r="C354" s="28"/>
      <c r="D354" s="23"/>
      <c r="E354" s="28"/>
      <c r="F354" s="103"/>
      <c r="G354" s="28"/>
      <c r="H354" s="96"/>
      <c r="I354" s="28"/>
      <c r="J354" s="101"/>
      <c r="K354" s="28"/>
      <c r="L354" s="26"/>
      <c r="M354" s="28"/>
      <c r="N354" s="30"/>
      <c r="O354" s="50"/>
      <c r="P354" s="30"/>
      <c r="Q354" s="28"/>
      <c r="R354" s="23"/>
      <c r="S354" s="23"/>
    </row>
    <row r="355" spans="1:19" x14ac:dyDescent="0.25">
      <c r="A355" s="20" t="s">
        <v>5</v>
      </c>
      <c r="B355" s="20" t="s">
        <v>5</v>
      </c>
      <c r="C355" s="28"/>
      <c r="D355" s="20"/>
      <c r="E355" s="20"/>
      <c r="F355" s="103"/>
      <c r="G355" s="20"/>
      <c r="H355" s="96"/>
      <c r="I355" s="20"/>
      <c r="J355" s="96"/>
      <c r="K355" s="20"/>
      <c r="L355" s="26"/>
      <c r="M355" s="20"/>
      <c r="N355" s="30"/>
      <c r="O355" s="30"/>
      <c r="P355" s="30"/>
      <c r="Q355" s="20"/>
    </row>
    <row r="356" spans="1:19" s="16" customFormat="1" x14ac:dyDescent="0.25">
      <c r="A356" s="28" t="s">
        <v>5</v>
      </c>
      <c r="B356" s="28" t="s">
        <v>81</v>
      </c>
      <c r="C356" s="28"/>
      <c r="D356" s="21"/>
      <c r="E356" s="20"/>
      <c r="F356" s="103"/>
      <c r="G356" s="20"/>
      <c r="H356" s="96"/>
      <c r="I356" s="20"/>
      <c r="J356" s="96"/>
      <c r="K356" s="20"/>
      <c r="L356" s="26"/>
      <c r="M356" s="20"/>
      <c r="N356" s="50"/>
      <c r="O356" s="30"/>
      <c r="P356" s="30"/>
      <c r="Q356" s="20"/>
      <c r="R356" s="21"/>
      <c r="S356" s="49"/>
    </row>
    <row r="357" spans="1:19" x14ac:dyDescent="0.25">
      <c r="A357" s="20">
        <v>341</v>
      </c>
      <c r="B357" s="20" t="s">
        <v>14</v>
      </c>
      <c r="C357" s="28"/>
      <c r="D357" s="15">
        <v>71585766.140000001</v>
      </c>
      <c r="E357" s="20"/>
      <c r="F357" s="103">
        <v>24.62</v>
      </c>
      <c r="G357" s="20"/>
      <c r="H357" s="96">
        <v>29</v>
      </c>
      <c r="I357" s="20"/>
      <c r="J357" s="96">
        <v>22</v>
      </c>
      <c r="K357" s="20"/>
      <c r="L357" s="26">
        <v>-2</v>
      </c>
      <c r="M357" s="20"/>
      <c r="N357" s="30">
        <v>3.5</v>
      </c>
      <c r="O357" s="30"/>
      <c r="P357" s="30">
        <v>3.5</v>
      </c>
      <c r="Q357" s="20"/>
      <c r="R357" s="21">
        <f t="shared" ref="R357:R362" si="32">+ROUND(D357*P357/100,0)</f>
        <v>2505502</v>
      </c>
      <c r="S357" s="36"/>
    </row>
    <row r="358" spans="1:19" s="16" customFormat="1" x14ac:dyDescent="0.25">
      <c r="A358" s="20">
        <v>342</v>
      </c>
      <c r="B358" s="20" t="s">
        <v>59</v>
      </c>
      <c r="C358" s="28"/>
      <c r="D358" s="15">
        <v>88874.62</v>
      </c>
      <c r="E358" s="20"/>
      <c r="F358" s="103">
        <v>23.08</v>
      </c>
      <c r="G358" s="20"/>
      <c r="H358" s="96">
        <v>26</v>
      </c>
      <c r="I358" s="20"/>
      <c r="J358" s="96">
        <v>20</v>
      </c>
      <c r="K358" s="20"/>
      <c r="L358" s="26">
        <v>0</v>
      </c>
      <c r="M358" s="20"/>
      <c r="N358" s="30">
        <v>3.8</v>
      </c>
      <c r="O358" s="30"/>
      <c r="P358" s="30">
        <v>3.8</v>
      </c>
      <c r="Q358" s="20"/>
      <c r="R358" s="21">
        <f t="shared" si="32"/>
        <v>3377</v>
      </c>
      <c r="S358" s="36"/>
    </row>
    <row r="359" spans="1:19" x14ac:dyDescent="0.25">
      <c r="A359" s="20">
        <v>343</v>
      </c>
      <c r="B359" s="20" t="s">
        <v>60</v>
      </c>
      <c r="C359" s="28"/>
      <c r="D359" s="15">
        <v>5932377.7999999998</v>
      </c>
      <c r="E359" s="20"/>
      <c r="F359" s="103">
        <v>19.09</v>
      </c>
      <c r="G359" s="20" t="s">
        <v>220</v>
      </c>
      <c r="H359" s="96">
        <v>22</v>
      </c>
      <c r="I359" s="20" t="s">
        <v>221</v>
      </c>
      <c r="J359" s="96">
        <v>17.8</v>
      </c>
      <c r="K359" s="20" t="s">
        <v>221</v>
      </c>
      <c r="L359" s="26">
        <v>0</v>
      </c>
      <c r="M359" s="20"/>
      <c r="N359" s="30">
        <v>4.5</v>
      </c>
      <c r="O359" s="30"/>
      <c r="P359" s="30">
        <v>4.5</v>
      </c>
      <c r="Q359" s="20"/>
      <c r="R359" s="21">
        <f t="shared" si="32"/>
        <v>266957</v>
      </c>
      <c r="S359" s="36"/>
    </row>
    <row r="360" spans="1:19" x14ac:dyDescent="0.25">
      <c r="A360" s="20">
        <v>344</v>
      </c>
      <c r="B360" s="20" t="s">
        <v>61</v>
      </c>
      <c r="C360" s="28"/>
      <c r="D360" s="15">
        <v>200500.19</v>
      </c>
      <c r="E360" s="20"/>
      <c r="F360" s="103">
        <v>26.93</v>
      </c>
      <c r="G360" s="20"/>
      <c r="H360" s="96">
        <v>30</v>
      </c>
      <c r="I360" s="20"/>
      <c r="J360" s="96">
        <v>22</v>
      </c>
      <c r="K360" s="20"/>
      <c r="L360" s="26">
        <v>-1</v>
      </c>
      <c r="M360" s="20"/>
      <c r="N360" s="30">
        <v>3.4</v>
      </c>
      <c r="O360" s="30"/>
      <c r="P360" s="30">
        <v>3.4</v>
      </c>
      <c r="Q360" s="20"/>
      <c r="R360" s="21">
        <f t="shared" si="32"/>
        <v>6817</v>
      </c>
      <c r="S360" s="36"/>
    </row>
    <row r="361" spans="1:19" x14ac:dyDescent="0.25">
      <c r="A361" s="20">
        <v>345</v>
      </c>
      <c r="B361" s="20" t="s">
        <v>17</v>
      </c>
      <c r="C361" s="28"/>
      <c r="D361" s="15">
        <v>2142788.61</v>
      </c>
      <c r="E361" s="20"/>
      <c r="F361" s="103">
        <v>26.93</v>
      </c>
      <c r="G361" s="20"/>
      <c r="H361" s="96">
        <v>30</v>
      </c>
      <c r="I361" s="20"/>
      <c r="J361" s="96">
        <v>22</v>
      </c>
      <c r="K361" s="20"/>
      <c r="L361" s="26">
        <v>-1</v>
      </c>
      <c r="M361" s="20"/>
      <c r="N361" s="30">
        <v>3.4</v>
      </c>
      <c r="O361" s="30"/>
      <c r="P361" s="30">
        <v>3.4</v>
      </c>
      <c r="Q361" s="20"/>
      <c r="R361" s="21">
        <f t="shared" si="32"/>
        <v>72855</v>
      </c>
      <c r="S361" s="36"/>
    </row>
    <row r="362" spans="1:19" x14ac:dyDescent="0.25">
      <c r="A362" s="20">
        <v>346</v>
      </c>
      <c r="B362" s="20" t="s">
        <v>191</v>
      </c>
      <c r="C362" s="28"/>
      <c r="D362" s="11">
        <v>2233761.73</v>
      </c>
      <c r="E362" s="20"/>
      <c r="F362" s="103">
        <v>24.14</v>
      </c>
      <c r="G362" s="20"/>
      <c r="H362" s="96">
        <v>29</v>
      </c>
      <c r="I362" s="20"/>
      <c r="J362" s="96">
        <v>22</v>
      </c>
      <c r="K362" s="20"/>
      <c r="L362" s="26">
        <v>0</v>
      </c>
      <c r="M362" s="20"/>
      <c r="N362" s="30">
        <v>3.4</v>
      </c>
      <c r="O362" s="30"/>
      <c r="P362" s="30">
        <v>3.4</v>
      </c>
      <c r="Q362" s="20"/>
      <c r="R362" s="22">
        <f t="shared" si="32"/>
        <v>75948</v>
      </c>
      <c r="S362" s="47"/>
    </row>
    <row r="363" spans="1:19" x14ac:dyDescent="0.25">
      <c r="A363" s="20" t="s">
        <v>5</v>
      </c>
      <c r="B363" s="28" t="s">
        <v>82</v>
      </c>
      <c r="C363" s="28"/>
      <c r="D363" s="17">
        <f>+SUBTOTAL(9,D357:D362)</f>
        <v>82184069.090000004</v>
      </c>
      <c r="E363" s="28"/>
      <c r="F363" s="103"/>
      <c r="G363" s="28"/>
      <c r="H363" s="96"/>
      <c r="I363" s="28"/>
      <c r="J363" s="101"/>
      <c r="K363" s="28"/>
      <c r="L363" s="26"/>
      <c r="M363" s="28"/>
      <c r="N363" s="50">
        <f>R363/D363*100</f>
        <v>3.5669394719185226</v>
      </c>
      <c r="O363" s="50"/>
      <c r="P363" s="50">
        <f>+ROUND(R363/D363*100,1)</f>
        <v>3.6</v>
      </c>
      <c r="Q363" s="28"/>
      <c r="R363" s="23">
        <f>+SUBTOTAL(9,R357:R362)</f>
        <v>2931456</v>
      </c>
      <c r="S363" s="23"/>
    </row>
    <row r="364" spans="1:19" x14ac:dyDescent="0.25">
      <c r="A364" s="20" t="s">
        <v>5</v>
      </c>
      <c r="B364" s="20" t="s">
        <v>5</v>
      </c>
      <c r="C364" s="28"/>
      <c r="E364" s="20"/>
      <c r="F364" s="103"/>
      <c r="G364" s="20"/>
      <c r="H364" s="96"/>
      <c r="I364" s="20"/>
      <c r="J364" s="96"/>
      <c r="K364" s="20"/>
      <c r="L364" s="26"/>
      <c r="M364" s="20"/>
      <c r="N364" s="30"/>
      <c r="O364" s="30"/>
      <c r="P364" s="30"/>
      <c r="Q364" s="20"/>
    </row>
    <row r="365" spans="1:19" x14ac:dyDescent="0.25">
      <c r="A365" s="28" t="s">
        <v>5</v>
      </c>
      <c r="B365" s="28" t="s">
        <v>83</v>
      </c>
      <c r="C365" s="28"/>
      <c r="D365" s="15"/>
      <c r="E365" s="20"/>
      <c r="F365" s="103"/>
      <c r="G365" s="20"/>
      <c r="H365" s="96"/>
      <c r="I365" s="20"/>
      <c r="J365" s="96"/>
      <c r="K365" s="20"/>
      <c r="L365" s="26"/>
      <c r="M365" s="20"/>
      <c r="N365" s="30"/>
      <c r="O365" s="30"/>
      <c r="P365" s="30"/>
      <c r="Q365" s="20"/>
      <c r="R365" s="21"/>
      <c r="S365" s="49"/>
    </row>
    <row r="366" spans="1:19" x14ac:dyDescent="0.25">
      <c r="A366" s="20">
        <v>341</v>
      </c>
      <c r="B366" s="20" t="s">
        <v>14</v>
      </c>
      <c r="C366" s="28"/>
      <c r="D366" s="15">
        <v>7424610.4400000004</v>
      </c>
      <c r="E366" s="20"/>
      <c r="F366" s="103">
        <v>21.1</v>
      </c>
      <c r="G366" s="20"/>
      <c r="H366" s="96">
        <v>29</v>
      </c>
      <c r="I366" s="20"/>
      <c r="J366" s="96">
        <v>23</v>
      </c>
      <c r="K366" s="20"/>
      <c r="L366" s="26">
        <v>-2</v>
      </c>
      <c r="M366" s="20"/>
      <c r="N366" s="30">
        <v>3.5</v>
      </c>
      <c r="O366" s="30"/>
      <c r="P366" s="30">
        <v>3.5</v>
      </c>
      <c r="Q366" s="20"/>
      <c r="R366" s="21">
        <f t="shared" ref="R366:R372" si="33">+ROUND(D366*P366/100,0)</f>
        <v>259861</v>
      </c>
      <c r="S366" s="36"/>
    </row>
    <row r="367" spans="1:19" x14ac:dyDescent="0.25">
      <c r="A367" s="20">
        <v>342</v>
      </c>
      <c r="B367" s="20" t="s">
        <v>59</v>
      </c>
      <c r="C367" s="28"/>
      <c r="D367" s="15">
        <v>1803716.55</v>
      </c>
      <c r="E367" s="20"/>
      <c r="F367" s="103">
        <v>19.23</v>
      </c>
      <c r="G367" s="20"/>
      <c r="H367" s="96">
        <v>26</v>
      </c>
      <c r="I367" s="20"/>
      <c r="J367" s="96">
        <v>21</v>
      </c>
      <c r="K367" s="20"/>
      <c r="L367" s="26">
        <v>0</v>
      </c>
      <c r="M367" s="20"/>
      <c r="N367" s="30">
        <v>3.8</v>
      </c>
      <c r="O367" s="30"/>
      <c r="P367" s="30">
        <v>3.8</v>
      </c>
      <c r="Q367" s="20"/>
      <c r="R367" s="21">
        <f t="shared" si="33"/>
        <v>68541</v>
      </c>
      <c r="S367" s="36"/>
    </row>
    <row r="368" spans="1:19" x14ac:dyDescent="0.25">
      <c r="A368" s="20">
        <v>343</v>
      </c>
      <c r="B368" s="20" t="s">
        <v>60</v>
      </c>
      <c r="C368" s="28"/>
      <c r="D368" s="15">
        <v>196875732.49000001</v>
      </c>
      <c r="E368" s="20"/>
      <c r="F368" s="103">
        <v>20</v>
      </c>
      <c r="G368" s="20" t="s">
        <v>220</v>
      </c>
      <c r="H368" s="96">
        <v>21</v>
      </c>
      <c r="I368" s="20" t="s">
        <v>221</v>
      </c>
      <c r="J368" s="96">
        <v>16.8</v>
      </c>
      <c r="K368" s="20" t="s">
        <v>221</v>
      </c>
      <c r="L368" s="26">
        <v>0</v>
      </c>
      <c r="M368" s="20"/>
      <c r="N368" s="30">
        <v>4.8</v>
      </c>
      <c r="O368" s="30"/>
      <c r="P368" s="30">
        <v>4.8</v>
      </c>
      <c r="Q368" s="20"/>
      <c r="R368" s="21">
        <f t="shared" si="33"/>
        <v>9450035</v>
      </c>
      <c r="S368" s="36"/>
    </row>
    <row r="369" spans="1:19" x14ac:dyDescent="0.25">
      <c r="A369" s="20">
        <v>343.2</v>
      </c>
      <c r="B369" s="20" t="s">
        <v>190</v>
      </c>
      <c r="C369" s="28"/>
      <c r="D369" s="15">
        <v>140077308</v>
      </c>
      <c r="E369" s="20"/>
      <c r="F369" s="103">
        <v>20</v>
      </c>
      <c r="G369" s="20" t="s">
        <v>220</v>
      </c>
      <c r="H369" s="98">
        <v>21</v>
      </c>
      <c r="I369" s="20" t="s">
        <v>221</v>
      </c>
      <c r="J369" s="107">
        <v>16.8</v>
      </c>
      <c r="K369" s="20" t="s">
        <v>221</v>
      </c>
      <c r="L369" s="26">
        <v>0</v>
      </c>
      <c r="M369" s="20"/>
      <c r="N369" s="30">
        <v>4.8</v>
      </c>
      <c r="O369" s="30"/>
      <c r="P369" s="30">
        <v>4.8</v>
      </c>
      <c r="Q369" s="20"/>
      <c r="R369" s="21">
        <f t="shared" si="33"/>
        <v>6723711</v>
      </c>
      <c r="S369" s="36"/>
    </row>
    <row r="370" spans="1:19" x14ac:dyDescent="0.25">
      <c r="A370" s="20">
        <v>344</v>
      </c>
      <c r="B370" s="20" t="s">
        <v>61</v>
      </c>
      <c r="C370" s="28"/>
      <c r="D370" s="15">
        <v>32820452.030000001</v>
      </c>
      <c r="E370" s="20"/>
      <c r="F370" s="103">
        <v>23.57</v>
      </c>
      <c r="G370" s="20"/>
      <c r="H370" s="96">
        <v>30</v>
      </c>
      <c r="I370" s="20"/>
      <c r="J370" s="96">
        <v>23</v>
      </c>
      <c r="K370" s="20"/>
      <c r="L370" s="26">
        <v>-1</v>
      </c>
      <c r="M370" s="20"/>
      <c r="N370" s="30">
        <v>3.4</v>
      </c>
      <c r="O370" s="30"/>
      <c r="P370" s="30">
        <v>3.4</v>
      </c>
      <c r="Q370" s="20"/>
      <c r="R370" s="21">
        <f t="shared" si="33"/>
        <v>1115895</v>
      </c>
      <c r="S370" s="36"/>
    </row>
    <row r="371" spans="1:19" x14ac:dyDescent="0.25">
      <c r="A371" s="20">
        <v>345</v>
      </c>
      <c r="B371" s="20" t="s">
        <v>17</v>
      </c>
      <c r="C371" s="28"/>
      <c r="D371" s="15">
        <v>35200492.32</v>
      </c>
      <c r="E371" s="20"/>
      <c r="F371" s="103">
        <v>23.57</v>
      </c>
      <c r="G371" s="20"/>
      <c r="H371" s="96">
        <v>30</v>
      </c>
      <c r="I371" s="20"/>
      <c r="J371" s="96">
        <v>23</v>
      </c>
      <c r="K371" s="20"/>
      <c r="L371" s="26">
        <v>-1</v>
      </c>
      <c r="M371" s="20"/>
      <c r="N371" s="30">
        <v>3.4</v>
      </c>
      <c r="O371" s="30"/>
      <c r="P371" s="30">
        <v>3.4</v>
      </c>
      <c r="Q371" s="20"/>
      <c r="R371" s="21">
        <f t="shared" si="33"/>
        <v>1196817</v>
      </c>
      <c r="S371" s="36"/>
    </row>
    <row r="372" spans="1:19" x14ac:dyDescent="0.25">
      <c r="A372" s="20">
        <v>346</v>
      </c>
      <c r="B372" s="20" t="s">
        <v>191</v>
      </c>
      <c r="C372" s="28"/>
      <c r="D372" s="11">
        <v>3326652.74</v>
      </c>
      <c r="E372" s="20"/>
      <c r="F372" s="103">
        <v>20.69</v>
      </c>
      <c r="G372" s="20"/>
      <c r="H372" s="96">
        <v>29</v>
      </c>
      <c r="I372" s="20"/>
      <c r="J372" s="96">
        <v>23</v>
      </c>
      <c r="K372" s="20"/>
      <c r="L372" s="26">
        <v>0</v>
      </c>
      <c r="M372" s="20"/>
      <c r="N372" s="30">
        <v>3.4</v>
      </c>
      <c r="O372" s="30"/>
      <c r="P372" s="30">
        <v>3.4</v>
      </c>
      <c r="Q372" s="20"/>
      <c r="R372" s="22">
        <f t="shared" si="33"/>
        <v>113106</v>
      </c>
      <c r="S372" s="47"/>
    </row>
    <row r="373" spans="1:19" x14ac:dyDescent="0.25">
      <c r="A373" s="20" t="s">
        <v>5</v>
      </c>
      <c r="B373" s="28" t="s">
        <v>84</v>
      </c>
      <c r="C373" s="28"/>
      <c r="D373" s="17">
        <f>+SUBTOTAL(9,D366:D372)</f>
        <v>417528964.56999999</v>
      </c>
      <c r="E373" s="28"/>
      <c r="F373" s="103"/>
      <c r="G373" s="28"/>
      <c r="H373" s="96"/>
      <c r="I373" s="28"/>
      <c r="J373" s="101"/>
      <c r="K373" s="28"/>
      <c r="L373" s="26"/>
      <c r="M373" s="28"/>
      <c r="N373" s="50">
        <f>R373/D373*100</f>
        <v>4.5333300456157142</v>
      </c>
      <c r="O373" s="50"/>
      <c r="P373" s="50">
        <f>+ROUND(R373/D373*100,1)</f>
        <v>4.5</v>
      </c>
      <c r="Q373" s="28"/>
      <c r="R373" s="23">
        <f>+SUBTOTAL(9,R366:R372)</f>
        <v>18927966</v>
      </c>
      <c r="S373" s="23"/>
    </row>
    <row r="374" spans="1:19" x14ac:dyDescent="0.25">
      <c r="A374" s="20" t="s">
        <v>5</v>
      </c>
      <c r="B374" s="20" t="s">
        <v>5</v>
      </c>
      <c r="C374" s="28"/>
      <c r="E374" s="20"/>
      <c r="F374" s="103"/>
      <c r="G374" s="20"/>
      <c r="H374" s="96"/>
      <c r="I374" s="20"/>
      <c r="J374" s="96"/>
      <c r="K374" s="20"/>
      <c r="L374" s="26"/>
      <c r="M374" s="20"/>
      <c r="N374" s="30"/>
      <c r="O374" s="30"/>
      <c r="P374" s="30"/>
      <c r="Q374" s="20"/>
    </row>
    <row r="375" spans="1:19" x14ac:dyDescent="0.25">
      <c r="A375" s="28" t="s">
        <v>5</v>
      </c>
      <c r="B375" s="28" t="s">
        <v>85</v>
      </c>
      <c r="C375" s="28"/>
      <c r="D375" s="15"/>
      <c r="E375" s="20"/>
      <c r="F375" s="103"/>
      <c r="G375" s="20"/>
      <c r="H375" s="96"/>
      <c r="I375" s="20"/>
      <c r="J375" s="96"/>
      <c r="K375" s="20"/>
      <c r="L375" s="26"/>
      <c r="M375" s="20"/>
      <c r="N375" s="30"/>
      <c r="O375" s="30"/>
      <c r="P375" s="30"/>
      <c r="Q375" s="20"/>
      <c r="R375" s="21"/>
      <c r="S375" s="49"/>
    </row>
    <row r="376" spans="1:19" x14ac:dyDescent="0.25">
      <c r="A376" s="20">
        <v>341</v>
      </c>
      <c r="B376" s="20" t="s">
        <v>14</v>
      </c>
      <c r="C376" s="28"/>
      <c r="D376" s="15">
        <v>7275952.9800000004</v>
      </c>
      <c r="E376" s="20"/>
      <c r="F376" s="103">
        <v>24.62</v>
      </c>
      <c r="G376" s="20"/>
      <c r="H376" s="96">
        <v>29</v>
      </c>
      <c r="I376" s="20"/>
      <c r="J376" s="96">
        <v>22</v>
      </c>
      <c r="K376" s="20"/>
      <c r="L376" s="26">
        <v>-2</v>
      </c>
      <c r="M376" s="20"/>
      <c r="N376" s="30">
        <v>3.5</v>
      </c>
      <c r="O376" s="30"/>
      <c r="P376" s="30">
        <v>3.5</v>
      </c>
      <c r="Q376" s="20"/>
      <c r="R376" s="21">
        <f t="shared" ref="R376:R382" si="34">+ROUND(D376*P376/100,0)</f>
        <v>254658</v>
      </c>
      <c r="S376" s="36"/>
    </row>
    <row r="377" spans="1:19" x14ac:dyDescent="0.25">
      <c r="A377" s="20">
        <v>342</v>
      </c>
      <c r="B377" s="20" t="s">
        <v>59</v>
      </c>
      <c r="C377" s="28"/>
      <c r="D377" s="15">
        <v>1814775.85</v>
      </c>
      <c r="E377" s="20"/>
      <c r="F377" s="103">
        <v>23.08</v>
      </c>
      <c r="G377" s="20"/>
      <c r="H377" s="96">
        <v>26</v>
      </c>
      <c r="I377" s="20"/>
      <c r="J377" s="96">
        <v>20</v>
      </c>
      <c r="K377" s="20"/>
      <c r="L377" s="26">
        <v>0</v>
      </c>
      <c r="M377" s="20"/>
      <c r="N377" s="30">
        <v>3.8</v>
      </c>
      <c r="O377" s="30"/>
      <c r="P377" s="30">
        <v>3.8</v>
      </c>
      <c r="Q377" s="20"/>
      <c r="R377" s="21">
        <f t="shared" si="34"/>
        <v>68961</v>
      </c>
      <c r="S377" s="36"/>
    </row>
    <row r="378" spans="1:19" x14ac:dyDescent="0.25">
      <c r="A378" s="20">
        <v>343</v>
      </c>
      <c r="B378" s="20" t="s">
        <v>60</v>
      </c>
      <c r="C378" s="28"/>
      <c r="D378" s="15">
        <v>214894007.50999999</v>
      </c>
      <c r="E378" s="20"/>
      <c r="F378" s="103">
        <v>24.58</v>
      </c>
      <c r="G378" s="20" t="s">
        <v>220</v>
      </c>
      <c r="H378" s="96">
        <v>24</v>
      </c>
      <c r="I378" s="20" t="s">
        <v>221</v>
      </c>
      <c r="J378" s="96">
        <v>18.100000000000001</v>
      </c>
      <c r="K378" s="20" t="s">
        <v>221</v>
      </c>
      <c r="L378" s="26">
        <v>0</v>
      </c>
      <c r="M378" s="20"/>
      <c r="N378" s="30">
        <v>4.2</v>
      </c>
      <c r="O378" s="30"/>
      <c r="P378" s="30">
        <v>4.2</v>
      </c>
      <c r="Q378" s="20"/>
      <c r="R378" s="21">
        <f t="shared" si="34"/>
        <v>9025548</v>
      </c>
      <c r="S378" s="36"/>
    </row>
    <row r="379" spans="1:19" x14ac:dyDescent="0.25">
      <c r="A379" s="20">
        <v>343.2</v>
      </c>
      <c r="B379" s="20" t="s">
        <v>190</v>
      </c>
      <c r="C379" s="28"/>
      <c r="D379" s="15">
        <v>126367537.97</v>
      </c>
      <c r="E379" s="20"/>
      <c r="F379" s="103">
        <v>24.58</v>
      </c>
      <c r="G379" s="20" t="s">
        <v>220</v>
      </c>
      <c r="H379" s="98">
        <v>24</v>
      </c>
      <c r="I379" s="20" t="s">
        <v>221</v>
      </c>
      <c r="J379" s="107">
        <v>18.100000000000001</v>
      </c>
      <c r="K379" s="20" t="s">
        <v>221</v>
      </c>
      <c r="L379" s="26">
        <v>0</v>
      </c>
      <c r="M379" s="20"/>
      <c r="N379" s="30">
        <v>4.2</v>
      </c>
      <c r="O379" s="30"/>
      <c r="P379" s="30">
        <v>4.2</v>
      </c>
      <c r="Q379" s="20"/>
      <c r="R379" s="21">
        <f t="shared" si="34"/>
        <v>5307437</v>
      </c>
      <c r="S379" s="36"/>
    </row>
    <row r="380" spans="1:19" x14ac:dyDescent="0.25">
      <c r="A380" s="20">
        <v>344</v>
      </c>
      <c r="B380" s="20" t="s">
        <v>61</v>
      </c>
      <c r="C380" s="28"/>
      <c r="D380" s="15">
        <v>32632811.859999999</v>
      </c>
      <c r="E380" s="20"/>
      <c r="F380" s="103">
        <v>26.93</v>
      </c>
      <c r="G380" s="20"/>
      <c r="H380" s="96">
        <v>30</v>
      </c>
      <c r="I380" s="20"/>
      <c r="J380" s="96">
        <v>22</v>
      </c>
      <c r="K380" s="20"/>
      <c r="L380" s="26">
        <v>-1</v>
      </c>
      <c r="M380" s="20"/>
      <c r="N380" s="30">
        <v>3.4</v>
      </c>
      <c r="O380" s="30"/>
      <c r="P380" s="30">
        <v>3.4</v>
      </c>
      <c r="Q380" s="20"/>
      <c r="R380" s="21">
        <f t="shared" si="34"/>
        <v>1109516</v>
      </c>
      <c r="S380" s="36"/>
    </row>
    <row r="381" spans="1:19" x14ac:dyDescent="0.25">
      <c r="A381" s="20">
        <v>345</v>
      </c>
      <c r="B381" s="20" t="s">
        <v>17</v>
      </c>
      <c r="C381" s="28"/>
      <c r="D381" s="15">
        <v>34685483.280000001</v>
      </c>
      <c r="E381" s="20"/>
      <c r="F381" s="103">
        <v>26.93</v>
      </c>
      <c r="G381" s="20"/>
      <c r="H381" s="96">
        <v>30</v>
      </c>
      <c r="I381" s="20"/>
      <c r="J381" s="96">
        <v>22</v>
      </c>
      <c r="K381" s="20"/>
      <c r="L381" s="26">
        <v>-1</v>
      </c>
      <c r="M381" s="20"/>
      <c r="N381" s="30">
        <v>3.4</v>
      </c>
      <c r="O381" s="30"/>
      <c r="P381" s="30">
        <v>3.4</v>
      </c>
      <c r="Q381" s="20"/>
      <c r="R381" s="21">
        <f t="shared" si="34"/>
        <v>1179306</v>
      </c>
      <c r="S381" s="36"/>
    </row>
    <row r="382" spans="1:19" x14ac:dyDescent="0.25">
      <c r="A382" s="20">
        <v>346</v>
      </c>
      <c r="B382" s="20" t="s">
        <v>191</v>
      </c>
      <c r="C382" s="28"/>
      <c r="D382" s="11">
        <v>2899894.15</v>
      </c>
      <c r="E382" s="20"/>
      <c r="F382" s="103">
        <v>24.14</v>
      </c>
      <c r="G382" s="20"/>
      <c r="H382" s="96">
        <v>29</v>
      </c>
      <c r="I382" s="20"/>
      <c r="J382" s="96">
        <v>22</v>
      </c>
      <c r="K382" s="20"/>
      <c r="L382" s="26">
        <v>0</v>
      </c>
      <c r="M382" s="20"/>
      <c r="N382" s="30">
        <v>3.4</v>
      </c>
      <c r="O382" s="30"/>
      <c r="P382" s="30">
        <v>3.4</v>
      </c>
      <c r="Q382" s="20"/>
      <c r="R382" s="22">
        <f t="shared" si="34"/>
        <v>98596</v>
      </c>
      <c r="S382" s="47"/>
    </row>
    <row r="383" spans="1:19" s="16" customFormat="1" x14ac:dyDescent="0.25">
      <c r="A383" s="20" t="s">
        <v>5</v>
      </c>
      <c r="B383" s="28" t="s">
        <v>86</v>
      </c>
      <c r="C383" s="28"/>
      <c r="D383" s="7">
        <f>+SUBTOTAL(9,D376:D382)</f>
        <v>420570463.60000002</v>
      </c>
      <c r="E383" s="28"/>
      <c r="F383" s="103"/>
      <c r="G383" s="28"/>
      <c r="H383" s="96"/>
      <c r="I383" s="28"/>
      <c r="J383" s="101"/>
      <c r="K383" s="28"/>
      <c r="L383" s="26"/>
      <c r="M383" s="28"/>
      <c r="N383" s="50">
        <f>R383/D383*100</f>
        <v>4.0525960511127055</v>
      </c>
      <c r="O383" s="50"/>
      <c r="P383" s="50">
        <f>+ROUND(R383/D383*100,1)</f>
        <v>4.0999999999999996</v>
      </c>
      <c r="Q383" s="28"/>
      <c r="R383" s="34">
        <f>+SUBTOTAL(9,R376:R382)</f>
        <v>17044022</v>
      </c>
      <c r="S383" s="38"/>
    </row>
    <row r="384" spans="1:19" s="16" customFormat="1" x14ac:dyDescent="0.25">
      <c r="A384" s="20"/>
      <c r="B384" s="28" t="s">
        <v>5</v>
      </c>
      <c r="C384" s="28"/>
      <c r="D384" s="23"/>
      <c r="E384" s="28"/>
      <c r="F384" s="103"/>
      <c r="G384" s="28"/>
      <c r="H384" s="96"/>
      <c r="I384" s="28"/>
      <c r="J384" s="101"/>
      <c r="K384" s="28"/>
      <c r="L384" s="26"/>
      <c r="M384" s="28"/>
      <c r="N384" s="30"/>
      <c r="O384" s="50"/>
      <c r="P384" s="30"/>
      <c r="Q384" s="28"/>
      <c r="R384" s="23"/>
      <c r="S384" s="23"/>
    </row>
    <row r="385" spans="1:19" s="16" customFormat="1" x14ac:dyDescent="0.25">
      <c r="A385" s="54" t="s">
        <v>167</v>
      </c>
      <c r="B385" s="28"/>
      <c r="C385" s="28"/>
      <c r="D385" s="51">
        <f>+SUBTOTAL(9,D356:D384)</f>
        <v>920283497.25999999</v>
      </c>
      <c r="E385" s="54"/>
      <c r="F385" s="103"/>
      <c r="G385" s="54"/>
      <c r="H385" s="99"/>
      <c r="I385" s="54"/>
      <c r="J385" s="109"/>
      <c r="K385" s="54"/>
      <c r="L385" s="26"/>
      <c r="M385" s="54"/>
      <c r="N385" s="52">
        <f>R385/D385*100</f>
        <v>4.2273325682606409</v>
      </c>
      <c r="O385" s="52"/>
      <c r="P385" s="52">
        <f>+ROUND(R385/D385*100,1)</f>
        <v>4.2</v>
      </c>
      <c r="Q385" s="54"/>
      <c r="R385" s="51">
        <f>+SUBTOTAL(9,R356:R384)</f>
        <v>38903444</v>
      </c>
      <c r="S385" s="51"/>
    </row>
    <row r="386" spans="1:19" s="16" customFormat="1" x14ac:dyDescent="0.25">
      <c r="A386" s="54"/>
      <c r="B386" s="28" t="s">
        <v>5</v>
      </c>
      <c r="C386" s="28"/>
      <c r="D386" s="23"/>
      <c r="E386" s="28"/>
      <c r="F386" s="103"/>
      <c r="G386" s="28"/>
      <c r="H386" s="96"/>
      <c r="I386" s="28"/>
      <c r="J386" s="101"/>
      <c r="K386" s="28"/>
      <c r="L386" s="26"/>
      <c r="M386" s="28"/>
      <c r="N386" s="30"/>
      <c r="O386" s="50"/>
      <c r="P386" s="30"/>
      <c r="Q386" s="28"/>
      <c r="R386" s="23"/>
      <c r="S386" s="23"/>
    </row>
    <row r="387" spans="1:19" s="16" customFormat="1" x14ac:dyDescent="0.25">
      <c r="A387" s="54"/>
      <c r="B387" s="28" t="s">
        <v>5</v>
      </c>
      <c r="C387" s="28"/>
      <c r="D387" s="23"/>
      <c r="E387" s="28"/>
      <c r="F387" s="103"/>
      <c r="G387" s="28"/>
      <c r="H387" s="96"/>
      <c r="I387" s="28"/>
      <c r="J387" s="101"/>
      <c r="K387" s="28"/>
      <c r="L387" s="26"/>
      <c r="M387" s="28"/>
      <c r="N387" s="30"/>
      <c r="O387" s="50"/>
      <c r="P387" s="30"/>
      <c r="Q387" s="28"/>
      <c r="R387" s="23"/>
      <c r="S387" s="23"/>
    </row>
    <row r="388" spans="1:19" s="16" customFormat="1" x14ac:dyDescent="0.25">
      <c r="A388" s="54" t="s">
        <v>168</v>
      </c>
      <c r="B388" s="28"/>
      <c r="C388" s="28"/>
      <c r="D388" s="23"/>
      <c r="E388" s="28"/>
      <c r="F388" s="103"/>
      <c r="G388" s="28"/>
      <c r="H388" s="96"/>
      <c r="I388" s="28"/>
      <c r="J388" s="101"/>
      <c r="K388" s="28"/>
      <c r="L388" s="26"/>
      <c r="M388" s="28"/>
      <c r="N388" s="30"/>
      <c r="O388" s="50"/>
      <c r="P388" s="30"/>
      <c r="Q388" s="28"/>
      <c r="R388" s="23"/>
      <c r="S388" s="23"/>
    </row>
    <row r="389" spans="1:19" x14ac:dyDescent="0.25">
      <c r="A389" s="20" t="s">
        <v>5</v>
      </c>
      <c r="B389" s="20" t="s">
        <v>5</v>
      </c>
      <c r="C389" s="28"/>
      <c r="D389" s="20"/>
      <c r="E389" s="20"/>
      <c r="F389" s="103"/>
      <c r="G389" s="20"/>
      <c r="H389" s="96"/>
      <c r="I389" s="20"/>
      <c r="J389" s="96"/>
      <c r="K389" s="20"/>
      <c r="L389" s="26"/>
      <c r="M389" s="20"/>
      <c r="N389" s="30"/>
      <c r="O389" s="30"/>
      <c r="P389" s="30"/>
      <c r="Q389" s="20"/>
    </row>
    <row r="390" spans="1:19" s="16" customFormat="1" x14ac:dyDescent="0.25">
      <c r="A390" s="28" t="s">
        <v>5</v>
      </c>
      <c r="B390" s="28" t="s">
        <v>87</v>
      </c>
      <c r="C390" s="28"/>
      <c r="D390" s="21"/>
      <c r="E390" s="20"/>
      <c r="F390" s="103"/>
      <c r="G390" s="20"/>
      <c r="H390" s="96"/>
      <c r="I390" s="20"/>
      <c r="J390" s="96"/>
      <c r="K390" s="20"/>
      <c r="L390" s="26"/>
      <c r="M390" s="20"/>
      <c r="N390" s="50"/>
      <c r="O390" s="30"/>
      <c r="P390" s="30"/>
      <c r="Q390" s="20"/>
      <c r="R390" s="21"/>
      <c r="S390" s="36"/>
    </row>
    <row r="391" spans="1:19" x14ac:dyDescent="0.25">
      <c r="A391" s="20">
        <v>341</v>
      </c>
      <c r="B391" s="20" t="s">
        <v>14</v>
      </c>
      <c r="C391" s="28"/>
      <c r="D391" s="15">
        <v>32284854.75</v>
      </c>
      <c r="E391" s="20"/>
      <c r="F391" s="103">
        <v>7.03</v>
      </c>
      <c r="G391" s="20"/>
      <c r="H391" s="96">
        <v>29</v>
      </c>
      <c r="I391" s="20"/>
      <c r="J391" s="96">
        <v>27</v>
      </c>
      <c r="K391" s="20"/>
      <c r="L391" s="26">
        <v>-2</v>
      </c>
      <c r="M391" s="20"/>
      <c r="N391" s="30">
        <v>3.5</v>
      </c>
      <c r="O391" s="30"/>
      <c r="P391" s="30">
        <v>3.5</v>
      </c>
      <c r="Q391" s="20"/>
      <c r="R391" s="21">
        <f t="shared" ref="R391:R397" si="35">+ROUND(D391*P391/100,0)</f>
        <v>1129970</v>
      </c>
      <c r="S391" s="36"/>
    </row>
    <row r="392" spans="1:19" x14ac:dyDescent="0.25">
      <c r="A392" s="20">
        <v>342</v>
      </c>
      <c r="B392" s="20" t="s">
        <v>59</v>
      </c>
      <c r="C392" s="28"/>
      <c r="D392" s="15">
        <v>12410130.619999999</v>
      </c>
      <c r="E392" s="20"/>
      <c r="F392" s="103">
        <v>7.69</v>
      </c>
      <c r="G392" s="20"/>
      <c r="H392" s="96">
        <v>26</v>
      </c>
      <c r="I392" s="20"/>
      <c r="J392" s="96">
        <v>24</v>
      </c>
      <c r="K392" s="20"/>
      <c r="L392" s="26">
        <v>0</v>
      </c>
      <c r="M392" s="20"/>
      <c r="N392" s="30">
        <v>3.8</v>
      </c>
      <c r="O392" s="30"/>
      <c r="P392" s="30">
        <v>3.8</v>
      </c>
      <c r="Q392" s="20"/>
      <c r="R392" s="21">
        <f t="shared" si="35"/>
        <v>471585</v>
      </c>
      <c r="S392" s="36"/>
    </row>
    <row r="393" spans="1:19" x14ac:dyDescent="0.25">
      <c r="A393" s="20">
        <v>343</v>
      </c>
      <c r="B393" s="20" t="s">
        <v>60</v>
      </c>
      <c r="C393" s="28"/>
      <c r="D393" s="15">
        <v>250685263.56999999</v>
      </c>
      <c r="E393" s="20"/>
      <c r="F393" s="103">
        <v>9.66</v>
      </c>
      <c r="G393" s="20" t="s">
        <v>220</v>
      </c>
      <c r="H393" s="96">
        <v>17.600000000000001</v>
      </c>
      <c r="I393" s="20" t="s">
        <v>221</v>
      </c>
      <c r="J393" s="96">
        <v>15.9</v>
      </c>
      <c r="K393" s="20" t="s">
        <v>221</v>
      </c>
      <c r="L393" s="26">
        <v>0</v>
      </c>
      <c r="M393" s="20"/>
      <c r="N393" s="30">
        <v>5.7</v>
      </c>
      <c r="O393" s="30"/>
      <c r="P393" s="30">
        <v>5.7</v>
      </c>
      <c r="Q393" s="20"/>
      <c r="R393" s="21">
        <f t="shared" si="35"/>
        <v>14289060</v>
      </c>
      <c r="S393" s="36"/>
    </row>
    <row r="394" spans="1:19" x14ac:dyDescent="0.25">
      <c r="A394" s="20">
        <v>343.2</v>
      </c>
      <c r="B394" s="20" t="s">
        <v>190</v>
      </c>
      <c r="C394" s="28"/>
      <c r="D394" s="15">
        <v>128220285.16</v>
      </c>
      <c r="E394" s="20"/>
      <c r="F394" s="103">
        <v>9.66</v>
      </c>
      <c r="G394" s="20" t="s">
        <v>220</v>
      </c>
      <c r="H394" s="97">
        <v>17.600000000000001</v>
      </c>
      <c r="I394" s="20" t="s">
        <v>221</v>
      </c>
      <c r="J394" s="107">
        <v>15.9</v>
      </c>
      <c r="K394" s="20" t="s">
        <v>221</v>
      </c>
      <c r="L394" s="26">
        <v>0</v>
      </c>
      <c r="M394" s="20"/>
      <c r="N394" s="30">
        <v>5.7</v>
      </c>
      <c r="O394" s="30"/>
      <c r="P394" s="30">
        <v>5.7</v>
      </c>
      <c r="Q394" s="20"/>
      <c r="R394" s="21">
        <f t="shared" si="35"/>
        <v>7308556</v>
      </c>
      <c r="S394" s="36"/>
    </row>
    <row r="395" spans="1:19" x14ac:dyDescent="0.25">
      <c r="A395" s="20">
        <v>344</v>
      </c>
      <c r="B395" s="20" t="s">
        <v>61</v>
      </c>
      <c r="C395" s="28"/>
      <c r="D395" s="15">
        <v>41669541.859999999</v>
      </c>
      <c r="E395" s="20"/>
      <c r="F395" s="103">
        <v>10.1</v>
      </c>
      <c r="G395" s="20"/>
      <c r="H395" s="96">
        <v>30</v>
      </c>
      <c r="I395" s="20"/>
      <c r="J395" s="96">
        <v>27</v>
      </c>
      <c r="K395" s="20"/>
      <c r="L395" s="26">
        <v>-1</v>
      </c>
      <c r="M395" s="20"/>
      <c r="N395" s="30">
        <v>3.4</v>
      </c>
      <c r="O395" s="30"/>
      <c r="P395" s="30">
        <v>3.4</v>
      </c>
      <c r="Q395" s="20"/>
      <c r="R395" s="21">
        <f t="shared" si="35"/>
        <v>1416764</v>
      </c>
      <c r="S395" s="36"/>
    </row>
    <row r="396" spans="1:19" x14ac:dyDescent="0.25">
      <c r="A396" s="20">
        <v>345</v>
      </c>
      <c r="B396" s="20" t="s">
        <v>17</v>
      </c>
      <c r="C396" s="28"/>
      <c r="D396" s="15">
        <v>51980474.600000001</v>
      </c>
      <c r="E396" s="20"/>
      <c r="F396" s="103">
        <v>10.1</v>
      </c>
      <c r="G396" s="20"/>
      <c r="H396" s="96">
        <v>30</v>
      </c>
      <c r="I396" s="20"/>
      <c r="J396" s="96">
        <v>27</v>
      </c>
      <c r="K396" s="20"/>
      <c r="L396" s="26">
        <v>-1</v>
      </c>
      <c r="M396" s="20"/>
      <c r="N396" s="30">
        <v>3.4</v>
      </c>
      <c r="O396" s="30"/>
      <c r="P396" s="30">
        <v>3.4</v>
      </c>
      <c r="Q396" s="20"/>
      <c r="R396" s="21">
        <f t="shared" si="35"/>
        <v>1767336</v>
      </c>
      <c r="S396" s="36"/>
    </row>
    <row r="397" spans="1:19" s="16" customFormat="1" x14ac:dyDescent="0.25">
      <c r="A397" s="20">
        <v>346</v>
      </c>
      <c r="B397" s="20" t="s">
        <v>191</v>
      </c>
      <c r="C397" s="28"/>
      <c r="D397" s="11">
        <v>12433804.029999999</v>
      </c>
      <c r="E397" s="20"/>
      <c r="F397" s="103">
        <v>6.9</v>
      </c>
      <c r="G397" s="20"/>
      <c r="H397" s="96">
        <v>29</v>
      </c>
      <c r="I397" s="20"/>
      <c r="J397" s="96">
        <v>27</v>
      </c>
      <c r="K397" s="20"/>
      <c r="L397" s="26">
        <v>0</v>
      </c>
      <c r="M397" s="20"/>
      <c r="N397" s="30">
        <v>3.4</v>
      </c>
      <c r="O397" s="30"/>
      <c r="P397" s="30">
        <v>3.4</v>
      </c>
      <c r="Q397" s="20"/>
      <c r="R397" s="22">
        <f t="shared" si="35"/>
        <v>422749</v>
      </c>
      <c r="S397" s="47"/>
    </row>
    <row r="398" spans="1:19" s="16" customFormat="1" x14ac:dyDescent="0.25">
      <c r="A398" s="20" t="s">
        <v>5</v>
      </c>
      <c r="B398" s="28" t="s">
        <v>88</v>
      </c>
      <c r="C398" s="28"/>
      <c r="D398" s="7">
        <f>+SUBTOTAL(9,D391:D397)</f>
        <v>529684354.59000003</v>
      </c>
      <c r="E398" s="28"/>
      <c r="F398" s="103"/>
      <c r="G398" s="28"/>
      <c r="H398" s="96"/>
      <c r="I398" s="28"/>
      <c r="J398" s="101"/>
      <c r="K398" s="28"/>
      <c r="L398" s="26"/>
      <c r="M398" s="28"/>
      <c r="N398" s="50">
        <f>R398/D398*100</f>
        <v>5.0607535917780861</v>
      </c>
      <c r="O398" s="50"/>
      <c r="P398" s="50">
        <f>+ROUND(R398/D398*100,1)</f>
        <v>5.0999999999999996</v>
      </c>
      <c r="Q398" s="28"/>
      <c r="R398" s="34">
        <f>+SUBTOTAL(9,R391:R397)</f>
        <v>26806020</v>
      </c>
      <c r="S398" s="38"/>
    </row>
    <row r="399" spans="1:19" s="16" customFormat="1" x14ac:dyDescent="0.25">
      <c r="A399" s="20"/>
      <c r="B399" s="28" t="s">
        <v>5</v>
      </c>
      <c r="C399" s="28"/>
      <c r="D399" s="38"/>
      <c r="E399" s="76"/>
      <c r="F399" s="103"/>
      <c r="G399" s="76"/>
      <c r="H399" s="100"/>
      <c r="I399" s="76"/>
      <c r="J399" s="110"/>
      <c r="K399" s="76"/>
      <c r="L399" s="26"/>
      <c r="M399" s="76"/>
      <c r="N399" s="50"/>
      <c r="O399" s="79"/>
      <c r="P399" s="50"/>
      <c r="Q399" s="76"/>
      <c r="R399" s="38"/>
      <c r="S399" s="38"/>
    </row>
    <row r="400" spans="1:19" s="16" customFormat="1" x14ac:dyDescent="0.25">
      <c r="A400" s="54" t="s">
        <v>169</v>
      </c>
      <c r="B400" s="28"/>
      <c r="C400" s="28"/>
      <c r="D400" s="37">
        <f>+SUBTOTAL(9,D391:D399)</f>
        <v>529684354.59000003</v>
      </c>
      <c r="E400" s="76"/>
      <c r="F400" s="103"/>
      <c r="G400" s="76"/>
      <c r="H400" s="100"/>
      <c r="I400" s="76"/>
      <c r="J400" s="110"/>
      <c r="K400" s="76"/>
      <c r="L400" s="26"/>
      <c r="M400" s="76"/>
      <c r="N400" s="52">
        <f>R400/D400*100</f>
        <v>5.0607535917780861</v>
      </c>
      <c r="O400" s="111"/>
      <c r="P400" s="52">
        <f>+ROUND(R400/D400*100,1)</f>
        <v>5.0999999999999996</v>
      </c>
      <c r="Q400" s="76"/>
      <c r="R400" s="37">
        <f>+SUBTOTAL(9,R391:R399)</f>
        <v>26806020</v>
      </c>
      <c r="S400" s="37"/>
    </row>
    <row r="401" spans="1:19" s="16" customFormat="1" x14ac:dyDescent="0.25">
      <c r="A401" s="54"/>
      <c r="B401" s="28" t="s">
        <v>5</v>
      </c>
      <c r="C401" s="28"/>
      <c r="D401" s="37"/>
      <c r="E401" s="28"/>
      <c r="F401" s="103"/>
      <c r="G401" s="28"/>
      <c r="H401" s="96"/>
      <c r="I401" s="28"/>
      <c r="J401" s="101"/>
      <c r="K401" s="28"/>
      <c r="L401" s="26"/>
      <c r="M401" s="28"/>
      <c r="N401" s="50"/>
      <c r="O401" s="50"/>
      <c r="P401" s="30"/>
      <c r="Q401" s="28"/>
      <c r="R401" s="37"/>
      <c r="S401" s="37"/>
    </row>
    <row r="402" spans="1:19" s="16" customFormat="1" x14ac:dyDescent="0.25">
      <c r="A402" s="54" t="s">
        <v>170</v>
      </c>
      <c r="B402" s="28"/>
      <c r="C402" s="28"/>
      <c r="D402" s="37"/>
      <c r="E402" s="28"/>
      <c r="F402" s="103"/>
      <c r="G402" s="28"/>
      <c r="H402" s="96"/>
      <c r="I402" s="28"/>
      <c r="J402" s="101"/>
      <c r="K402" s="28"/>
      <c r="L402" s="26"/>
      <c r="M402" s="28"/>
      <c r="N402" s="50"/>
      <c r="O402" s="50"/>
      <c r="P402" s="30"/>
      <c r="Q402" s="28"/>
      <c r="R402" s="37"/>
      <c r="S402" s="37"/>
    </row>
    <row r="403" spans="1:19" s="16" customFormat="1" x14ac:dyDescent="0.25">
      <c r="A403" s="20" t="s">
        <v>5</v>
      </c>
      <c r="B403" s="20" t="s">
        <v>5</v>
      </c>
      <c r="C403" s="28"/>
      <c r="D403" s="37"/>
      <c r="E403" s="28"/>
      <c r="F403" s="103"/>
      <c r="G403" s="28"/>
      <c r="H403" s="96"/>
      <c r="I403" s="28"/>
      <c r="J403" s="101"/>
      <c r="K403" s="28"/>
      <c r="L403" s="26"/>
      <c r="M403" s="28"/>
      <c r="N403" s="50"/>
      <c r="O403" s="50"/>
      <c r="P403" s="30"/>
      <c r="Q403" s="28"/>
      <c r="R403" s="37"/>
      <c r="S403" s="37"/>
    </row>
    <row r="404" spans="1:19" s="16" customFormat="1" x14ac:dyDescent="0.25">
      <c r="A404" s="28"/>
      <c r="B404" s="28" t="s">
        <v>89</v>
      </c>
      <c r="C404" s="28"/>
      <c r="D404" s="37"/>
      <c r="E404" s="28"/>
      <c r="F404" s="103"/>
      <c r="G404" s="28"/>
      <c r="H404" s="96"/>
      <c r="I404" s="28"/>
      <c r="J404" s="101"/>
      <c r="K404" s="28"/>
      <c r="L404" s="26"/>
      <c r="M404" s="28"/>
      <c r="N404" s="50"/>
      <c r="O404" s="50"/>
      <c r="P404" s="30"/>
      <c r="Q404" s="28"/>
      <c r="R404" s="37"/>
      <c r="S404" s="37"/>
    </row>
    <row r="405" spans="1:19" s="16" customFormat="1" x14ac:dyDescent="0.25">
      <c r="A405" s="20">
        <v>341</v>
      </c>
      <c r="B405" s="20" t="s">
        <v>14</v>
      </c>
      <c r="C405" s="28"/>
      <c r="D405" s="15">
        <v>3120797.9</v>
      </c>
      <c r="E405" s="20"/>
      <c r="F405" s="103">
        <v>0</v>
      </c>
      <c r="G405" s="89" t="s">
        <v>223</v>
      </c>
      <c r="H405" s="96">
        <v>30</v>
      </c>
      <c r="I405" s="57"/>
      <c r="J405" s="96">
        <v>30</v>
      </c>
      <c r="K405" s="89" t="s">
        <v>223</v>
      </c>
      <c r="L405" s="26">
        <v>0</v>
      </c>
      <c r="M405" s="53"/>
      <c r="N405" s="30">
        <v>3.3</v>
      </c>
      <c r="O405" s="75"/>
      <c r="P405" s="30">
        <v>3.3</v>
      </c>
      <c r="Q405" s="53"/>
      <c r="R405" s="21">
        <f t="shared" ref="R405:R410" si="36">+ROUND(D405*P405/100,0)</f>
        <v>102986</v>
      </c>
      <c r="S405" s="36"/>
    </row>
    <row r="406" spans="1:19" s="16" customFormat="1" x14ac:dyDescent="0.25">
      <c r="A406" s="20">
        <v>342</v>
      </c>
      <c r="B406" s="20" t="s">
        <v>59</v>
      </c>
      <c r="C406" s="28"/>
      <c r="D406" s="15">
        <v>450604.22</v>
      </c>
      <c r="E406" s="20"/>
      <c r="F406" s="103">
        <v>0</v>
      </c>
      <c r="G406" s="89" t="s">
        <v>223</v>
      </c>
      <c r="H406" s="96">
        <v>30</v>
      </c>
      <c r="I406" s="57"/>
      <c r="J406" s="96">
        <v>30</v>
      </c>
      <c r="K406" s="89" t="s">
        <v>223</v>
      </c>
      <c r="L406" s="26">
        <v>0</v>
      </c>
      <c r="M406" s="53"/>
      <c r="N406" s="30">
        <v>3.3</v>
      </c>
      <c r="O406" s="75"/>
      <c r="P406" s="30">
        <v>3.3</v>
      </c>
      <c r="Q406" s="53"/>
      <c r="R406" s="21">
        <f t="shared" si="36"/>
        <v>14870</v>
      </c>
      <c r="S406" s="36"/>
    </row>
    <row r="407" spans="1:19" s="16" customFormat="1" x14ac:dyDescent="0.25">
      <c r="A407" s="20">
        <v>343</v>
      </c>
      <c r="B407" s="20" t="s">
        <v>60</v>
      </c>
      <c r="C407" s="28"/>
      <c r="D407" s="15">
        <v>31206902.010000002</v>
      </c>
      <c r="E407" s="20"/>
      <c r="F407" s="103">
        <v>0</v>
      </c>
      <c r="G407" s="89" t="s">
        <v>223</v>
      </c>
      <c r="H407" s="96">
        <v>30</v>
      </c>
      <c r="I407" s="57"/>
      <c r="J407" s="96">
        <v>30</v>
      </c>
      <c r="K407" s="89" t="s">
        <v>223</v>
      </c>
      <c r="L407" s="26">
        <v>0</v>
      </c>
      <c r="M407" s="53"/>
      <c r="N407" s="30">
        <v>3.3</v>
      </c>
      <c r="O407" s="75"/>
      <c r="P407" s="30">
        <v>3.3</v>
      </c>
      <c r="Q407" s="53"/>
      <c r="R407" s="21">
        <f t="shared" si="36"/>
        <v>1029828</v>
      </c>
      <c r="S407" s="36"/>
    </row>
    <row r="408" spans="1:19" s="16" customFormat="1" x14ac:dyDescent="0.25">
      <c r="A408" s="20">
        <v>343.2</v>
      </c>
      <c r="B408" s="20" t="s">
        <v>190</v>
      </c>
      <c r="C408" s="28"/>
      <c r="D408" s="15">
        <v>126771982.41</v>
      </c>
      <c r="E408" s="20"/>
      <c r="F408" s="103">
        <v>0</v>
      </c>
      <c r="G408" s="89" t="s">
        <v>223</v>
      </c>
      <c r="H408" s="98">
        <v>30</v>
      </c>
      <c r="I408" s="57"/>
      <c r="J408" s="108">
        <v>30</v>
      </c>
      <c r="K408" s="89" t="s">
        <v>223</v>
      </c>
      <c r="L408" s="26">
        <v>0</v>
      </c>
      <c r="M408" s="53"/>
      <c r="N408" s="30">
        <v>3.3</v>
      </c>
      <c r="O408" s="75"/>
      <c r="P408" s="30">
        <v>3.3</v>
      </c>
      <c r="Q408" s="53"/>
      <c r="R408" s="21">
        <f t="shared" si="36"/>
        <v>4183475</v>
      </c>
      <c r="S408" s="36"/>
    </row>
    <row r="409" spans="1:19" s="16" customFormat="1" x14ac:dyDescent="0.25">
      <c r="A409" s="20">
        <v>345</v>
      </c>
      <c r="B409" s="20" t="s">
        <v>17</v>
      </c>
      <c r="C409" s="28"/>
      <c r="D409" s="15">
        <v>1291341.6599999999</v>
      </c>
      <c r="E409" s="20"/>
      <c r="F409" s="103">
        <v>0</v>
      </c>
      <c r="G409" s="89" t="s">
        <v>223</v>
      </c>
      <c r="H409" s="96">
        <v>30</v>
      </c>
      <c r="I409" s="57"/>
      <c r="J409" s="96">
        <v>30</v>
      </c>
      <c r="K409" s="89" t="s">
        <v>223</v>
      </c>
      <c r="L409" s="26">
        <v>0</v>
      </c>
      <c r="M409" s="20"/>
      <c r="N409" s="30">
        <v>3.3</v>
      </c>
      <c r="O409" s="30"/>
      <c r="P409" s="30">
        <v>3.3</v>
      </c>
      <c r="Q409" s="20"/>
      <c r="R409" s="21">
        <f t="shared" si="36"/>
        <v>42614</v>
      </c>
      <c r="S409" s="36"/>
    </row>
    <row r="410" spans="1:19" s="16" customFormat="1" x14ac:dyDescent="0.25">
      <c r="A410" s="20">
        <v>346</v>
      </c>
      <c r="B410" s="20" t="s">
        <v>191</v>
      </c>
      <c r="C410" s="28"/>
      <c r="D410" s="11">
        <v>836533.1</v>
      </c>
      <c r="E410" s="20"/>
      <c r="F410" s="103">
        <v>0</v>
      </c>
      <c r="G410" s="89" t="s">
        <v>223</v>
      </c>
      <c r="H410" s="96">
        <v>30</v>
      </c>
      <c r="I410" s="57"/>
      <c r="J410" s="96">
        <v>30</v>
      </c>
      <c r="K410" s="89" t="s">
        <v>223</v>
      </c>
      <c r="L410" s="26">
        <v>0</v>
      </c>
      <c r="M410" s="53"/>
      <c r="N410" s="30">
        <v>3.3</v>
      </c>
      <c r="O410" s="75"/>
      <c r="P410" s="30">
        <v>3.3</v>
      </c>
      <c r="Q410" s="53"/>
      <c r="R410" s="22">
        <f t="shared" si="36"/>
        <v>27606</v>
      </c>
      <c r="S410" s="47"/>
    </row>
    <row r="411" spans="1:19" s="16" customFormat="1" x14ac:dyDescent="0.25">
      <c r="A411" s="20" t="s">
        <v>5</v>
      </c>
      <c r="B411" s="28" t="s">
        <v>90</v>
      </c>
      <c r="C411" s="28"/>
      <c r="D411" s="17">
        <f>+SUBTOTAL(9,D405:D410)</f>
        <v>163678161.29999998</v>
      </c>
      <c r="E411" s="28"/>
      <c r="F411" s="103"/>
      <c r="G411" s="28"/>
      <c r="H411" s="96"/>
      <c r="I411" s="28"/>
      <c r="J411" s="101"/>
      <c r="K411" s="28"/>
      <c r="L411" s="26"/>
      <c r="M411" s="28"/>
      <c r="N411" s="50">
        <f>R411/D411*100</f>
        <v>3.2999998027226134</v>
      </c>
      <c r="O411" s="50"/>
      <c r="P411" s="50">
        <f>+ROUND(R411/D411*100,1)</f>
        <v>3.3</v>
      </c>
      <c r="Q411" s="28"/>
      <c r="R411" s="23">
        <f>+SUBTOTAL(9,R405:R410)</f>
        <v>5401379</v>
      </c>
      <c r="S411" s="23"/>
    </row>
    <row r="412" spans="1:19" s="16" customFormat="1" x14ac:dyDescent="0.25">
      <c r="A412" s="20" t="s">
        <v>5</v>
      </c>
      <c r="B412" s="20" t="s">
        <v>5</v>
      </c>
      <c r="C412" s="28"/>
      <c r="D412" s="117"/>
      <c r="E412" s="28"/>
      <c r="F412" s="103"/>
      <c r="G412" s="28"/>
      <c r="H412" s="96"/>
      <c r="I412" s="28"/>
      <c r="J412" s="101"/>
      <c r="K412" s="28"/>
      <c r="L412" s="26"/>
      <c r="M412" s="28"/>
      <c r="N412" s="30"/>
      <c r="O412" s="50"/>
      <c r="P412" s="30"/>
      <c r="Q412" s="28"/>
      <c r="R412" s="37"/>
      <c r="S412" s="37"/>
    </row>
    <row r="413" spans="1:19" s="16" customFormat="1" x14ac:dyDescent="0.25">
      <c r="A413" s="28" t="s">
        <v>5</v>
      </c>
      <c r="B413" s="28" t="s">
        <v>91</v>
      </c>
      <c r="C413" s="28"/>
      <c r="D413" s="117"/>
      <c r="E413" s="28"/>
      <c r="F413" s="103"/>
      <c r="G413" s="28"/>
      <c r="H413" s="96"/>
      <c r="I413" s="28"/>
      <c r="J413" s="101"/>
      <c r="K413" s="28"/>
      <c r="L413" s="26"/>
      <c r="M413" s="28"/>
      <c r="N413" s="50"/>
      <c r="O413" s="50"/>
      <c r="P413" s="30"/>
      <c r="Q413" s="28"/>
      <c r="R413" s="37"/>
      <c r="S413" s="37"/>
    </row>
    <row r="414" spans="1:19" s="16" customFormat="1" x14ac:dyDescent="0.25">
      <c r="A414" s="20">
        <v>341</v>
      </c>
      <c r="B414" s="20" t="s">
        <v>14</v>
      </c>
      <c r="C414" s="28"/>
      <c r="D414" s="15">
        <v>109835743.86</v>
      </c>
      <c r="E414" s="20"/>
      <c r="F414" s="103">
        <v>0</v>
      </c>
      <c r="G414" s="89" t="s">
        <v>223</v>
      </c>
      <c r="H414" s="96">
        <v>30</v>
      </c>
      <c r="I414" s="20"/>
      <c r="J414" s="96">
        <v>30</v>
      </c>
      <c r="K414" s="89" t="s">
        <v>223</v>
      </c>
      <c r="L414" s="26">
        <v>0</v>
      </c>
      <c r="M414" s="20"/>
      <c r="N414" s="30">
        <v>3.3</v>
      </c>
      <c r="O414" s="30"/>
      <c r="P414" s="30">
        <v>3.3</v>
      </c>
      <c r="Q414" s="20"/>
      <c r="R414" s="21">
        <f t="shared" ref="R414:R420" si="37">+ROUND(D414*P414/100,0)</f>
        <v>3624580</v>
      </c>
      <c r="S414" s="36"/>
    </row>
    <row r="415" spans="1:19" s="16" customFormat="1" x14ac:dyDescent="0.25">
      <c r="A415" s="20">
        <v>342</v>
      </c>
      <c r="B415" s="20" t="s">
        <v>59</v>
      </c>
      <c r="C415" s="28"/>
      <c r="D415" s="15">
        <v>21806446.600000001</v>
      </c>
      <c r="E415" s="20"/>
      <c r="F415" s="103">
        <v>0</v>
      </c>
      <c r="G415" s="89" t="s">
        <v>223</v>
      </c>
      <c r="H415" s="96">
        <v>30</v>
      </c>
      <c r="I415" s="20"/>
      <c r="J415" s="96">
        <v>30</v>
      </c>
      <c r="K415" s="89" t="s">
        <v>223</v>
      </c>
      <c r="L415" s="26">
        <v>0</v>
      </c>
      <c r="M415" s="20"/>
      <c r="N415" s="30">
        <v>3.3</v>
      </c>
      <c r="O415" s="30"/>
      <c r="P415" s="30">
        <v>3.3</v>
      </c>
      <c r="Q415" s="20"/>
      <c r="R415" s="21">
        <f t="shared" si="37"/>
        <v>719613</v>
      </c>
      <c r="S415" s="36"/>
    </row>
    <row r="416" spans="1:19" s="16" customFormat="1" x14ac:dyDescent="0.25">
      <c r="A416" s="20">
        <v>343</v>
      </c>
      <c r="B416" s="20" t="s">
        <v>60</v>
      </c>
      <c r="C416" s="28"/>
      <c r="D416" s="15">
        <v>300710821.35000002</v>
      </c>
      <c r="E416" s="20"/>
      <c r="F416" s="103">
        <v>0</v>
      </c>
      <c r="G416" s="89" t="s">
        <v>223</v>
      </c>
      <c r="H416" s="96">
        <v>30</v>
      </c>
      <c r="I416" s="20"/>
      <c r="J416" s="96">
        <v>30</v>
      </c>
      <c r="K416" s="89" t="s">
        <v>223</v>
      </c>
      <c r="L416" s="26">
        <v>0</v>
      </c>
      <c r="M416" s="20"/>
      <c r="N416" s="30">
        <v>3.3</v>
      </c>
      <c r="O416" s="30"/>
      <c r="P416" s="30">
        <v>3.3</v>
      </c>
      <c r="Q416" s="20"/>
      <c r="R416" s="21">
        <f t="shared" si="37"/>
        <v>9923457</v>
      </c>
      <c r="S416" s="36"/>
    </row>
    <row r="417" spans="1:19" s="16" customFormat="1" x14ac:dyDescent="0.25">
      <c r="A417" s="20">
        <v>343.2</v>
      </c>
      <c r="B417" s="20" t="s">
        <v>190</v>
      </c>
      <c r="C417" s="28"/>
      <c r="D417" s="15">
        <v>81954082.890000001</v>
      </c>
      <c r="E417" s="20"/>
      <c r="F417" s="103">
        <v>0</v>
      </c>
      <c r="G417" s="89" t="s">
        <v>223</v>
      </c>
      <c r="H417" s="98">
        <v>30</v>
      </c>
      <c r="I417" s="20"/>
      <c r="J417" s="108">
        <v>30</v>
      </c>
      <c r="K417" s="89" t="s">
        <v>223</v>
      </c>
      <c r="L417" s="26">
        <v>0</v>
      </c>
      <c r="M417" s="20"/>
      <c r="N417" s="30">
        <v>3.3</v>
      </c>
      <c r="O417" s="30"/>
      <c r="P417" s="30">
        <v>3.3</v>
      </c>
      <c r="Q417" s="20"/>
      <c r="R417" s="21">
        <f t="shared" si="37"/>
        <v>2704485</v>
      </c>
      <c r="S417" s="36"/>
    </row>
    <row r="418" spans="1:19" s="16" customFormat="1" x14ac:dyDescent="0.25">
      <c r="A418" s="20">
        <v>344</v>
      </c>
      <c r="B418" s="20" t="s">
        <v>61</v>
      </c>
      <c r="C418" s="28"/>
      <c r="D418" s="15">
        <v>49469104.689999998</v>
      </c>
      <c r="E418" s="20"/>
      <c r="F418" s="103">
        <v>0</v>
      </c>
      <c r="G418" s="89" t="s">
        <v>223</v>
      </c>
      <c r="H418" s="96">
        <v>30</v>
      </c>
      <c r="I418" s="20"/>
      <c r="J418" s="96">
        <v>30</v>
      </c>
      <c r="K418" s="89" t="s">
        <v>223</v>
      </c>
      <c r="L418" s="26">
        <v>0</v>
      </c>
      <c r="M418" s="20"/>
      <c r="N418" s="30">
        <v>3.3</v>
      </c>
      <c r="O418" s="30"/>
      <c r="P418" s="30">
        <v>3.3</v>
      </c>
      <c r="Q418" s="20"/>
      <c r="R418" s="21">
        <f t="shared" si="37"/>
        <v>1632480</v>
      </c>
      <c r="S418" s="36"/>
    </row>
    <row r="419" spans="1:19" s="16" customFormat="1" x14ac:dyDescent="0.25">
      <c r="A419" s="20">
        <v>345</v>
      </c>
      <c r="B419" s="20" t="s">
        <v>17</v>
      </c>
      <c r="C419" s="28"/>
      <c r="D419" s="15">
        <v>72300016.409999996</v>
      </c>
      <c r="E419" s="20"/>
      <c r="F419" s="103">
        <v>0</v>
      </c>
      <c r="G419" s="89" t="s">
        <v>223</v>
      </c>
      <c r="H419" s="96">
        <v>30</v>
      </c>
      <c r="I419" s="20"/>
      <c r="J419" s="96">
        <v>30</v>
      </c>
      <c r="K419" s="89" t="s">
        <v>223</v>
      </c>
      <c r="L419" s="26">
        <v>0</v>
      </c>
      <c r="M419" s="20"/>
      <c r="N419" s="30">
        <v>3.3</v>
      </c>
      <c r="O419" s="30"/>
      <c r="P419" s="30">
        <v>3.3</v>
      </c>
      <c r="Q419" s="20"/>
      <c r="R419" s="21">
        <f t="shared" si="37"/>
        <v>2385901</v>
      </c>
      <c r="S419" s="36"/>
    </row>
    <row r="420" spans="1:19" s="16" customFormat="1" x14ac:dyDescent="0.25">
      <c r="A420" s="20">
        <v>346</v>
      </c>
      <c r="B420" s="20" t="s">
        <v>191</v>
      </c>
      <c r="C420" s="28"/>
      <c r="D420" s="11">
        <v>8042081.4800000004</v>
      </c>
      <c r="E420" s="20"/>
      <c r="F420" s="103">
        <v>0</v>
      </c>
      <c r="G420" s="89" t="s">
        <v>223</v>
      </c>
      <c r="H420" s="96">
        <v>30</v>
      </c>
      <c r="I420" s="20"/>
      <c r="J420" s="96">
        <v>30</v>
      </c>
      <c r="K420" s="89" t="s">
        <v>223</v>
      </c>
      <c r="L420" s="26">
        <v>0</v>
      </c>
      <c r="M420" s="20"/>
      <c r="N420" s="30">
        <v>3.3</v>
      </c>
      <c r="O420" s="30"/>
      <c r="P420" s="30">
        <v>3.3</v>
      </c>
      <c r="Q420" s="20"/>
      <c r="R420" s="22">
        <f t="shared" si="37"/>
        <v>265389</v>
      </c>
      <c r="S420" s="47"/>
    </row>
    <row r="421" spans="1:19" s="16" customFormat="1" x14ac:dyDescent="0.25">
      <c r="A421" s="20" t="s">
        <v>5</v>
      </c>
      <c r="B421" s="28" t="s">
        <v>92</v>
      </c>
      <c r="C421" s="28"/>
      <c r="D421" s="17">
        <f>+SUBTOTAL(9,D414:D420)</f>
        <v>644118297.28000009</v>
      </c>
      <c r="E421" s="28"/>
      <c r="F421" s="103"/>
      <c r="G421" s="28"/>
      <c r="H421" s="96"/>
      <c r="I421" s="28"/>
      <c r="J421" s="101"/>
      <c r="K421" s="28"/>
      <c r="L421" s="26"/>
      <c r="M421" s="28"/>
      <c r="N421" s="50">
        <f>R421/D421*100</f>
        <v>3.3000001847114109</v>
      </c>
      <c r="O421" s="50"/>
      <c r="P421" s="30">
        <f>+ROUND(R421/D421*100,1)</f>
        <v>3.3</v>
      </c>
      <c r="Q421" s="28"/>
      <c r="R421" s="23">
        <f>+SUBTOTAL(9,R414:R420)</f>
        <v>21255905</v>
      </c>
      <c r="S421" s="23"/>
    </row>
    <row r="422" spans="1:19" s="16" customFormat="1" x14ac:dyDescent="0.25">
      <c r="A422" s="20" t="s">
        <v>5</v>
      </c>
      <c r="B422" s="20" t="s">
        <v>5</v>
      </c>
      <c r="C422" s="28"/>
      <c r="D422" s="117"/>
      <c r="E422" s="28"/>
      <c r="F422" s="103"/>
      <c r="G422" s="28"/>
      <c r="H422" s="96"/>
      <c r="I422" s="28"/>
      <c r="J422" s="101"/>
      <c r="K422" s="28"/>
      <c r="L422" s="26"/>
      <c r="M422" s="28"/>
      <c r="N422" s="50"/>
      <c r="O422" s="50"/>
      <c r="P422" s="30"/>
      <c r="Q422" s="28"/>
      <c r="R422" s="37"/>
      <c r="S422" s="37"/>
    </row>
    <row r="423" spans="1:19" s="16" customFormat="1" x14ac:dyDescent="0.25">
      <c r="A423" s="28" t="s">
        <v>5</v>
      </c>
      <c r="B423" s="28" t="s">
        <v>93</v>
      </c>
      <c r="C423" s="28"/>
      <c r="D423" s="117"/>
      <c r="E423" s="28"/>
      <c r="F423" s="103"/>
      <c r="G423" s="28"/>
      <c r="H423" s="96"/>
      <c r="I423" s="28"/>
      <c r="J423" s="101"/>
      <c r="K423" s="28"/>
      <c r="L423" s="26"/>
      <c r="M423" s="28"/>
      <c r="N423" s="50"/>
      <c r="O423" s="50"/>
      <c r="P423" s="30"/>
      <c r="Q423" s="28"/>
      <c r="R423" s="37"/>
      <c r="S423" s="37"/>
    </row>
    <row r="424" spans="1:19" s="16" customFormat="1" x14ac:dyDescent="0.25">
      <c r="A424" s="20">
        <v>341</v>
      </c>
      <c r="B424" s="20" t="s">
        <v>14</v>
      </c>
      <c r="C424" s="28"/>
      <c r="D424" s="15">
        <v>39659645.950000003</v>
      </c>
      <c r="E424" s="20"/>
      <c r="F424" s="103">
        <v>0</v>
      </c>
      <c r="G424" s="89" t="s">
        <v>223</v>
      </c>
      <c r="H424" s="96">
        <v>30</v>
      </c>
      <c r="I424" s="20"/>
      <c r="J424" s="96">
        <v>30</v>
      </c>
      <c r="K424" s="89" t="s">
        <v>223</v>
      </c>
      <c r="L424" s="26">
        <v>0</v>
      </c>
      <c r="M424" s="20"/>
      <c r="N424" s="30">
        <v>3.3</v>
      </c>
      <c r="O424" s="30"/>
      <c r="P424" s="30">
        <v>3.3</v>
      </c>
      <c r="Q424" s="20"/>
      <c r="R424" s="21">
        <f t="shared" ref="R424:R430" si="38">+ROUND(D424*P424/100,0)</f>
        <v>1308768</v>
      </c>
      <c r="S424" s="36"/>
    </row>
    <row r="425" spans="1:19" s="16" customFormat="1" x14ac:dyDescent="0.25">
      <c r="A425" s="20">
        <v>342</v>
      </c>
      <c r="B425" s="20" t="s">
        <v>59</v>
      </c>
      <c r="C425" s="28"/>
      <c r="D425" s="15">
        <v>7471457.0199999996</v>
      </c>
      <c r="E425" s="20"/>
      <c r="F425" s="103">
        <v>0</v>
      </c>
      <c r="G425" s="89" t="s">
        <v>223</v>
      </c>
      <c r="H425" s="96">
        <v>30</v>
      </c>
      <c r="I425" s="20"/>
      <c r="J425" s="96">
        <v>30</v>
      </c>
      <c r="K425" s="89" t="s">
        <v>223</v>
      </c>
      <c r="L425" s="26">
        <v>0</v>
      </c>
      <c r="M425" s="20"/>
      <c r="N425" s="30">
        <v>3.3</v>
      </c>
      <c r="O425" s="30"/>
      <c r="P425" s="30">
        <v>3.3</v>
      </c>
      <c r="Q425" s="20"/>
      <c r="R425" s="21">
        <f t="shared" si="38"/>
        <v>246558</v>
      </c>
      <c r="S425" s="36"/>
    </row>
    <row r="426" spans="1:19" s="16" customFormat="1" x14ac:dyDescent="0.25">
      <c r="A426" s="20">
        <v>343</v>
      </c>
      <c r="B426" s="20" t="s">
        <v>60</v>
      </c>
      <c r="C426" s="28"/>
      <c r="D426" s="15">
        <v>255637284.5</v>
      </c>
      <c r="E426" s="20"/>
      <c r="F426" s="103">
        <v>0</v>
      </c>
      <c r="G426" s="89" t="s">
        <v>223</v>
      </c>
      <c r="H426" s="96">
        <v>30</v>
      </c>
      <c r="I426" s="20"/>
      <c r="J426" s="96">
        <v>30</v>
      </c>
      <c r="K426" s="89" t="s">
        <v>223</v>
      </c>
      <c r="L426" s="26">
        <v>0</v>
      </c>
      <c r="M426" s="20"/>
      <c r="N426" s="30">
        <v>3.3</v>
      </c>
      <c r="O426" s="30"/>
      <c r="P426" s="30">
        <v>3.3</v>
      </c>
      <c r="Q426" s="20"/>
      <c r="R426" s="21">
        <f t="shared" si="38"/>
        <v>8436030</v>
      </c>
      <c r="S426" s="36"/>
    </row>
    <row r="427" spans="1:19" s="16" customFormat="1" x14ac:dyDescent="0.25">
      <c r="A427" s="20">
        <v>343.2</v>
      </c>
      <c r="B427" s="20" t="s">
        <v>190</v>
      </c>
      <c r="C427" s="28"/>
      <c r="D427" s="15">
        <v>149878251.36000001</v>
      </c>
      <c r="E427" s="20"/>
      <c r="F427" s="103">
        <v>0</v>
      </c>
      <c r="G427" s="89" t="s">
        <v>223</v>
      </c>
      <c r="H427" s="98">
        <v>30</v>
      </c>
      <c r="I427" s="20"/>
      <c r="J427" s="108">
        <v>30</v>
      </c>
      <c r="K427" s="89" t="s">
        <v>223</v>
      </c>
      <c r="L427" s="26">
        <v>0</v>
      </c>
      <c r="M427" s="20"/>
      <c r="N427" s="30">
        <v>3.3</v>
      </c>
      <c r="O427" s="30"/>
      <c r="P427" s="30">
        <v>3.3</v>
      </c>
      <c r="Q427" s="20"/>
      <c r="R427" s="21">
        <f t="shared" si="38"/>
        <v>4945982</v>
      </c>
      <c r="S427" s="36"/>
    </row>
    <row r="428" spans="1:19" s="16" customFormat="1" x14ac:dyDescent="0.25">
      <c r="A428" s="20">
        <v>344</v>
      </c>
      <c r="B428" s="20" t="s">
        <v>61</v>
      </c>
      <c r="C428" s="28"/>
      <c r="D428" s="15">
        <v>43599022.960000001</v>
      </c>
      <c r="E428" s="20"/>
      <c r="F428" s="103">
        <v>0</v>
      </c>
      <c r="G428" s="89" t="s">
        <v>223</v>
      </c>
      <c r="H428" s="96">
        <v>30</v>
      </c>
      <c r="I428" s="20"/>
      <c r="J428" s="96">
        <v>30</v>
      </c>
      <c r="K428" s="89" t="s">
        <v>223</v>
      </c>
      <c r="L428" s="26">
        <v>0</v>
      </c>
      <c r="M428" s="20"/>
      <c r="N428" s="30">
        <v>3.3</v>
      </c>
      <c r="O428" s="30"/>
      <c r="P428" s="30">
        <v>3.3</v>
      </c>
      <c r="Q428" s="20"/>
      <c r="R428" s="21">
        <f t="shared" si="38"/>
        <v>1438768</v>
      </c>
      <c r="S428" s="36"/>
    </row>
    <row r="429" spans="1:19" s="16" customFormat="1" x14ac:dyDescent="0.25">
      <c r="A429" s="20">
        <v>345</v>
      </c>
      <c r="B429" s="20" t="s">
        <v>17</v>
      </c>
      <c r="C429" s="28"/>
      <c r="D429" s="15">
        <v>33177135.609999999</v>
      </c>
      <c r="E429" s="20"/>
      <c r="F429" s="103">
        <v>0</v>
      </c>
      <c r="G429" s="89" t="s">
        <v>223</v>
      </c>
      <c r="H429" s="96">
        <v>30</v>
      </c>
      <c r="I429" s="20"/>
      <c r="J429" s="96">
        <v>30</v>
      </c>
      <c r="K429" s="89" t="s">
        <v>223</v>
      </c>
      <c r="L429" s="26">
        <v>0</v>
      </c>
      <c r="M429" s="20"/>
      <c r="N429" s="30">
        <v>3.3</v>
      </c>
      <c r="O429" s="30"/>
      <c r="P429" s="30">
        <v>3.3</v>
      </c>
      <c r="Q429" s="20"/>
      <c r="R429" s="21">
        <f t="shared" si="38"/>
        <v>1094845</v>
      </c>
      <c r="S429" s="36"/>
    </row>
    <row r="430" spans="1:19" s="16" customFormat="1" x14ac:dyDescent="0.25">
      <c r="A430" s="20">
        <v>346</v>
      </c>
      <c r="B430" s="20" t="s">
        <v>191</v>
      </c>
      <c r="C430" s="28"/>
      <c r="D430" s="11">
        <v>11893351.16</v>
      </c>
      <c r="E430" s="20"/>
      <c r="F430" s="103">
        <v>0</v>
      </c>
      <c r="G430" s="89" t="s">
        <v>223</v>
      </c>
      <c r="H430" s="96">
        <v>30</v>
      </c>
      <c r="I430" s="20"/>
      <c r="J430" s="96">
        <v>30</v>
      </c>
      <c r="K430" s="89" t="s">
        <v>223</v>
      </c>
      <c r="L430" s="26">
        <v>0</v>
      </c>
      <c r="M430" s="20"/>
      <c r="N430" s="30">
        <v>3.3</v>
      </c>
      <c r="O430" s="30"/>
      <c r="P430" s="30">
        <v>3.3</v>
      </c>
      <c r="Q430" s="20"/>
      <c r="R430" s="22">
        <f t="shared" si="38"/>
        <v>392481</v>
      </c>
      <c r="S430" s="47"/>
    </row>
    <row r="431" spans="1:19" s="16" customFormat="1" x14ac:dyDescent="0.25">
      <c r="A431" s="20" t="s">
        <v>5</v>
      </c>
      <c r="B431" s="28" t="s">
        <v>94</v>
      </c>
      <c r="C431" s="28"/>
      <c r="D431" s="17">
        <f>+SUBTOTAL(9,D424:D430)</f>
        <v>541316148.56000006</v>
      </c>
      <c r="E431" s="28"/>
      <c r="F431" s="103"/>
      <c r="G431" s="28"/>
      <c r="H431" s="96"/>
      <c r="I431" s="28"/>
      <c r="J431" s="101"/>
      <c r="K431" s="28"/>
      <c r="L431" s="26"/>
      <c r="M431" s="28"/>
      <c r="N431" s="50">
        <f>R431/D431*100</f>
        <v>3.2999998332804212</v>
      </c>
      <c r="O431" s="50"/>
      <c r="P431" s="50">
        <f>+ROUND(R431/D431*100,1)</f>
        <v>3.3</v>
      </c>
      <c r="Q431" s="28"/>
      <c r="R431" s="23">
        <f>+SUBTOTAL(9,R424:R430)</f>
        <v>17863432</v>
      </c>
      <c r="S431" s="23"/>
    </row>
    <row r="432" spans="1:19" s="16" customFormat="1" x14ac:dyDescent="0.25">
      <c r="A432" s="20" t="s">
        <v>5</v>
      </c>
      <c r="B432" s="28" t="s">
        <v>5</v>
      </c>
      <c r="C432" s="28"/>
      <c r="D432" s="117"/>
      <c r="E432" s="28"/>
      <c r="F432" s="103"/>
      <c r="G432" s="28"/>
      <c r="H432" s="96"/>
      <c r="I432" s="28"/>
      <c r="J432" s="101"/>
      <c r="K432" s="28"/>
      <c r="L432" s="26"/>
      <c r="M432" s="28"/>
      <c r="N432" s="50"/>
      <c r="O432" s="50"/>
      <c r="P432" s="30"/>
      <c r="Q432" s="28"/>
      <c r="R432" s="37"/>
      <c r="S432" s="37"/>
    </row>
    <row r="433" spans="1:19" s="16" customFormat="1" x14ac:dyDescent="0.25">
      <c r="A433" s="20" t="s">
        <v>5</v>
      </c>
      <c r="B433" s="28" t="s">
        <v>95</v>
      </c>
      <c r="C433" s="28"/>
      <c r="D433" s="117"/>
      <c r="E433" s="28"/>
      <c r="F433" s="103"/>
      <c r="G433" s="28"/>
      <c r="H433" s="96"/>
      <c r="I433" s="28"/>
      <c r="J433" s="101"/>
      <c r="K433" s="28"/>
      <c r="L433" s="26"/>
      <c r="M433" s="28"/>
      <c r="N433" s="50"/>
      <c r="O433" s="50"/>
      <c r="P433" s="30"/>
      <c r="Q433" s="28"/>
      <c r="R433" s="37"/>
      <c r="S433" s="37"/>
    </row>
    <row r="434" spans="1:19" s="16" customFormat="1" x14ac:dyDescent="0.25">
      <c r="A434" s="20">
        <v>341</v>
      </c>
      <c r="B434" s="20" t="s">
        <v>14</v>
      </c>
      <c r="C434" s="28"/>
      <c r="D434" s="15">
        <v>57671242.119999997</v>
      </c>
      <c r="E434" s="20"/>
      <c r="F434" s="103">
        <v>0</v>
      </c>
      <c r="G434" s="89" t="s">
        <v>223</v>
      </c>
      <c r="H434" s="96">
        <v>30</v>
      </c>
      <c r="I434" s="20"/>
      <c r="J434" s="96">
        <v>30</v>
      </c>
      <c r="K434" s="89" t="s">
        <v>223</v>
      </c>
      <c r="L434" s="26">
        <v>0</v>
      </c>
      <c r="M434" s="20"/>
      <c r="N434" s="30">
        <v>3.3</v>
      </c>
      <c r="O434" s="30"/>
      <c r="P434" s="30">
        <v>3.3</v>
      </c>
      <c r="Q434" s="20"/>
      <c r="R434" s="21">
        <f t="shared" ref="R434:R440" si="39">+ROUND(D434*P434/100,0)</f>
        <v>1903151</v>
      </c>
      <c r="S434" s="36"/>
    </row>
    <row r="435" spans="1:19" s="16" customFormat="1" x14ac:dyDescent="0.25">
      <c r="A435" s="20">
        <v>342</v>
      </c>
      <c r="B435" s="20" t="s">
        <v>59</v>
      </c>
      <c r="C435" s="28"/>
      <c r="D435" s="15">
        <v>10754858.289999999</v>
      </c>
      <c r="E435" s="20"/>
      <c r="F435" s="103">
        <v>0</v>
      </c>
      <c r="G435" s="89" t="s">
        <v>223</v>
      </c>
      <c r="H435" s="96">
        <v>30</v>
      </c>
      <c r="I435" s="20"/>
      <c r="J435" s="96">
        <v>30</v>
      </c>
      <c r="K435" s="89" t="s">
        <v>223</v>
      </c>
      <c r="L435" s="26">
        <v>0</v>
      </c>
      <c r="M435" s="20"/>
      <c r="N435" s="30">
        <v>3.3</v>
      </c>
      <c r="O435" s="30"/>
      <c r="P435" s="30">
        <v>3.3</v>
      </c>
      <c r="Q435" s="20"/>
      <c r="R435" s="21">
        <f t="shared" si="39"/>
        <v>354910</v>
      </c>
      <c r="S435" s="36"/>
    </row>
    <row r="436" spans="1:19" s="16" customFormat="1" x14ac:dyDescent="0.25">
      <c r="A436" s="20">
        <v>343</v>
      </c>
      <c r="B436" s="20" t="s">
        <v>60</v>
      </c>
      <c r="C436" s="28"/>
      <c r="D436" s="15">
        <v>480389197</v>
      </c>
      <c r="E436" s="20"/>
      <c r="F436" s="103">
        <v>0</v>
      </c>
      <c r="G436" s="89" t="s">
        <v>223</v>
      </c>
      <c r="H436" s="96">
        <v>30</v>
      </c>
      <c r="I436" s="20"/>
      <c r="J436" s="96">
        <v>30</v>
      </c>
      <c r="K436" s="89" t="s">
        <v>223</v>
      </c>
      <c r="L436" s="26">
        <v>0</v>
      </c>
      <c r="M436" s="20"/>
      <c r="N436" s="30">
        <v>3.3</v>
      </c>
      <c r="O436" s="30"/>
      <c r="P436" s="30">
        <v>3.3</v>
      </c>
      <c r="Q436" s="20"/>
      <c r="R436" s="21">
        <f t="shared" si="39"/>
        <v>15852844</v>
      </c>
      <c r="S436" s="36"/>
    </row>
    <row r="437" spans="1:19" s="16" customFormat="1" x14ac:dyDescent="0.25">
      <c r="A437" s="20">
        <v>343.2</v>
      </c>
      <c r="B437" s="20" t="s">
        <v>190</v>
      </c>
      <c r="C437" s="28"/>
      <c r="D437" s="15">
        <v>98598036.450000003</v>
      </c>
      <c r="E437" s="20"/>
      <c r="F437" s="103">
        <v>0</v>
      </c>
      <c r="G437" s="89" t="s">
        <v>223</v>
      </c>
      <c r="H437" s="98">
        <v>30</v>
      </c>
      <c r="I437" s="20"/>
      <c r="J437" s="108">
        <v>30</v>
      </c>
      <c r="K437" s="89" t="s">
        <v>223</v>
      </c>
      <c r="L437" s="26">
        <v>0</v>
      </c>
      <c r="M437" s="20"/>
      <c r="N437" s="30">
        <v>3.3</v>
      </c>
      <c r="O437" s="30"/>
      <c r="P437" s="30">
        <v>3.3</v>
      </c>
      <c r="Q437" s="20"/>
      <c r="R437" s="21">
        <f t="shared" si="39"/>
        <v>3253735</v>
      </c>
      <c r="S437" s="36"/>
    </row>
    <row r="438" spans="1:19" s="16" customFormat="1" x14ac:dyDescent="0.25">
      <c r="A438" s="20">
        <v>344</v>
      </c>
      <c r="B438" s="20" t="s">
        <v>61</v>
      </c>
      <c r="C438" s="28"/>
      <c r="D438" s="15">
        <v>64525280.159999996</v>
      </c>
      <c r="E438" s="20"/>
      <c r="F438" s="103">
        <v>0</v>
      </c>
      <c r="G438" s="89" t="s">
        <v>223</v>
      </c>
      <c r="H438" s="96">
        <v>30</v>
      </c>
      <c r="I438" s="20"/>
      <c r="J438" s="96">
        <v>30</v>
      </c>
      <c r="K438" s="89" t="s">
        <v>223</v>
      </c>
      <c r="L438" s="26">
        <v>0</v>
      </c>
      <c r="M438" s="20"/>
      <c r="N438" s="30">
        <v>3.3</v>
      </c>
      <c r="O438" s="30"/>
      <c r="P438" s="30">
        <v>3.3</v>
      </c>
      <c r="Q438" s="20"/>
      <c r="R438" s="21">
        <f t="shared" si="39"/>
        <v>2129334</v>
      </c>
      <c r="S438" s="36"/>
    </row>
    <row r="439" spans="1:19" s="16" customFormat="1" x14ac:dyDescent="0.25">
      <c r="A439" s="20">
        <v>345</v>
      </c>
      <c r="B439" s="20" t="s">
        <v>17</v>
      </c>
      <c r="C439" s="28"/>
      <c r="D439" s="15">
        <v>48252609.780000001</v>
      </c>
      <c r="E439" s="20"/>
      <c r="F439" s="103">
        <v>0</v>
      </c>
      <c r="G439" s="89" t="s">
        <v>223</v>
      </c>
      <c r="H439" s="96">
        <v>30</v>
      </c>
      <c r="I439" s="20"/>
      <c r="J439" s="96">
        <v>30</v>
      </c>
      <c r="K439" s="89" t="s">
        <v>223</v>
      </c>
      <c r="L439" s="26">
        <v>0</v>
      </c>
      <c r="M439" s="20"/>
      <c r="N439" s="30">
        <v>3.3</v>
      </c>
      <c r="O439" s="30"/>
      <c r="P439" s="30">
        <v>3.3</v>
      </c>
      <c r="Q439" s="20"/>
      <c r="R439" s="21">
        <f t="shared" si="39"/>
        <v>1592336</v>
      </c>
      <c r="S439" s="36"/>
    </row>
    <row r="440" spans="1:19" s="16" customFormat="1" x14ac:dyDescent="0.25">
      <c r="A440" s="20">
        <v>346</v>
      </c>
      <c r="B440" s="20" t="s">
        <v>191</v>
      </c>
      <c r="C440" s="28"/>
      <c r="D440" s="11">
        <v>12454465.92</v>
      </c>
      <c r="E440" s="20"/>
      <c r="F440" s="103">
        <v>0</v>
      </c>
      <c r="G440" s="89" t="s">
        <v>223</v>
      </c>
      <c r="H440" s="96">
        <v>30</v>
      </c>
      <c r="I440" s="20"/>
      <c r="J440" s="96">
        <v>30</v>
      </c>
      <c r="K440" s="89" t="s">
        <v>223</v>
      </c>
      <c r="L440" s="26">
        <v>0</v>
      </c>
      <c r="M440" s="20"/>
      <c r="N440" s="30">
        <v>3.3</v>
      </c>
      <c r="O440" s="30"/>
      <c r="P440" s="30">
        <v>3.3</v>
      </c>
      <c r="Q440" s="20"/>
      <c r="R440" s="22">
        <f t="shared" si="39"/>
        <v>410997</v>
      </c>
      <c r="S440" s="47"/>
    </row>
    <row r="441" spans="1:19" s="16" customFormat="1" x14ac:dyDescent="0.25">
      <c r="A441" s="20" t="s">
        <v>5</v>
      </c>
      <c r="B441" s="28" t="s">
        <v>96</v>
      </c>
      <c r="C441" s="28"/>
      <c r="D441" s="7">
        <f>+SUBTOTAL(9,D434:D440)</f>
        <v>772645689.71999991</v>
      </c>
      <c r="E441" s="28"/>
      <c r="F441" s="103"/>
      <c r="G441" s="28"/>
      <c r="H441" s="96"/>
      <c r="I441" s="28"/>
      <c r="J441" s="101"/>
      <c r="K441" s="28"/>
      <c r="L441" s="26"/>
      <c r="M441" s="28"/>
      <c r="N441" s="50">
        <f>R441/D441*100</f>
        <v>3.2999999015383108</v>
      </c>
      <c r="O441" s="50"/>
      <c r="P441" s="50">
        <f>+ROUND(R441/D441*100,1)</f>
        <v>3.3</v>
      </c>
      <c r="Q441" s="28"/>
      <c r="R441" s="34">
        <f>+SUBTOTAL(9,R434:R440)</f>
        <v>25497307</v>
      </c>
      <c r="S441" s="23"/>
    </row>
    <row r="442" spans="1:19" s="16" customFormat="1" x14ac:dyDescent="0.25">
      <c r="A442" s="20" t="s">
        <v>5</v>
      </c>
      <c r="B442" s="28" t="s">
        <v>5</v>
      </c>
      <c r="C442" s="28"/>
      <c r="D442" s="37"/>
      <c r="E442" s="28"/>
      <c r="F442" s="103"/>
      <c r="G442" s="28"/>
      <c r="H442" s="96"/>
      <c r="I442" s="28"/>
      <c r="J442" s="101"/>
      <c r="K442" s="28"/>
      <c r="L442" s="26"/>
      <c r="M442" s="28"/>
      <c r="N442" s="50"/>
      <c r="O442" s="50"/>
      <c r="P442" s="30"/>
      <c r="Q442" s="28"/>
      <c r="R442" s="37"/>
      <c r="S442" s="37"/>
    </row>
    <row r="443" spans="1:19" s="16" customFormat="1" x14ac:dyDescent="0.25">
      <c r="A443" s="54" t="s">
        <v>171</v>
      </c>
      <c r="B443" s="28"/>
      <c r="C443" s="28"/>
      <c r="D443" s="37">
        <f>+SUBTOTAL(9,D404:D442)</f>
        <v>2121758296.8600004</v>
      </c>
      <c r="E443" s="28"/>
      <c r="F443" s="103"/>
      <c r="G443" s="28"/>
      <c r="H443" s="96"/>
      <c r="I443" s="28"/>
      <c r="J443" s="101"/>
      <c r="K443" s="28"/>
      <c r="L443" s="26"/>
      <c r="M443" s="28"/>
      <c r="N443" s="52">
        <f>R443/D443*100</f>
        <v>3.2999999624660354</v>
      </c>
      <c r="O443" s="52"/>
      <c r="P443" s="52">
        <f>+ROUND(R443/D443*100,1)</f>
        <v>3.3</v>
      </c>
      <c r="Q443" s="28"/>
      <c r="R443" s="37">
        <f>+SUBTOTAL(9,R404:R442)</f>
        <v>70018023</v>
      </c>
      <c r="S443" s="37"/>
    </row>
    <row r="444" spans="1:19" s="16" customFormat="1" x14ac:dyDescent="0.25">
      <c r="A444" s="54"/>
      <c r="B444" s="28" t="s">
        <v>5</v>
      </c>
      <c r="C444" s="28"/>
      <c r="D444" s="37"/>
      <c r="E444" s="28"/>
      <c r="F444" s="103"/>
      <c r="G444" s="28"/>
      <c r="H444" s="96"/>
      <c r="I444" s="28"/>
      <c r="J444" s="101"/>
      <c r="K444" s="28"/>
      <c r="L444" s="26"/>
      <c r="M444" s="28"/>
      <c r="N444" s="50"/>
      <c r="O444" s="50"/>
      <c r="P444" s="30"/>
      <c r="Q444" s="28"/>
      <c r="R444" s="37"/>
      <c r="S444" s="37"/>
    </row>
    <row r="445" spans="1:19" s="16" customFormat="1" x14ac:dyDescent="0.25">
      <c r="A445" s="54"/>
      <c r="B445" s="28" t="s">
        <v>5</v>
      </c>
      <c r="C445" s="28"/>
      <c r="D445" s="37"/>
      <c r="E445" s="28"/>
      <c r="F445" s="103"/>
      <c r="G445" s="28"/>
      <c r="H445" s="96"/>
      <c r="I445" s="28"/>
      <c r="J445" s="101"/>
      <c r="K445" s="28"/>
      <c r="L445" s="26"/>
      <c r="M445" s="28"/>
      <c r="N445" s="50"/>
      <c r="O445" s="50"/>
      <c r="P445" s="30"/>
      <c r="Q445" s="28"/>
      <c r="R445" s="37"/>
      <c r="S445" s="37"/>
    </row>
    <row r="446" spans="1:19" s="16" customFormat="1" x14ac:dyDescent="0.25">
      <c r="A446" s="54" t="s">
        <v>172</v>
      </c>
      <c r="B446" s="28"/>
      <c r="C446" s="28"/>
      <c r="D446" s="37"/>
      <c r="E446" s="28"/>
      <c r="F446" s="103"/>
      <c r="G446" s="28"/>
      <c r="H446" s="96"/>
      <c r="I446" s="28"/>
      <c r="J446" s="101"/>
      <c r="K446" s="28"/>
      <c r="L446" s="26"/>
      <c r="M446" s="28"/>
      <c r="N446" s="50"/>
      <c r="O446" s="50"/>
      <c r="P446" s="30"/>
      <c r="Q446" s="28"/>
      <c r="R446" s="37"/>
      <c r="S446" s="37"/>
    </row>
    <row r="447" spans="1:19" s="16" customFormat="1" x14ac:dyDescent="0.25">
      <c r="A447" s="54"/>
      <c r="B447" s="28" t="s">
        <v>5</v>
      </c>
      <c r="C447" s="28"/>
      <c r="D447" s="37"/>
      <c r="E447" s="28"/>
      <c r="F447" s="103"/>
      <c r="G447" s="28"/>
      <c r="H447" s="96"/>
      <c r="I447" s="28"/>
      <c r="J447" s="101"/>
      <c r="K447" s="28"/>
      <c r="L447" s="26"/>
      <c r="M447" s="28"/>
      <c r="N447" s="50"/>
      <c r="O447" s="50"/>
      <c r="P447" s="30"/>
      <c r="Q447" s="28"/>
      <c r="R447" s="37"/>
      <c r="S447" s="37"/>
    </row>
    <row r="448" spans="1:19" s="16" customFormat="1" x14ac:dyDescent="0.25">
      <c r="A448" s="20" t="s">
        <v>5</v>
      </c>
      <c r="B448" s="28" t="s">
        <v>97</v>
      </c>
      <c r="C448" s="28"/>
      <c r="D448" s="37"/>
      <c r="E448" s="28"/>
      <c r="F448" s="103"/>
      <c r="G448" s="28"/>
      <c r="H448" s="96"/>
      <c r="I448" s="28"/>
      <c r="J448" s="101"/>
      <c r="K448" s="28"/>
      <c r="L448" s="26"/>
      <c r="M448" s="28"/>
      <c r="N448" s="50"/>
      <c r="O448" s="50"/>
      <c r="P448" s="30"/>
      <c r="Q448" s="28"/>
      <c r="R448" s="37"/>
      <c r="S448" s="37"/>
    </row>
    <row r="449" spans="1:19" s="16" customFormat="1" x14ac:dyDescent="0.25">
      <c r="A449" s="20">
        <v>341</v>
      </c>
      <c r="B449" s="20" t="s">
        <v>14</v>
      </c>
      <c r="C449" s="28"/>
      <c r="D449" s="15">
        <v>82092869.269999996</v>
      </c>
      <c r="E449" s="20"/>
      <c r="F449" s="103">
        <v>0</v>
      </c>
      <c r="G449" s="89" t="s">
        <v>223</v>
      </c>
      <c r="H449" s="96">
        <v>30</v>
      </c>
      <c r="I449" s="20"/>
      <c r="J449" s="96">
        <v>30</v>
      </c>
      <c r="K449" s="89" t="s">
        <v>223</v>
      </c>
      <c r="L449" s="26">
        <v>0</v>
      </c>
      <c r="M449" s="20"/>
      <c r="N449" s="30">
        <v>3.3</v>
      </c>
      <c r="O449" s="30"/>
      <c r="P449" s="30">
        <v>3.3</v>
      </c>
      <c r="Q449" s="20"/>
      <c r="R449" s="21">
        <f t="shared" ref="R449:R455" si="40">+ROUND(D449*P449/100,0)</f>
        <v>2709065</v>
      </c>
      <c r="S449" s="36"/>
    </row>
    <row r="450" spans="1:19" s="16" customFormat="1" x14ac:dyDescent="0.25">
      <c r="A450" s="20">
        <v>342</v>
      </c>
      <c r="B450" s="20" t="s">
        <v>59</v>
      </c>
      <c r="C450" s="28"/>
      <c r="D450" s="15">
        <v>47723727.920000002</v>
      </c>
      <c r="E450" s="20"/>
      <c r="F450" s="103">
        <v>0</v>
      </c>
      <c r="G450" s="89" t="s">
        <v>223</v>
      </c>
      <c r="H450" s="96">
        <v>30</v>
      </c>
      <c r="I450" s="20"/>
      <c r="J450" s="96">
        <v>30</v>
      </c>
      <c r="K450" s="89" t="s">
        <v>223</v>
      </c>
      <c r="L450" s="26">
        <v>0</v>
      </c>
      <c r="M450" s="20"/>
      <c r="N450" s="30">
        <v>3.3</v>
      </c>
      <c r="O450" s="30"/>
      <c r="P450" s="30">
        <v>3.3</v>
      </c>
      <c r="Q450" s="20"/>
      <c r="R450" s="21">
        <f t="shared" si="40"/>
        <v>1574883</v>
      </c>
      <c r="S450" s="36"/>
    </row>
    <row r="451" spans="1:19" s="16" customFormat="1" x14ac:dyDescent="0.25">
      <c r="A451" s="20">
        <v>343</v>
      </c>
      <c r="B451" s="20" t="s">
        <v>60</v>
      </c>
      <c r="C451" s="28"/>
      <c r="D451" s="15">
        <v>385108675.64999998</v>
      </c>
      <c r="E451" s="20"/>
      <c r="F451" s="103">
        <v>0</v>
      </c>
      <c r="G451" s="89" t="s">
        <v>223</v>
      </c>
      <c r="H451" s="96">
        <v>30</v>
      </c>
      <c r="I451" s="20"/>
      <c r="J451" s="96">
        <v>30</v>
      </c>
      <c r="K451" s="89" t="s">
        <v>223</v>
      </c>
      <c r="L451" s="26">
        <v>0</v>
      </c>
      <c r="M451" s="20"/>
      <c r="N451" s="30">
        <v>3.3</v>
      </c>
      <c r="O451" s="30"/>
      <c r="P451" s="30">
        <v>3.3</v>
      </c>
      <c r="Q451" s="20"/>
      <c r="R451" s="21">
        <f t="shared" si="40"/>
        <v>12708586</v>
      </c>
      <c r="S451" s="36"/>
    </row>
    <row r="452" spans="1:19" s="16" customFormat="1" x14ac:dyDescent="0.25">
      <c r="A452" s="20">
        <v>343.2</v>
      </c>
      <c r="B452" s="20" t="s">
        <v>190</v>
      </c>
      <c r="C452" s="28"/>
      <c r="D452" s="15">
        <v>206255249.11000001</v>
      </c>
      <c r="E452" s="20"/>
      <c r="F452" s="103">
        <v>0</v>
      </c>
      <c r="G452" s="89" t="s">
        <v>223</v>
      </c>
      <c r="H452" s="96">
        <v>30</v>
      </c>
      <c r="I452" s="20"/>
      <c r="J452" s="108">
        <v>30</v>
      </c>
      <c r="K452" s="89" t="s">
        <v>223</v>
      </c>
      <c r="L452" s="26">
        <v>0</v>
      </c>
      <c r="M452" s="20"/>
      <c r="N452" s="30">
        <v>3.3</v>
      </c>
      <c r="O452" s="30"/>
      <c r="P452" s="30">
        <v>3.3</v>
      </c>
      <c r="Q452" s="20"/>
      <c r="R452" s="21">
        <f t="shared" si="40"/>
        <v>6806423</v>
      </c>
      <c r="S452" s="36"/>
    </row>
    <row r="453" spans="1:19" s="16" customFormat="1" x14ac:dyDescent="0.25">
      <c r="A453" s="20">
        <v>344</v>
      </c>
      <c r="B453" s="20" t="s">
        <v>61</v>
      </c>
      <c r="C453" s="28"/>
      <c r="D453" s="15">
        <v>70269257.489999995</v>
      </c>
      <c r="E453" s="20"/>
      <c r="F453" s="103">
        <v>0</v>
      </c>
      <c r="G453" s="89" t="s">
        <v>223</v>
      </c>
      <c r="H453" s="96">
        <v>30</v>
      </c>
      <c r="I453" s="20"/>
      <c r="J453" s="96">
        <v>30</v>
      </c>
      <c r="K453" s="89" t="s">
        <v>223</v>
      </c>
      <c r="L453" s="26">
        <v>0</v>
      </c>
      <c r="M453" s="20"/>
      <c r="N453" s="30">
        <v>3.3</v>
      </c>
      <c r="O453" s="30"/>
      <c r="P453" s="30">
        <v>3.3</v>
      </c>
      <c r="Q453" s="20"/>
      <c r="R453" s="21">
        <f t="shared" si="40"/>
        <v>2318885</v>
      </c>
      <c r="S453" s="36"/>
    </row>
    <row r="454" spans="1:19" s="16" customFormat="1" x14ac:dyDescent="0.25">
      <c r="A454" s="20">
        <v>345</v>
      </c>
      <c r="B454" s="20" t="s">
        <v>17</v>
      </c>
      <c r="C454" s="28"/>
      <c r="D454" s="15">
        <v>111693784.62</v>
      </c>
      <c r="E454" s="20"/>
      <c r="F454" s="103">
        <v>0</v>
      </c>
      <c r="G454" s="89" t="s">
        <v>223</v>
      </c>
      <c r="H454" s="96">
        <v>30</v>
      </c>
      <c r="I454" s="20"/>
      <c r="J454" s="96">
        <v>30</v>
      </c>
      <c r="K454" s="89" t="s">
        <v>223</v>
      </c>
      <c r="L454" s="26">
        <v>0</v>
      </c>
      <c r="M454" s="20"/>
      <c r="N454" s="30">
        <v>3.3</v>
      </c>
      <c r="O454" s="30"/>
      <c r="P454" s="30">
        <v>3.3</v>
      </c>
      <c r="Q454" s="20"/>
      <c r="R454" s="21">
        <f t="shared" si="40"/>
        <v>3685895</v>
      </c>
      <c r="S454" s="36"/>
    </row>
    <row r="455" spans="1:19" s="16" customFormat="1" x14ac:dyDescent="0.25">
      <c r="A455" s="20">
        <v>346</v>
      </c>
      <c r="B455" s="20" t="s">
        <v>191</v>
      </c>
      <c r="C455" s="28"/>
      <c r="D455" s="11">
        <v>10309492.789999999</v>
      </c>
      <c r="E455" s="20"/>
      <c r="F455" s="103">
        <v>0</v>
      </c>
      <c r="G455" s="89" t="s">
        <v>223</v>
      </c>
      <c r="H455" s="96">
        <v>30</v>
      </c>
      <c r="I455" s="20"/>
      <c r="J455" s="96">
        <v>30</v>
      </c>
      <c r="K455" s="89" t="s">
        <v>223</v>
      </c>
      <c r="L455" s="26">
        <v>0</v>
      </c>
      <c r="M455" s="20"/>
      <c r="N455" s="30">
        <v>3.3</v>
      </c>
      <c r="O455" s="30"/>
      <c r="P455" s="30">
        <v>3.3</v>
      </c>
      <c r="Q455" s="20"/>
      <c r="R455" s="22">
        <f t="shared" si="40"/>
        <v>340213</v>
      </c>
      <c r="S455" s="47"/>
    </row>
    <row r="456" spans="1:19" s="16" customFormat="1" x14ac:dyDescent="0.25">
      <c r="A456" s="20" t="s">
        <v>5</v>
      </c>
      <c r="B456" s="28" t="s">
        <v>98</v>
      </c>
      <c r="C456" s="28"/>
      <c r="D456" s="118">
        <f>+SUBTOTAL(9,D449:D455)</f>
        <v>913453056.85000002</v>
      </c>
      <c r="E456" s="76"/>
      <c r="F456" s="103"/>
      <c r="G456" s="76"/>
      <c r="H456" s="100"/>
      <c r="I456" s="76"/>
      <c r="J456" s="110"/>
      <c r="K456" s="76"/>
      <c r="L456" s="26"/>
      <c r="M456" s="76"/>
      <c r="N456" s="50">
        <f>R456/D456*100</f>
        <v>3.2999999040946886</v>
      </c>
      <c r="O456" s="79"/>
      <c r="P456" s="50">
        <f>+ROUND(R456/D456*100,1)</f>
        <v>3.3</v>
      </c>
      <c r="Q456" s="76"/>
      <c r="R456" s="56">
        <f>+SUBTOTAL(9,R449:R455)</f>
        <v>30143950</v>
      </c>
      <c r="S456" s="23"/>
    </row>
    <row r="457" spans="1:19" s="16" customFormat="1" x14ac:dyDescent="0.25">
      <c r="A457" s="20"/>
      <c r="B457" s="28" t="s">
        <v>5</v>
      </c>
      <c r="C457" s="28"/>
      <c r="D457" s="37"/>
      <c r="E457" s="28"/>
      <c r="F457" s="103"/>
      <c r="G457" s="28"/>
      <c r="H457" s="96"/>
      <c r="I457" s="28"/>
      <c r="J457" s="101"/>
      <c r="K457" s="28"/>
      <c r="L457" s="26"/>
      <c r="M457" s="28"/>
      <c r="N457" s="50"/>
      <c r="O457" s="50"/>
      <c r="P457" s="30"/>
      <c r="Q457" s="28"/>
      <c r="R457" s="37"/>
      <c r="S457" s="37"/>
    </row>
    <row r="458" spans="1:19" s="16" customFormat="1" x14ac:dyDescent="0.25">
      <c r="A458" s="54" t="s">
        <v>173</v>
      </c>
      <c r="B458" s="28"/>
      <c r="C458" s="28"/>
      <c r="D458" s="37">
        <f>+SUBTOTAL(9,D448:D456)</f>
        <v>913453056.85000002</v>
      </c>
      <c r="E458" s="76"/>
      <c r="F458" s="103"/>
      <c r="G458" s="76"/>
      <c r="H458" s="100"/>
      <c r="I458" s="76"/>
      <c r="J458" s="110"/>
      <c r="K458" s="76"/>
      <c r="L458" s="26"/>
      <c r="M458" s="76"/>
      <c r="N458" s="52">
        <f>R458/D458*100</f>
        <v>3.2999999040946886</v>
      </c>
      <c r="O458" s="111"/>
      <c r="P458" s="52">
        <f>+ROUND(R458/D458*100,1)</f>
        <v>3.3</v>
      </c>
      <c r="Q458" s="76"/>
      <c r="R458" s="37">
        <f>+SUBTOTAL(9,R448:R456)</f>
        <v>30143950</v>
      </c>
      <c r="S458" s="37"/>
    </row>
    <row r="459" spans="1:19" s="16" customFormat="1" x14ac:dyDescent="0.25">
      <c r="A459" s="54"/>
      <c r="B459" s="28" t="s">
        <v>5</v>
      </c>
      <c r="C459" s="28"/>
      <c r="D459" s="37"/>
      <c r="E459" s="28"/>
      <c r="F459" s="103"/>
      <c r="G459" s="28"/>
      <c r="H459" s="96"/>
      <c r="I459" s="28"/>
      <c r="J459" s="101"/>
      <c r="K459" s="28"/>
      <c r="L459" s="26"/>
      <c r="M459" s="28"/>
      <c r="N459" s="50"/>
      <c r="O459" s="50"/>
      <c r="P459" s="30"/>
      <c r="Q459" s="28"/>
      <c r="R459" s="37"/>
      <c r="S459" s="37"/>
    </row>
    <row r="460" spans="1:19" s="16" customFormat="1" x14ac:dyDescent="0.25">
      <c r="A460" s="54"/>
      <c r="B460" s="28" t="s">
        <v>5</v>
      </c>
      <c r="C460" s="28"/>
      <c r="D460" s="37"/>
      <c r="E460" s="28"/>
      <c r="F460" s="103"/>
      <c r="G460" s="28"/>
      <c r="H460" s="96"/>
      <c r="I460" s="28"/>
      <c r="J460" s="101"/>
      <c r="K460" s="28"/>
      <c r="L460" s="26"/>
      <c r="M460" s="28"/>
      <c r="N460" s="50"/>
      <c r="O460" s="50"/>
      <c r="P460" s="30"/>
      <c r="Q460" s="28"/>
      <c r="R460" s="37"/>
      <c r="S460" s="37"/>
    </row>
    <row r="461" spans="1:19" s="16" customFormat="1" x14ac:dyDescent="0.25">
      <c r="A461" s="54" t="s">
        <v>174</v>
      </c>
      <c r="B461" s="28"/>
      <c r="C461" s="28"/>
      <c r="D461" s="37"/>
      <c r="E461" s="28"/>
      <c r="F461" s="103"/>
      <c r="G461" s="28"/>
      <c r="H461" s="96"/>
      <c r="I461" s="28"/>
      <c r="J461" s="101"/>
      <c r="K461" s="28"/>
      <c r="L461" s="26"/>
      <c r="M461" s="28"/>
      <c r="N461" s="50"/>
      <c r="O461" s="50"/>
      <c r="P461" s="30"/>
      <c r="Q461" s="28"/>
      <c r="R461" s="37"/>
      <c r="S461" s="37"/>
    </row>
    <row r="462" spans="1:19" s="16" customFormat="1" x14ac:dyDescent="0.25">
      <c r="A462" s="54"/>
      <c r="B462" s="28" t="s">
        <v>5</v>
      </c>
      <c r="C462" s="28"/>
      <c r="D462" s="37"/>
      <c r="E462" s="28"/>
      <c r="F462" s="103"/>
      <c r="G462" s="28"/>
      <c r="H462" s="96"/>
      <c r="I462" s="28"/>
      <c r="J462" s="101"/>
      <c r="K462" s="28"/>
      <c r="L462" s="26"/>
      <c r="M462" s="28"/>
      <c r="N462" s="50"/>
      <c r="O462" s="50"/>
      <c r="P462" s="30"/>
      <c r="Q462" s="28"/>
      <c r="R462" s="37"/>
      <c r="S462" s="37"/>
    </row>
    <row r="463" spans="1:19" s="16" customFormat="1" x14ac:dyDescent="0.25">
      <c r="A463" s="20" t="s">
        <v>5</v>
      </c>
      <c r="B463" s="28" t="s">
        <v>99</v>
      </c>
      <c r="C463" s="28"/>
      <c r="D463" s="37"/>
      <c r="E463" s="28"/>
      <c r="F463" s="103"/>
      <c r="G463" s="28"/>
      <c r="H463" s="96"/>
      <c r="I463" s="28"/>
      <c r="J463" s="101"/>
      <c r="K463" s="28"/>
      <c r="L463" s="26"/>
      <c r="M463" s="28"/>
      <c r="N463" s="50"/>
      <c r="O463" s="50"/>
      <c r="P463" s="30"/>
      <c r="Q463" s="28"/>
      <c r="R463" s="37"/>
      <c r="S463" s="37"/>
    </row>
    <row r="464" spans="1:19" s="16" customFormat="1" x14ac:dyDescent="0.25">
      <c r="A464" s="20">
        <v>341</v>
      </c>
      <c r="B464" s="20" t="s">
        <v>14</v>
      </c>
      <c r="C464" s="28"/>
      <c r="D464" s="15">
        <v>80630957.950000003</v>
      </c>
      <c r="E464" s="28"/>
      <c r="F464" s="103">
        <v>0</v>
      </c>
      <c r="G464" s="89" t="s">
        <v>223</v>
      </c>
      <c r="H464" s="96">
        <v>30</v>
      </c>
      <c r="I464" s="28"/>
      <c r="J464" s="96">
        <v>30</v>
      </c>
      <c r="K464" s="89" t="s">
        <v>223</v>
      </c>
      <c r="L464" s="26">
        <v>0</v>
      </c>
      <c r="M464" s="28"/>
      <c r="N464" s="30">
        <v>3.3</v>
      </c>
      <c r="O464" s="50"/>
      <c r="P464" s="30">
        <v>3.3</v>
      </c>
      <c r="Q464" s="28"/>
      <c r="R464" s="21">
        <f t="shared" ref="R464:R470" si="41">+ROUND(D464*P464/100,0)</f>
        <v>2660822</v>
      </c>
      <c r="S464" s="37"/>
    </row>
    <row r="465" spans="1:19" s="16" customFormat="1" x14ac:dyDescent="0.25">
      <c r="A465" s="20">
        <v>342</v>
      </c>
      <c r="B465" s="20" t="s">
        <v>59</v>
      </c>
      <c r="C465" s="28"/>
      <c r="D465" s="15">
        <v>217306003.91</v>
      </c>
      <c r="E465" s="28"/>
      <c r="F465" s="103">
        <v>0</v>
      </c>
      <c r="G465" s="89" t="s">
        <v>223</v>
      </c>
      <c r="H465" s="96">
        <v>30</v>
      </c>
      <c r="I465" s="28"/>
      <c r="J465" s="96">
        <v>30</v>
      </c>
      <c r="K465" s="89" t="s">
        <v>223</v>
      </c>
      <c r="L465" s="26">
        <v>0</v>
      </c>
      <c r="M465" s="28"/>
      <c r="N465" s="30">
        <v>3.3</v>
      </c>
      <c r="O465" s="50"/>
      <c r="P465" s="30">
        <v>3.3</v>
      </c>
      <c r="Q465" s="28"/>
      <c r="R465" s="21">
        <f t="shared" si="41"/>
        <v>7171098</v>
      </c>
      <c r="S465" s="37"/>
    </row>
    <row r="466" spans="1:19" s="16" customFormat="1" x14ac:dyDescent="0.25">
      <c r="A466" s="20">
        <v>343</v>
      </c>
      <c r="B466" s="20" t="s">
        <v>60</v>
      </c>
      <c r="C466" s="28"/>
      <c r="D466" s="15">
        <v>525780411.58999997</v>
      </c>
      <c r="E466" s="28"/>
      <c r="F466" s="103">
        <v>0</v>
      </c>
      <c r="G466" s="89" t="s">
        <v>223</v>
      </c>
      <c r="H466" s="96">
        <v>30</v>
      </c>
      <c r="I466" s="28"/>
      <c r="J466" s="96">
        <v>30</v>
      </c>
      <c r="K466" s="89" t="s">
        <v>223</v>
      </c>
      <c r="L466" s="26">
        <v>0</v>
      </c>
      <c r="M466" s="28"/>
      <c r="N466" s="30">
        <v>3.3</v>
      </c>
      <c r="O466" s="50"/>
      <c r="P466" s="30">
        <v>3.3</v>
      </c>
      <c r="Q466" s="28"/>
      <c r="R466" s="21">
        <f t="shared" si="41"/>
        <v>17350754</v>
      </c>
      <c r="S466" s="37"/>
    </row>
    <row r="467" spans="1:19" s="16" customFormat="1" x14ac:dyDescent="0.25">
      <c r="A467" s="20">
        <v>343.2</v>
      </c>
      <c r="B467" s="20" t="s">
        <v>190</v>
      </c>
      <c r="C467" s="28"/>
      <c r="D467" s="15">
        <v>139494632.66</v>
      </c>
      <c r="E467" s="28"/>
      <c r="F467" s="103">
        <v>0</v>
      </c>
      <c r="G467" s="89" t="s">
        <v>223</v>
      </c>
      <c r="H467" s="96">
        <v>30</v>
      </c>
      <c r="I467" s="28"/>
      <c r="J467" s="96">
        <v>30</v>
      </c>
      <c r="K467" s="89" t="s">
        <v>223</v>
      </c>
      <c r="L467" s="26">
        <v>0</v>
      </c>
      <c r="M467" s="28"/>
      <c r="N467" s="30">
        <v>3.3</v>
      </c>
      <c r="O467" s="50"/>
      <c r="P467" s="30">
        <v>3.3</v>
      </c>
      <c r="Q467" s="28"/>
      <c r="R467" s="21">
        <f t="shared" si="41"/>
        <v>4603323</v>
      </c>
      <c r="S467" s="37"/>
    </row>
    <row r="468" spans="1:19" s="16" customFormat="1" x14ac:dyDescent="0.25">
      <c r="A468" s="20">
        <v>344</v>
      </c>
      <c r="B468" s="20" t="s">
        <v>61</v>
      </c>
      <c r="C468" s="28"/>
      <c r="D468" s="15">
        <v>79977232.180000007</v>
      </c>
      <c r="E468" s="28"/>
      <c r="F468" s="103">
        <v>0</v>
      </c>
      <c r="G468" s="89" t="s">
        <v>223</v>
      </c>
      <c r="H468" s="96">
        <v>30</v>
      </c>
      <c r="I468" s="28"/>
      <c r="J468" s="96">
        <v>30</v>
      </c>
      <c r="K468" s="89" t="s">
        <v>223</v>
      </c>
      <c r="L468" s="26">
        <v>0</v>
      </c>
      <c r="M468" s="28"/>
      <c r="N468" s="30">
        <v>3.3</v>
      </c>
      <c r="O468" s="50"/>
      <c r="P468" s="30">
        <v>3.3</v>
      </c>
      <c r="Q468" s="28"/>
      <c r="R468" s="21">
        <f t="shared" si="41"/>
        <v>2639249</v>
      </c>
      <c r="S468" s="37"/>
    </row>
    <row r="469" spans="1:19" s="16" customFormat="1" x14ac:dyDescent="0.25">
      <c r="A469" s="20">
        <v>345</v>
      </c>
      <c r="B469" s="20" t="s">
        <v>17</v>
      </c>
      <c r="C469" s="28"/>
      <c r="D469" s="15">
        <v>82800568.349999994</v>
      </c>
      <c r="E469" s="28"/>
      <c r="F469" s="103">
        <v>0</v>
      </c>
      <c r="G469" s="89" t="s">
        <v>223</v>
      </c>
      <c r="H469" s="96">
        <v>30</v>
      </c>
      <c r="I469" s="28"/>
      <c r="J469" s="96">
        <v>30</v>
      </c>
      <c r="K469" s="89" t="s">
        <v>223</v>
      </c>
      <c r="L469" s="26">
        <v>0</v>
      </c>
      <c r="M469" s="28"/>
      <c r="N469" s="30">
        <v>3.3</v>
      </c>
      <c r="O469" s="50"/>
      <c r="P469" s="30">
        <v>3.3</v>
      </c>
      <c r="Q469" s="28"/>
      <c r="R469" s="21">
        <f t="shared" si="41"/>
        <v>2732419</v>
      </c>
      <c r="S469" s="37"/>
    </row>
    <row r="470" spans="1:19" s="16" customFormat="1" x14ac:dyDescent="0.25">
      <c r="A470" s="20">
        <v>346</v>
      </c>
      <c r="B470" s="20" t="s">
        <v>191</v>
      </c>
      <c r="C470" s="28"/>
      <c r="D470" s="11">
        <v>11446561.130000001</v>
      </c>
      <c r="E470" s="28"/>
      <c r="F470" s="103">
        <v>0</v>
      </c>
      <c r="G470" s="89" t="s">
        <v>223</v>
      </c>
      <c r="H470" s="96">
        <v>30</v>
      </c>
      <c r="I470" s="28"/>
      <c r="J470" s="96">
        <v>30</v>
      </c>
      <c r="K470" s="89" t="s">
        <v>223</v>
      </c>
      <c r="L470" s="26">
        <v>0</v>
      </c>
      <c r="M470" s="28"/>
      <c r="N470" s="30">
        <v>3.3</v>
      </c>
      <c r="O470" s="50"/>
      <c r="P470" s="30">
        <v>3.3</v>
      </c>
      <c r="Q470" s="28"/>
      <c r="R470" s="22">
        <f t="shared" si="41"/>
        <v>377737</v>
      </c>
      <c r="S470" s="37"/>
    </row>
    <row r="471" spans="1:19" s="16" customFormat="1" x14ac:dyDescent="0.25">
      <c r="A471" s="20" t="s">
        <v>5</v>
      </c>
      <c r="B471" s="28" t="s">
        <v>100</v>
      </c>
      <c r="C471" s="28"/>
      <c r="D471" s="7">
        <f>+SUBTOTAL(9,D464:D470)</f>
        <v>1137436367.77</v>
      </c>
      <c r="E471" s="28"/>
      <c r="F471" s="103"/>
      <c r="G471" s="28"/>
      <c r="H471" s="96"/>
      <c r="I471" s="28"/>
      <c r="J471" s="96"/>
      <c r="K471" s="28"/>
      <c r="L471" s="26"/>
      <c r="M471" s="28"/>
      <c r="N471" s="50">
        <f>R471/D471*100</f>
        <v>3.3000001638412533</v>
      </c>
      <c r="O471" s="50"/>
      <c r="P471" s="50">
        <f>+ROUND(R471/D471*100,1)</f>
        <v>3.3</v>
      </c>
      <c r="Q471" s="28"/>
      <c r="R471" s="34">
        <f>+SUBTOTAL(9,R464:R470)</f>
        <v>37535402</v>
      </c>
      <c r="S471" s="37"/>
    </row>
    <row r="472" spans="1:19" s="16" customFormat="1" x14ac:dyDescent="0.25">
      <c r="A472" s="20" t="s">
        <v>5</v>
      </c>
      <c r="B472" s="28" t="s">
        <v>5</v>
      </c>
      <c r="C472" s="28"/>
      <c r="D472" s="37"/>
      <c r="E472" s="28"/>
      <c r="F472" s="103"/>
      <c r="G472" s="28"/>
      <c r="H472" s="96"/>
      <c r="I472" s="28"/>
      <c r="J472" s="96"/>
      <c r="K472" s="28"/>
      <c r="L472" s="26"/>
      <c r="M472" s="28"/>
      <c r="N472" s="50"/>
      <c r="O472" s="50"/>
      <c r="P472" s="30"/>
      <c r="Q472" s="28"/>
      <c r="R472" s="37"/>
      <c r="S472" s="37"/>
    </row>
    <row r="473" spans="1:19" s="16" customFormat="1" x14ac:dyDescent="0.25">
      <c r="A473" s="54" t="s">
        <v>175</v>
      </c>
      <c r="B473" s="28"/>
      <c r="C473" s="28"/>
      <c r="D473" s="37">
        <f>+SUBTOTAL(9,D463:D471)</f>
        <v>1137436367.77</v>
      </c>
      <c r="E473" s="76"/>
      <c r="F473" s="103"/>
      <c r="G473" s="76"/>
      <c r="H473" s="100"/>
      <c r="I473" s="76"/>
      <c r="J473" s="96"/>
      <c r="K473" s="76"/>
      <c r="L473" s="26"/>
      <c r="M473" s="76"/>
      <c r="N473" s="52">
        <f>R473/D473*100</f>
        <v>3.3000001638412533</v>
      </c>
      <c r="O473" s="111"/>
      <c r="P473" s="52">
        <f>+ROUND(R473/D473*100,1)</f>
        <v>3.3</v>
      </c>
      <c r="Q473" s="76"/>
      <c r="R473" s="37">
        <f>+SUBTOTAL(9,R463:R471)</f>
        <v>37535402</v>
      </c>
      <c r="S473" s="37"/>
    </row>
    <row r="474" spans="1:19" s="16" customFormat="1" x14ac:dyDescent="0.25">
      <c r="A474" s="54"/>
      <c r="B474" s="28" t="s">
        <v>5</v>
      </c>
      <c r="C474" s="28"/>
      <c r="D474" s="37"/>
      <c r="E474" s="28"/>
      <c r="F474" s="103"/>
      <c r="G474" s="28"/>
      <c r="H474" s="96"/>
      <c r="I474" s="28"/>
      <c r="J474" s="96"/>
      <c r="K474" s="28"/>
      <c r="L474" s="26"/>
      <c r="M474" s="28"/>
      <c r="N474" s="52"/>
      <c r="O474" s="50"/>
      <c r="P474" s="30"/>
      <c r="Q474" s="28"/>
      <c r="R474" s="37"/>
      <c r="S474" s="37"/>
    </row>
    <row r="475" spans="1:19" s="16" customFormat="1" x14ac:dyDescent="0.25">
      <c r="A475" s="54"/>
      <c r="B475" s="28" t="s">
        <v>5</v>
      </c>
      <c r="C475" s="28"/>
      <c r="D475" s="37"/>
      <c r="E475" s="28"/>
      <c r="F475" s="103"/>
      <c r="G475" s="28"/>
      <c r="H475" s="96"/>
      <c r="I475" s="28"/>
      <c r="J475" s="96"/>
      <c r="K475" s="28"/>
      <c r="L475" s="26"/>
      <c r="M475" s="28"/>
      <c r="N475" s="52"/>
      <c r="O475" s="50"/>
      <c r="P475" s="30"/>
      <c r="Q475" s="28"/>
      <c r="R475" s="37"/>
      <c r="S475" s="37"/>
    </row>
    <row r="476" spans="1:19" s="16" customFormat="1" x14ac:dyDescent="0.25">
      <c r="A476" s="54" t="s">
        <v>176</v>
      </c>
      <c r="B476" s="28"/>
      <c r="C476" s="28"/>
      <c r="D476" s="37"/>
      <c r="E476" s="28"/>
      <c r="F476" s="103"/>
      <c r="G476" s="28"/>
      <c r="H476" s="96"/>
      <c r="I476" s="28"/>
      <c r="J476" s="96"/>
      <c r="K476" s="28"/>
      <c r="L476" s="26"/>
      <c r="M476" s="28"/>
      <c r="N476" s="50"/>
      <c r="O476" s="50"/>
      <c r="P476" s="30"/>
      <c r="Q476" s="28"/>
      <c r="R476" s="37"/>
      <c r="S476" s="37"/>
    </row>
    <row r="477" spans="1:19" s="16" customFormat="1" x14ac:dyDescent="0.25">
      <c r="A477" s="54"/>
      <c r="B477" s="28" t="s">
        <v>5</v>
      </c>
      <c r="C477" s="28"/>
      <c r="D477" s="37"/>
      <c r="E477" s="28"/>
      <c r="F477" s="103"/>
      <c r="G477" s="28"/>
      <c r="H477" s="96"/>
      <c r="I477" s="28"/>
      <c r="J477" s="96"/>
      <c r="K477" s="28"/>
      <c r="L477" s="26"/>
      <c r="M477" s="28"/>
      <c r="N477" s="50"/>
      <c r="O477" s="50"/>
      <c r="P477" s="30"/>
      <c r="Q477" s="28"/>
      <c r="R477" s="37"/>
      <c r="S477" s="37"/>
    </row>
    <row r="478" spans="1:19" s="16" customFormat="1" x14ac:dyDescent="0.25">
      <c r="A478" s="20" t="s">
        <v>5</v>
      </c>
      <c r="B478" s="28" t="s">
        <v>101</v>
      </c>
      <c r="C478" s="28"/>
      <c r="D478" s="37"/>
      <c r="E478" s="28"/>
      <c r="F478" s="103"/>
      <c r="G478" s="28"/>
      <c r="H478" s="96"/>
      <c r="I478" s="28"/>
      <c r="J478" s="96"/>
      <c r="K478" s="28"/>
      <c r="L478" s="26"/>
      <c r="M478" s="28"/>
      <c r="N478" s="50"/>
      <c r="O478" s="50"/>
      <c r="P478" s="30"/>
      <c r="Q478" s="28"/>
      <c r="R478" s="37"/>
      <c r="S478" s="37"/>
    </row>
    <row r="479" spans="1:19" s="16" customFormat="1" x14ac:dyDescent="0.25">
      <c r="A479" s="20">
        <v>341</v>
      </c>
      <c r="B479" s="20" t="s">
        <v>14</v>
      </c>
      <c r="C479" s="28"/>
      <c r="D479" s="15">
        <v>101607532.01000001</v>
      </c>
      <c r="E479" s="28"/>
      <c r="F479" s="103">
        <v>0</v>
      </c>
      <c r="G479" s="89" t="s">
        <v>223</v>
      </c>
      <c r="H479" s="96">
        <v>30</v>
      </c>
      <c r="I479" s="28"/>
      <c r="J479" s="96">
        <v>30</v>
      </c>
      <c r="K479" s="89" t="s">
        <v>223</v>
      </c>
      <c r="L479" s="26">
        <v>0</v>
      </c>
      <c r="M479" s="28"/>
      <c r="N479" s="30">
        <v>3.3</v>
      </c>
      <c r="O479" s="50"/>
      <c r="P479" s="30">
        <v>3.3</v>
      </c>
      <c r="Q479" s="28"/>
      <c r="R479" s="21">
        <f t="shared" ref="R479:R485" si="42">+ROUND(D479*P479/100,0)</f>
        <v>3353049</v>
      </c>
      <c r="S479" s="37"/>
    </row>
    <row r="480" spans="1:19" s="16" customFormat="1" x14ac:dyDescent="0.25">
      <c r="A480" s="20">
        <v>342</v>
      </c>
      <c r="B480" s="20" t="s">
        <v>59</v>
      </c>
      <c r="C480" s="28"/>
      <c r="D480" s="15">
        <v>59665117.359999999</v>
      </c>
      <c r="E480" s="28"/>
      <c r="F480" s="103">
        <v>0</v>
      </c>
      <c r="G480" s="89" t="s">
        <v>223</v>
      </c>
      <c r="H480" s="96">
        <v>30</v>
      </c>
      <c r="I480" s="28"/>
      <c r="J480" s="96">
        <v>30</v>
      </c>
      <c r="K480" s="89" t="s">
        <v>223</v>
      </c>
      <c r="L480" s="26">
        <v>0</v>
      </c>
      <c r="M480" s="28"/>
      <c r="N480" s="30">
        <v>3.3</v>
      </c>
      <c r="O480" s="50"/>
      <c r="P480" s="30">
        <v>3.3</v>
      </c>
      <c r="Q480" s="28"/>
      <c r="R480" s="21">
        <f t="shared" si="42"/>
        <v>1968949</v>
      </c>
      <c r="S480" s="37"/>
    </row>
    <row r="481" spans="1:19" s="16" customFormat="1" x14ac:dyDescent="0.25">
      <c r="A481" s="20">
        <v>343</v>
      </c>
      <c r="B481" s="20" t="s">
        <v>60</v>
      </c>
      <c r="C481" s="28"/>
      <c r="D481" s="15">
        <v>499500578.83999997</v>
      </c>
      <c r="E481" s="28"/>
      <c r="F481" s="103">
        <v>0</v>
      </c>
      <c r="G481" s="89" t="s">
        <v>223</v>
      </c>
      <c r="H481" s="96">
        <v>30</v>
      </c>
      <c r="I481" s="28"/>
      <c r="J481" s="96">
        <v>30</v>
      </c>
      <c r="K481" s="89" t="s">
        <v>223</v>
      </c>
      <c r="L481" s="26">
        <v>0</v>
      </c>
      <c r="M481" s="28"/>
      <c r="N481" s="30">
        <v>3.3</v>
      </c>
      <c r="O481" s="50"/>
      <c r="P481" s="30">
        <v>3.3</v>
      </c>
      <c r="Q481" s="28"/>
      <c r="R481" s="21">
        <f t="shared" si="42"/>
        <v>16483519</v>
      </c>
      <c r="S481" s="37"/>
    </row>
    <row r="482" spans="1:19" s="16" customFormat="1" x14ac:dyDescent="0.25">
      <c r="A482" s="20">
        <v>343.2</v>
      </c>
      <c r="B482" s="20" t="s">
        <v>190</v>
      </c>
      <c r="C482" s="28"/>
      <c r="D482" s="15">
        <v>191363195.90000001</v>
      </c>
      <c r="E482" s="28"/>
      <c r="F482" s="103">
        <v>0</v>
      </c>
      <c r="G482" s="89" t="s">
        <v>223</v>
      </c>
      <c r="H482" s="96">
        <v>30</v>
      </c>
      <c r="I482" s="28"/>
      <c r="J482" s="96">
        <v>30</v>
      </c>
      <c r="K482" s="89" t="s">
        <v>223</v>
      </c>
      <c r="L482" s="26">
        <v>0</v>
      </c>
      <c r="M482" s="28"/>
      <c r="N482" s="30">
        <v>3.3</v>
      </c>
      <c r="O482" s="50"/>
      <c r="P482" s="30">
        <v>3.3</v>
      </c>
      <c r="Q482" s="28"/>
      <c r="R482" s="21">
        <f t="shared" si="42"/>
        <v>6314985</v>
      </c>
      <c r="S482" s="37"/>
    </row>
    <row r="483" spans="1:19" s="16" customFormat="1" x14ac:dyDescent="0.25">
      <c r="A483" s="20">
        <v>344</v>
      </c>
      <c r="B483" s="20" t="s">
        <v>61</v>
      </c>
      <c r="C483" s="28"/>
      <c r="D483" s="15">
        <v>87208138.849999994</v>
      </c>
      <c r="E483" s="28"/>
      <c r="F483" s="103">
        <v>0</v>
      </c>
      <c r="G483" s="89" t="s">
        <v>223</v>
      </c>
      <c r="H483" s="96">
        <v>30</v>
      </c>
      <c r="I483" s="28"/>
      <c r="J483" s="96">
        <v>30</v>
      </c>
      <c r="K483" s="89" t="s">
        <v>223</v>
      </c>
      <c r="L483" s="26">
        <v>0</v>
      </c>
      <c r="M483" s="28"/>
      <c r="N483" s="30">
        <v>3.3</v>
      </c>
      <c r="O483" s="50"/>
      <c r="P483" s="30">
        <v>3.3</v>
      </c>
      <c r="Q483" s="28"/>
      <c r="R483" s="21">
        <f t="shared" si="42"/>
        <v>2877869</v>
      </c>
      <c r="S483" s="37"/>
    </row>
    <row r="484" spans="1:19" s="16" customFormat="1" x14ac:dyDescent="0.25">
      <c r="A484" s="20">
        <v>345</v>
      </c>
      <c r="B484" s="20" t="s">
        <v>17</v>
      </c>
      <c r="C484" s="28"/>
      <c r="D484" s="15">
        <v>138483955.50999999</v>
      </c>
      <c r="E484" s="28"/>
      <c r="F484" s="103">
        <v>0</v>
      </c>
      <c r="G484" s="89" t="s">
        <v>223</v>
      </c>
      <c r="H484" s="96">
        <v>30</v>
      </c>
      <c r="I484" s="28"/>
      <c r="J484" s="96">
        <v>30</v>
      </c>
      <c r="K484" s="89" t="s">
        <v>223</v>
      </c>
      <c r="L484" s="26">
        <v>0</v>
      </c>
      <c r="M484" s="28"/>
      <c r="N484" s="30">
        <v>3.3</v>
      </c>
      <c r="O484" s="50"/>
      <c r="P484" s="30">
        <v>3.3</v>
      </c>
      <c r="Q484" s="28"/>
      <c r="R484" s="21">
        <f t="shared" si="42"/>
        <v>4569971</v>
      </c>
      <c r="S484" s="37"/>
    </row>
    <row r="485" spans="1:19" s="16" customFormat="1" x14ac:dyDescent="0.25">
      <c r="A485" s="20">
        <v>346</v>
      </c>
      <c r="B485" s="20" t="s">
        <v>191</v>
      </c>
      <c r="C485" s="28"/>
      <c r="D485" s="11">
        <v>12795087.470000001</v>
      </c>
      <c r="E485" s="28"/>
      <c r="F485" s="103">
        <v>0</v>
      </c>
      <c r="G485" s="89" t="s">
        <v>223</v>
      </c>
      <c r="H485" s="96">
        <v>30</v>
      </c>
      <c r="I485" s="28"/>
      <c r="J485" s="96">
        <v>30</v>
      </c>
      <c r="K485" s="89" t="s">
        <v>223</v>
      </c>
      <c r="L485" s="26">
        <v>0</v>
      </c>
      <c r="M485" s="28"/>
      <c r="N485" s="30">
        <v>3.3</v>
      </c>
      <c r="O485" s="50"/>
      <c r="P485" s="30">
        <v>3.3</v>
      </c>
      <c r="Q485" s="28"/>
      <c r="R485" s="22">
        <f t="shared" si="42"/>
        <v>422238</v>
      </c>
      <c r="S485" s="37"/>
    </row>
    <row r="486" spans="1:19" s="16" customFormat="1" x14ac:dyDescent="0.25">
      <c r="A486" s="20" t="s">
        <v>5</v>
      </c>
      <c r="B486" s="28" t="s">
        <v>102</v>
      </c>
      <c r="C486" s="28"/>
      <c r="D486" s="7">
        <f>+SUBTOTAL(9,D479:D485)</f>
        <v>1090623605.9400001</v>
      </c>
      <c r="E486" s="28"/>
      <c r="F486" s="103"/>
      <c r="G486" s="28"/>
      <c r="H486" s="96"/>
      <c r="I486" s="28"/>
      <c r="J486" s="101"/>
      <c r="K486" s="28"/>
      <c r="L486" s="26"/>
      <c r="M486" s="28"/>
      <c r="N486" s="50">
        <f>R486/D486*100</f>
        <v>3.3000000920555905</v>
      </c>
      <c r="O486" s="50"/>
      <c r="P486" s="30">
        <f>+ROUND(R486/D486*100,1)</f>
        <v>3.3</v>
      </c>
      <c r="Q486" s="28"/>
      <c r="R486" s="34">
        <f>+SUBTOTAL(9,R479:R485)</f>
        <v>35990580</v>
      </c>
      <c r="S486" s="37"/>
    </row>
    <row r="487" spans="1:19" s="16" customFormat="1" x14ac:dyDescent="0.25">
      <c r="A487" s="20" t="s">
        <v>5</v>
      </c>
      <c r="B487" s="28" t="s">
        <v>5</v>
      </c>
      <c r="C487" s="28"/>
      <c r="D487" s="37"/>
      <c r="E487" s="28"/>
      <c r="F487" s="103"/>
      <c r="G487" s="28"/>
      <c r="H487" s="96"/>
      <c r="I487" s="28"/>
      <c r="J487" s="101"/>
      <c r="K487" s="28"/>
      <c r="L487" s="26"/>
      <c r="M487" s="28"/>
      <c r="N487" s="50"/>
      <c r="O487" s="50"/>
      <c r="P487" s="30"/>
      <c r="Q487" s="28"/>
      <c r="R487" s="37"/>
      <c r="S487" s="37"/>
    </row>
    <row r="488" spans="1:19" s="16" customFormat="1" x14ac:dyDescent="0.25">
      <c r="A488" s="54" t="s">
        <v>177</v>
      </c>
      <c r="B488" s="28"/>
      <c r="C488" s="28"/>
      <c r="D488" s="65">
        <f>+SUBTOTAL(9,D478:D486)</f>
        <v>1090623605.9400001</v>
      </c>
      <c r="E488" s="28"/>
      <c r="F488" s="103"/>
      <c r="G488" s="28"/>
      <c r="H488" s="96"/>
      <c r="I488" s="28"/>
      <c r="J488" s="101"/>
      <c r="K488" s="28"/>
      <c r="L488" s="26"/>
      <c r="M488" s="28"/>
      <c r="N488" s="52">
        <f>R488/D488*100</f>
        <v>3.3000000920555905</v>
      </c>
      <c r="O488" s="52"/>
      <c r="P488" s="52">
        <f>+ROUND(R488/D488*100,1)</f>
        <v>3.3</v>
      </c>
      <c r="Q488" s="28"/>
      <c r="R488" s="65">
        <f>+SUBTOTAL(9,R478:R486)</f>
        <v>35990580</v>
      </c>
      <c r="S488" s="37"/>
    </row>
    <row r="489" spans="1:19" s="16" customFormat="1" x14ac:dyDescent="0.25">
      <c r="A489" s="54"/>
      <c r="B489" s="28" t="s">
        <v>5</v>
      </c>
      <c r="C489" s="28"/>
      <c r="D489" s="37"/>
      <c r="E489" s="28"/>
      <c r="F489" s="103"/>
      <c r="G489" s="28"/>
      <c r="H489" s="96"/>
      <c r="I489" s="28"/>
      <c r="J489" s="101"/>
      <c r="K489" s="28"/>
      <c r="L489" s="26"/>
      <c r="M489" s="28"/>
      <c r="N489" s="52"/>
      <c r="O489" s="52"/>
      <c r="P489" s="80"/>
      <c r="Q489" s="28"/>
      <c r="R489" s="37"/>
      <c r="S489" s="37"/>
    </row>
    <row r="490" spans="1:19" ht="13.8" thickBot="1" x14ac:dyDescent="0.3">
      <c r="A490" s="39" t="s">
        <v>7</v>
      </c>
      <c r="B490" s="20"/>
      <c r="C490" s="28"/>
      <c r="D490" s="40">
        <f>+SUBTOTAL(9,D228:D489)</f>
        <v>10277035554.029997</v>
      </c>
      <c r="E490" s="20"/>
      <c r="F490" s="103"/>
      <c r="G490" s="20"/>
      <c r="H490" s="96"/>
      <c r="I490" s="20"/>
      <c r="J490" s="96"/>
      <c r="K490" s="20"/>
      <c r="L490" s="26"/>
      <c r="M490" s="20"/>
      <c r="N490" s="80">
        <f>R490/D490*100</f>
        <v>3.7564034392059393</v>
      </c>
      <c r="O490" s="80"/>
      <c r="P490" s="80">
        <f>+ROUND(R490/D490*100,1)</f>
        <v>3.8</v>
      </c>
      <c r="Q490" s="20"/>
      <c r="R490" s="40">
        <f>+SUBTOTAL(9,R228:R489)</f>
        <v>386046917</v>
      </c>
      <c r="S490" s="35"/>
    </row>
    <row r="491" spans="1:19" ht="13.8" thickTop="1" x14ac:dyDescent="0.25">
      <c r="A491" s="20"/>
      <c r="B491" s="20" t="s">
        <v>5</v>
      </c>
      <c r="C491" s="28"/>
      <c r="D491" s="20"/>
      <c r="E491" s="20"/>
      <c r="F491" s="103"/>
      <c r="G491" s="20"/>
      <c r="H491" s="96"/>
      <c r="I491" s="20"/>
      <c r="J491" s="96"/>
      <c r="K491" s="20"/>
      <c r="L491" s="26"/>
      <c r="M491" s="20"/>
      <c r="N491" s="30"/>
      <c r="O491" s="30"/>
      <c r="P491" s="30"/>
      <c r="Q491" s="20"/>
    </row>
    <row r="492" spans="1:19" x14ac:dyDescent="0.25">
      <c r="A492" s="20"/>
      <c r="B492" s="20" t="s">
        <v>5</v>
      </c>
      <c r="C492" s="28"/>
      <c r="D492" s="20"/>
      <c r="E492" s="20"/>
      <c r="F492" s="103"/>
      <c r="G492" s="20"/>
      <c r="H492" s="96"/>
      <c r="I492" s="20"/>
      <c r="J492" s="96"/>
      <c r="K492" s="20"/>
      <c r="L492" s="26"/>
      <c r="M492" s="20"/>
      <c r="N492" s="30"/>
      <c r="O492" s="30"/>
      <c r="P492" s="30"/>
      <c r="Q492" s="20"/>
    </row>
    <row r="493" spans="1:19" x14ac:dyDescent="0.25">
      <c r="A493" s="39" t="s">
        <v>188</v>
      </c>
      <c r="B493" s="20"/>
      <c r="C493" s="28"/>
      <c r="D493" s="20"/>
      <c r="E493" s="20"/>
      <c r="F493" s="103"/>
      <c r="G493" s="20"/>
      <c r="H493" s="96"/>
      <c r="I493" s="20"/>
      <c r="J493" s="96"/>
      <c r="K493" s="20"/>
      <c r="L493" s="26"/>
      <c r="M493" s="20"/>
      <c r="N493" s="30"/>
      <c r="O493" s="30"/>
      <c r="P493" s="30"/>
      <c r="Q493" s="20"/>
    </row>
    <row r="494" spans="1:19" x14ac:dyDescent="0.25">
      <c r="A494" s="20"/>
      <c r="B494" s="20" t="s">
        <v>5</v>
      </c>
      <c r="C494" s="28"/>
      <c r="D494" s="28"/>
      <c r="E494" s="28"/>
      <c r="F494" s="103"/>
      <c r="G494" s="28"/>
      <c r="H494" s="96"/>
      <c r="I494" s="28"/>
      <c r="J494" s="101"/>
      <c r="K494" s="28"/>
      <c r="L494" s="26"/>
      <c r="M494" s="28"/>
      <c r="N494" s="30"/>
      <c r="O494" s="50"/>
      <c r="P494" s="30"/>
      <c r="Q494" s="28"/>
      <c r="R494" s="28"/>
      <c r="S494" s="28"/>
    </row>
    <row r="495" spans="1:19" s="16" customFormat="1" x14ac:dyDescent="0.25">
      <c r="A495" s="28" t="s">
        <v>5</v>
      </c>
      <c r="B495" s="28" t="s">
        <v>103</v>
      </c>
      <c r="C495" s="28"/>
      <c r="D495" s="21"/>
      <c r="E495" s="20"/>
      <c r="F495" s="103"/>
      <c r="G495" s="20"/>
      <c r="H495" s="96"/>
      <c r="I495" s="20"/>
      <c r="J495" s="96"/>
      <c r="K495" s="20"/>
      <c r="L495" s="26"/>
      <c r="M495" s="20"/>
      <c r="N495" s="30"/>
      <c r="O495" s="30"/>
      <c r="P495" s="30"/>
      <c r="Q495" s="20"/>
      <c r="R495" s="21"/>
      <c r="S495" s="49"/>
    </row>
    <row r="496" spans="1:19" x14ac:dyDescent="0.25">
      <c r="A496" s="20">
        <v>341</v>
      </c>
      <c r="B496" s="20" t="s">
        <v>14</v>
      </c>
      <c r="C496" s="28"/>
      <c r="D496" s="21">
        <v>601221.5</v>
      </c>
      <c r="E496" s="20"/>
      <c r="F496" s="103">
        <v>79.430000000000007</v>
      </c>
      <c r="G496" s="20"/>
      <c r="H496" s="96">
        <v>47</v>
      </c>
      <c r="I496" s="20"/>
      <c r="J496" s="96">
        <v>10.4</v>
      </c>
      <c r="K496" s="20"/>
      <c r="L496" s="26">
        <v>-2</v>
      </c>
      <c r="M496" s="20"/>
      <c r="N496" s="30">
        <v>2.2000000000000002</v>
      </c>
      <c r="O496" s="30"/>
      <c r="P496" s="30">
        <v>2.2000000000000002</v>
      </c>
      <c r="Q496" s="20"/>
      <c r="R496" s="21">
        <f t="shared" ref="R496:R502" si="43">+ROUND(D496*P496/100,0)</f>
        <v>13227</v>
      </c>
      <c r="S496" s="36"/>
    </row>
    <row r="497" spans="1:19" x14ac:dyDescent="0.25">
      <c r="A497" s="20">
        <v>342</v>
      </c>
      <c r="B497" s="20" t="s">
        <v>59</v>
      </c>
      <c r="C497" s="28"/>
      <c r="D497" s="21">
        <v>194416.91</v>
      </c>
      <c r="E497" s="20"/>
      <c r="F497" s="103">
        <v>74.62</v>
      </c>
      <c r="G497" s="20"/>
      <c r="H497" s="96">
        <v>39</v>
      </c>
      <c r="I497" s="20"/>
      <c r="J497" s="96">
        <v>9.9</v>
      </c>
      <c r="K497" s="20"/>
      <c r="L497" s="26">
        <v>0</v>
      </c>
      <c r="M497" s="20"/>
      <c r="N497" s="30">
        <v>2.6</v>
      </c>
      <c r="O497" s="30"/>
      <c r="P497" s="30">
        <v>2.6</v>
      </c>
      <c r="Q497" s="20"/>
      <c r="R497" s="21">
        <f t="shared" si="43"/>
        <v>5055</v>
      </c>
      <c r="S497" s="36"/>
    </row>
    <row r="498" spans="1:19" x14ac:dyDescent="0.25">
      <c r="A498" s="20">
        <v>343</v>
      </c>
      <c r="B498" s="20" t="s">
        <v>60</v>
      </c>
      <c r="C498" s="28"/>
      <c r="D498" s="21">
        <v>14841925.279999999</v>
      </c>
      <c r="E498" s="20"/>
      <c r="F498" s="103">
        <v>73.819999999999993</v>
      </c>
      <c r="G498" s="20"/>
      <c r="H498" s="96">
        <v>34</v>
      </c>
      <c r="I498" s="20"/>
      <c r="J498" s="96">
        <v>8.9</v>
      </c>
      <c r="K498" s="20"/>
      <c r="L498" s="26">
        <v>0</v>
      </c>
      <c r="M498" s="20"/>
      <c r="N498" s="30">
        <v>2.9</v>
      </c>
      <c r="O498" s="30"/>
      <c r="P498" s="30">
        <v>2.9</v>
      </c>
      <c r="Q498" s="20"/>
      <c r="R498" s="21">
        <f t="shared" si="43"/>
        <v>430416</v>
      </c>
      <c r="S498" s="36"/>
    </row>
    <row r="499" spans="1:19" x14ac:dyDescent="0.25">
      <c r="A499" s="20">
        <v>343.2</v>
      </c>
      <c r="B499" s="20" t="s">
        <v>190</v>
      </c>
      <c r="C499" s="28"/>
      <c r="D499" s="21">
        <v>1858778.65</v>
      </c>
      <c r="E499" s="20"/>
      <c r="F499" s="103">
        <v>73.819999999999993</v>
      </c>
      <c r="G499" s="20"/>
      <c r="H499" s="98">
        <v>34</v>
      </c>
      <c r="I499" s="20"/>
      <c r="J499" s="107">
        <v>8.9</v>
      </c>
      <c r="K499" s="20"/>
      <c r="L499" s="26">
        <v>0</v>
      </c>
      <c r="M499" s="20"/>
      <c r="N499" s="30">
        <v>2.9</v>
      </c>
      <c r="O499" s="30"/>
      <c r="P499" s="30">
        <v>2.9</v>
      </c>
      <c r="Q499" s="20"/>
      <c r="R499" s="21">
        <f t="shared" si="43"/>
        <v>53905</v>
      </c>
      <c r="S499" s="36"/>
    </row>
    <row r="500" spans="1:19" x14ac:dyDescent="0.25">
      <c r="A500" s="20">
        <v>344</v>
      </c>
      <c r="B500" s="20" t="s">
        <v>61</v>
      </c>
      <c r="C500" s="28"/>
      <c r="D500" s="21">
        <v>1748135.45</v>
      </c>
      <c r="E500" s="20"/>
      <c r="F500" s="103">
        <v>79.12</v>
      </c>
      <c r="G500" s="20"/>
      <c r="H500" s="96">
        <v>48</v>
      </c>
      <c r="I500" s="20"/>
      <c r="J500" s="96">
        <v>10.4</v>
      </c>
      <c r="K500" s="20"/>
      <c r="L500" s="26">
        <v>-1</v>
      </c>
      <c r="M500" s="20"/>
      <c r="N500" s="30">
        <v>2.1</v>
      </c>
      <c r="O500" s="30"/>
      <c r="P500" s="30">
        <v>2.1</v>
      </c>
      <c r="Q500" s="20"/>
      <c r="R500" s="21">
        <f t="shared" si="43"/>
        <v>36711</v>
      </c>
      <c r="S500" s="36"/>
    </row>
    <row r="501" spans="1:19" x14ac:dyDescent="0.25">
      <c r="A501" s="20">
        <v>345</v>
      </c>
      <c r="B501" s="20" t="s">
        <v>17</v>
      </c>
      <c r="C501" s="28"/>
      <c r="D501" s="21">
        <v>420107.13</v>
      </c>
      <c r="E501" s="20"/>
      <c r="F501" s="103">
        <v>79.12</v>
      </c>
      <c r="G501" s="20"/>
      <c r="H501" s="96">
        <v>48</v>
      </c>
      <c r="I501" s="20"/>
      <c r="J501" s="96">
        <v>10.4</v>
      </c>
      <c r="K501" s="20"/>
      <c r="L501" s="26">
        <v>-1</v>
      </c>
      <c r="M501" s="20"/>
      <c r="N501" s="30">
        <v>2.1</v>
      </c>
      <c r="O501" s="30"/>
      <c r="P501" s="30">
        <v>2.1</v>
      </c>
      <c r="Q501" s="20"/>
      <c r="R501" s="21">
        <f t="shared" si="43"/>
        <v>8822</v>
      </c>
      <c r="S501" s="36"/>
    </row>
    <row r="502" spans="1:19" s="16" customFormat="1" x14ac:dyDescent="0.25">
      <c r="A502" s="20">
        <v>346</v>
      </c>
      <c r="B502" s="20" t="s">
        <v>191</v>
      </c>
      <c r="C502" s="28"/>
      <c r="D502" s="22">
        <v>20934.61</v>
      </c>
      <c r="E502" s="20"/>
      <c r="F502" s="103">
        <v>77.61</v>
      </c>
      <c r="G502" s="20"/>
      <c r="H502" s="96">
        <v>46</v>
      </c>
      <c r="I502" s="20"/>
      <c r="J502" s="96">
        <v>10.3</v>
      </c>
      <c r="K502" s="20"/>
      <c r="L502" s="26">
        <v>0</v>
      </c>
      <c r="M502" s="20"/>
      <c r="N502" s="30">
        <v>2.2000000000000002</v>
      </c>
      <c r="O502" s="30"/>
      <c r="P502" s="30">
        <v>2.2000000000000002</v>
      </c>
      <c r="Q502" s="20"/>
      <c r="R502" s="22">
        <f t="shared" si="43"/>
        <v>461</v>
      </c>
      <c r="S502" s="47"/>
    </row>
    <row r="503" spans="1:19" x14ac:dyDescent="0.25">
      <c r="A503" s="20" t="s">
        <v>5</v>
      </c>
      <c r="B503" s="28" t="s">
        <v>104</v>
      </c>
      <c r="C503" s="28"/>
      <c r="D503" s="34">
        <f>+SUBTOTAL(9,D496:D502)</f>
        <v>19685519.529999997</v>
      </c>
      <c r="E503" s="28"/>
      <c r="F503" s="103"/>
      <c r="G503" s="28"/>
      <c r="H503" s="96"/>
      <c r="I503" s="28"/>
      <c r="J503" s="101"/>
      <c r="K503" s="28"/>
      <c r="L503" s="26"/>
      <c r="M503" s="28"/>
      <c r="N503" s="50">
        <f>R503/D503*100</f>
        <v>2.7868047839121473</v>
      </c>
      <c r="O503" s="50"/>
      <c r="P503" s="50">
        <f>+ROUND(R503/D503*100,1)</f>
        <v>2.8</v>
      </c>
      <c r="Q503" s="28"/>
      <c r="R503" s="34">
        <f>+SUBTOTAL(9,R496:R502)</f>
        <v>548597</v>
      </c>
      <c r="S503" s="38"/>
    </row>
    <row r="504" spans="1:19" s="16" customFormat="1" x14ac:dyDescent="0.25">
      <c r="A504" s="20" t="s">
        <v>5</v>
      </c>
      <c r="B504" s="20" t="s">
        <v>5</v>
      </c>
      <c r="C504" s="28"/>
      <c r="D504" s="20"/>
      <c r="E504" s="20"/>
      <c r="F504" s="103"/>
      <c r="G504" s="20"/>
      <c r="H504" s="96"/>
      <c r="I504" s="20"/>
      <c r="J504" s="96"/>
      <c r="K504" s="20"/>
      <c r="L504" s="26"/>
      <c r="M504" s="20"/>
      <c r="N504" s="30"/>
      <c r="O504" s="30"/>
      <c r="P504" s="30"/>
      <c r="Q504" s="20"/>
      <c r="R504" s="20"/>
      <c r="S504" s="20"/>
    </row>
    <row r="505" spans="1:19" x14ac:dyDescent="0.25">
      <c r="A505" s="28" t="s">
        <v>5</v>
      </c>
      <c r="B505" s="28" t="s">
        <v>105</v>
      </c>
      <c r="C505" s="28"/>
      <c r="D505" s="21"/>
      <c r="E505" s="20"/>
      <c r="F505" s="103"/>
      <c r="G505" s="20"/>
      <c r="H505" s="96"/>
      <c r="I505" s="20"/>
      <c r="J505" s="96"/>
      <c r="K505" s="20"/>
      <c r="L505" s="26"/>
      <c r="M505" s="20"/>
      <c r="N505" s="30"/>
      <c r="O505" s="30"/>
      <c r="P505" s="30"/>
      <c r="Q505" s="20"/>
      <c r="R505" s="21"/>
      <c r="S505" s="49"/>
    </row>
    <row r="506" spans="1:19" x14ac:dyDescent="0.25">
      <c r="A506" s="20">
        <v>341</v>
      </c>
      <c r="B506" s="20" t="s">
        <v>14</v>
      </c>
      <c r="C506" s="28"/>
      <c r="D506" s="21">
        <v>941092.66</v>
      </c>
      <c r="E506" s="20"/>
      <c r="F506" s="103">
        <v>77.89</v>
      </c>
      <c r="G506" s="20"/>
      <c r="H506" s="96">
        <v>44</v>
      </c>
      <c r="I506" s="20"/>
      <c r="J506" s="96">
        <v>10.4</v>
      </c>
      <c r="K506" s="20"/>
      <c r="L506" s="26">
        <v>-2</v>
      </c>
      <c r="M506" s="20"/>
      <c r="N506" s="30">
        <v>2.2999999999999998</v>
      </c>
      <c r="O506" s="30"/>
      <c r="P506" s="30">
        <v>2.2999999999999998</v>
      </c>
      <c r="Q506" s="20"/>
      <c r="R506" s="21">
        <f t="shared" ref="R506:R512" si="44">+ROUND(D506*P506/100,0)</f>
        <v>21645</v>
      </c>
      <c r="S506" s="36"/>
    </row>
    <row r="507" spans="1:19" x14ac:dyDescent="0.25">
      <c r="A507" s="20">
        <v>342</v>
      </c>
      <c r="B507" s="20" t="s">
        <v>59</v>
      </c>
      <c r="C507" s="28"/>
      <c r="D507" s="21">
        <v>724317.88</v>
      </c>
      <c r="E507" s="20"/>
      <c r="F507" s="103">
        <v>73.239999999999995</v>
      </c>
      <c r="G507" s="20"/>
      <c r="H507" s="96">
        <v>37</v>
      </c>
      <c r="I507" s="20"/>
      <c r="J507" s="96">
        <v>9.9</v>
      </c>
      <c r="K507" s="20"/>
      <c r="L507" s="26">
        <v>0</v>
      </c>
      <c r="M507" s="20"/>
      <c r="N507" s="30">
        <v>2.7</v>
      </c>
      <c r="O507" s="30"/>
      <c r="P507" s="30">
        <v>2.7</v>
      </c>
      <c r="Q507" s="20"/>
      <c r="R507" s="21">
        <f t="shared" si="44"/>
        <v>19557</v>
      </c>
      <c r="S507" s="36"/>
    </row>
    <row r="508" spans="1:19" x14ac:dyDescent="0.25">
      <c r="A508" s="20">
        <v>343</v>
      </c>
      <c r="B508" s="20" t="s">
        <v>60</v>
      </c>
      <c r="C508" s="28"/>
      <c r="D508" s="21">
        <v>10218902.539999999</v>
      </c>
      <c r="E508" s="20"/>
      <c r="F508" s="103">
        <v>72.81</v>
      </c>
      <c r="G508" s="20"/>
      <c r="H508" s="96">
        <v>32</v>
      </c>
      <c r="I508" s="20"/>
      <c r="J508" s="96">
        <v>8.6999999999999993</v>
      </c>
      <c r="K508" s="20"/>
      <c r="L508" s="26">
        <v>0</v>
      </c>
      <c r="M508" s="20"/>
      <c r="N508" s="30">
        <v>3.1</v>
      </c>
      <c r="O508" s="30"/>
      <c r="P508" s="30">
        <v>3.1</v>
      </c>
      <c r="Q508" s="20"/>
      <c r="R508" s="21">
        <f t="shared" si="44"/>
        <v>316786</v>
      </c>
      <c r="S508" s="36"/>
    </row>
    <row r="509" spans="1:19" x14ac:dyDescent="0.25">
      <c r="A509" s="20">
        <v>343.2</v>
      </c>
      <c r="B509" s="20" t="s">
        <v>190</v>
      </c>
      <c r="C509" s="28"/>
      <c r="D509" s="21">
        <v>2807095.36</v>
      </c>
      <c r="E509" s="20"/>
      <c r="F509" s="103">
        <v>72.81</v>
      </c>
      <c r="G509" s="20"/>
      <c r="H509" s="98">
        <v>32</v>
      </c>
      <c r="I509" s="20"/>
      <c r="J509" s="107">
        <v>8.6999999999999993</v>
      </c>
      <c r="K509" s="20"/>
      <c r="L509" s="26">
        <v>0</v>
      </c>
      <c r="M509" s="20"/>
      <c r="N509" s="30">
        <v>3.1</v>
      </c>
      <c r="O509" s="30"/>
      <c r="P509" s="30">
        <v>3.1</v>
      </c>
      <c r="Q509" s="20"/>
      <c r="R509" s="21">
        <f t="shared" si="44"/>
        <v>87020</v>
      </c>
      <c r="S509" s="36"/>
    </row>
    <row r="510" spans="1:19" x14ac:dyDescent="0.25">
      <c r="A510" s="20">
        <v>344</v>
      </c>
      <c r="B510" s="20" t="s">
        <v>61</v>
      </c>
      <c r="C510" s="28"/>
      <c r="D510" s="21">
        <v>4602021.84</v>
      </c>
      <c r="E510" s="20"/>
      <c r="F510" s="103">
        <v>77.66</v>
      </c>
      <c r="G510" s="20"/>
      <c r="H510" s="96">
        <v>45</v>
      </c>
      <c r="I510" s="20"/>
      <c r="J510" s="96">
        <v>10.4</v>
      </c>
      <c r="K510" s="20"/>
      <c r="L510" s="26">
        <v>-1</v>
      </c>
      <c r="M510" s="20"/>
      <c r="N510" s="30">
        <v>2.2000000000000002</v>
      </c>
      <c r="O510" s="30"/>
      <c r="P510" s="30">
        <v>2.2000000000000002</v>
      </c>
      <c r="Q510" s="20"/>
      <c r="R510" s="21">
        <f t="shared" si="44"/>
        <v>101244</v>
      </c>
      <c r="S510" s="36"/>
    </row>
    <row r="511" spans="1:19" s="16" customFormat="1" x14ac:dyDescent="0.25">
      <c r="A511" s="20">
        <v>345</v>
      </c>
      <c r="B511" s="20" t="s">
        <v>17</v>
      </c>
      <c r="C511" s="28"/>
      <c r="D511" s="21">
        <v>3450437.53</v>
      </c>
      <c r="E511" s="20"/>
      <c r="F511" s="103">
        <v>77.66</v>
      </c>
      <c r="G511" s="20"/>
      <c r="H511" s="96">
        <v>45</v>
      </c>
      <c r="I511" s="20"/>
      <c r="J511" s="96">
        <v>10.4</v>
      </c>
      <c r="K511" s="20"/>
      <c r="L511" s="26">
        <v>-1</v>
      </c>
      <c r="M511" s="20"/>
      <c r="N511" s="30">
        <v>2.2000000000000002</v>
      </c>
      <c r="O511" s="30"/>
      <c r="P511" s="30">
        <v>2.2000000000000002</v>
      </c>
      <c r="Q511" s="20"/>
      <c r="R511" s="21">
        <f t="shared" si="44"/>
        <v>75910</v>
      </c>
      <c r="S511" s="36"/>
    </row>
    <row r="512" spans="1:19" x14ac:dyDescent="0.25">
      <c r="A512" s="20">
        <v>346</v>
      </c>
      <c r="B512" s="20" t="s">
        <v>191</v>
      </c>
      <c r="C512" s="28"/>
      <c r="D512" s="22">
        <v>20936.09</v>
      </c>
      <c r="E512" s="20"/>
      <c r="F512" s="103">
        <v>76.59</v>
      </c>
      <c r="G512" s="20"/>
      <c r="H512" s="96">
        <v>44</v>
      </c>
      <c r="I512" s="20"/>
      <c r="J512" s="96">
        <v>10.3</v>
      </c>
      <c r="K512" s="20"/>
      <c r="L512" s="26">
        <v>0</v>
      </c>
      <c r="M512" s="20"/>
      <c r="N512" s="30">
        <v>2.2999999999999998</v>
      </c>
      <c r="O512" s="30"/>
      <c r="P512" s="30">
        <v>2.2999999999999998</v>
      </c>
      <c r="Q512" s="20"/>
      <c r="R512" s="22">
        <f t="shared" si="44"/>
        <v>482</v>
      </c>
      <c r="S512" s="47"/>
    </row>
    <row r="513" spans="1:19" x14ac:dyDescent="0.25">
      <c r="A513" s="20" t="s">
        <v>5</v>
      </c>
      <c r="B513" s="28" t="s">
        <v>106</v>
      </c>
      <c r="C513" s="28"/>
      <c r="D513" s="34">
        <f>+SUBTOTAL(9,D506:D512)</f>
        <v>22764803.899999999</v>
      </c>
      <c r="E513" s="28"/>
      <c r="F513" s="103"/>
      <c r="G513" s="28"/>
      <c r="H513" s="96"/>
      <c r="I513" s="28"/>
      <c r="J513" s="101"/>
      <c r="K513" s="28"/>
      <c r="L513" s="26"/>
      <c r="M513" s="28"/>
      <c r="N513" s="50">
        <f>R513/D513*100</f>
        <v>2.7351169056193805</v>
      </c>
      <c r="O513" s="50"/>
      <c r="P513" s="50">
        <f>+ROUND(R513/D513*100,1)</f>
        <v>2.7</v>
      </c>
      <c r="Q513" s="28"/>
      <c r="R513" s="34">
        <f>+SUBTOTAL(9,R506:R512)</f>
        <v>622644</v>
      </c>
      <c r="S513" s="38"/>
    </row>
    <row r="514" spans="1:19" x14ac:dyDescent="0.25">
      <c r="A514" s="20" t="s">
        <v>5</v>
      </c>
      <c r="B514" s="20" t="s">
        <v>5</v>
      </c>
      <c r="C514" s="28"/>
      <c r="D514" s="20"/>
      <c r="E514" s="20"/>
      <c r="F514" s="103"/>
      <c r="G514" s="20"/>
      <c r="H514" s="96"/>
      <c r="I514" s="20"/>
      <c r="J514" s="96"/>
      <c r="K514" s="20"/>
      <c r="L514" s="26"/>
      <c r="M514" s="20"/>
      <c r="N514" s="30"/>
      <c r="O514" s="30"/>
      <c r="P514" s="30"/>
      <c r="Q514" s="20"/>
    </row>
    <row r="515" spans="1:19" x14ac:dyDescent="0.25">
      <c r="A515" s="28" t="s">
        <v>5</v>
      </c>
      <c r="B515" s="28" t="s">
        <v>200</v>
      </c>
      <c r="C515" s="28"/>
      <c r="D515" s="21"/>
      <c r="E515" s="20"/>
      <c r="F515" s="103"/>
      <c r="G515" s="20"/>
      <c r="H515" s="96"/>
      <c r="I515" s="20"/>
      <c r="J515" s="96"/>
      <c r="K515" s="20"/>
      <c r="L515" s="26"/>
      <c r="M515" s="20"/>
      <c r="N515" s="30"/>
      <c r="O515" s="30"/>
      <c r="P515" s="30"/>
      <c r="Q515" s="20"/>
      <c r="R515" s="21"/>
      <c r="S515" s="49"/>
    </row>
    <row r="516" spans="1:19" x14ac:dyDescent="0.25">
      <c r="A516" s="20">
        <v>341</v>
      </c>
      <c r="B516" s="20" t="s">
        <v>14</v>
      </c>
      <c r="C516" s="28"/>
      <c r="D516" s="15">
        <v>43805885.75</v>
      </c>
      <c r="E516" s="20"/>
      <c r="F516" s="103">
        <v>0</v>
      </c>
      <c r="G516" s="89" t="s">
        <v>223</v>
      </c>
      <c r="H516" s="96">
        <v>30</v>
      </c>
      <c r="I516" s="20"/>
      <c r="J516" s="96">
        <v>30</v>
      </c>
      <c r="K516" s="89" t="s">
        <v>223</v>
      </c>
      <c r="L516" s="26">
        <v>0</v>
      </c>
      <c r="M516" s="20"/>
      <c r="N516" s="30">
        <v>3.3</v>
      </c>
      <c r="O516" s="30"/>
      <c r="P516" s="30">
        <v>3.3</v>
      </c>
      <c r="Q516" s="20"/>
      <c r="R516" s="21">
        <f t="shared" ref="R516:R522" si="45">+ROUND(D516*P516/100,0)</f>
        <v>1445594</v>
      </c>
      <c r="S516" s="36"/>
    </row>
    <row r="517" spans="1:19" x14ac:dyDescent="0.25">
      <c r="A517" s="20">
        <v>342</v>
      </c>
      <c r="B517" s="20" t="s">
        <v>59</v>
      </c>
      <c r="C517" s="28"/>
      <c r="D517" s="15">
        <v>26150084.739999998</v>
      </c>
      <c r="E517" s="20"/>
      <c r="F517" s="103">
        <v>0</v>
      </c>
      <c r="G517" s="89" t="s">
        <v>223</v>
      </c>
      <c r="H517" s="96">
        <v>30</v>
      </c>
      <c r="I517" s="20"/>
      <c r="J517" s="96">
        <v>30</v>
      </c>
      <c r="K517" s="89" t="s">
        <v>223</v>
      </c>
      <c r="L517" s="26">
        <v>0</v>
      </c>
      <c r="M517" s="20"/>
      <c r="N517" s="30">
        <v>3.3</v>
      </c>
      <c r="O517" s="30"/>
      <c r="P517" s="30">
        <v>3.3</v>
      </c>
      <c r="Q517" s="20"/>
      <c r="R517" s="21">
        <f t="shared" si="45"/>
        <v>862953</v>
      </c>
      <c r="S517" s="36"/>
    </row>
    <row r="518" spans="1:19" x14ac:dyDescent="0.25">
      <c r="A518" s="20">
        <v>343</v>
      </c>
      <c r="B518" s="20" t="s">
        <v>60</v>
      </c>
      <c r="C518" s="28"/>
      <c r="D518" s="15">
        <v>213843170.72</v>
      </c>
      <c r="E518" s="20"/>
      <c r="F518" s="103">
        <v>0</v>
      </c>
      <c r="G518" s="89" t="s">
        <v>223</v>
      </c>
      <c r="H518" s="96">
        <v>30</v>
      </c>
      <c r="I518" s="20"/>
      <c r="J518" s="96">
        <v>30</v>
      </c>
      <c r="K518" s="89" t="s">
        <v>223</v>
      </c>
      <c r="L518" s="26">
        <v>0</v>
      </c>
      <c r="M518" s="20"/>
      <c r="N518" s="30">
        <v>3.3</v>
      </c>
      <c r="O518" s="30"/>
      <c r="P518" s="30">
        <v>3.3</v>
      </c>
      <c r="Q518" s="20"/>
      <c r="R518" s="21">
        <f t="shared" si="45"/>
        <v>7056825</v>
      </c>
      <c r="S518" s="36"/>
    </row>
    <row r="519" spans="1:19" x14ac:dyDescent="0.25">
      <c r="A519" s="20">
        <v>343.2</v>
      </c>
      <c r="B519" s="20" t="s">
        <v>190</v>
      </c>
      <c r="C519" s="28"/>
      <c r="D519" s="15">
        <v>83870826.980000004</v>
      </c>
      <c r="E519" s="20"/>
      <c r="F519" s="103">
        <v>0</v>
      </c>
      <c r="G519" s="89" t="s">
        <v>223</v>
      </c>
      <c r="H519" s="96">
        <v>30</v>
      </c>
      <c r="I519" s="20"/>
      <c r="J519" s="96">
        <v>30</v>
      </c>
      <c r="K519" s="89" t="s">
        <v>223</v>
      </c>
      <c r="L519" s="26">
        <v>0</v>
      </c>
      <c r="M519" s="20"/>
      <c r="N519" s="30">
        <v>3.3</v>
      </c>
      <c r="O519" s="30"/>
      <c r="P519" s="30">
        <v>3.3</v>
      </c>
      <c r="Q519" s="20"/>
      <c r="R519" s="21">
        <f t="shared" si="45"/>
        <v>2767737</v>
      </c>
      <c r="S519" s="36"/>
    </row>
    <row r="520" spans="1:19" x14ac:dyDescent="0.25">
      <c r="A520" s="20">
        <v>344</v>
      </c>
      <c r="B520" s="20" t="s">
        <v>61</v>
      </c>
      <c r="C520" s="28"/>
      <c r="D520" s="15">
        <v>38221666.560000002</v>
      </c>
      <c r="E520" s="20"/>
      <c r="F520" s="103">
        <v>0</v>
      </c>
      <c r="G520" s="89" t="s">
        <v>223</v>
      </c>
      <c r="H520" s="96">
        <v>30</v>
      </c>
      <c r="I520" s="20"/>
      <c r="J520" s="96">
        <v>30</v>
      </c>
      <c r="K520" s="89" t="s">
        <v>223</v>
      </c>
      <c r="L520" s="26">
        <v>0</v>
      </c>
      <c r="M520" s="20"/>
      <c r="N520" s="30">
        <v>3.3</v>
      </c>
      <c r="O520" s="30"/>
      <c r="P520" s="30">
        <v>3.3</v>
      </c>
      <c r="Q520" s="20"/>
      <c r="R520" s="21">
        <f t="shared" si="45"/>
        <v>1261315</v>
      </c>
      <c r="S520" s="36"/>
    </row>
    <row r="521" spans="1:19" x14ac:dyDescent="0.25">
      <c r="A521" s="20">
        <v>345</v>
      </c>
      <c r="B521" s="20" t="s">
        <v>17</v>
      </c>
      <c r="C521" s="28"/>
      <c r="D521" s="15">
        <v>60694880.549999997</v>
      </c>
      <c r="E521" s="20"/>
      <c r="F521" s="103">
        <v>0</v>
      </c>
      <c r="G521" s="89" t="s">
        <v>223</v>
      </c>
      <c r="H521" s="96">
        <v>30</v>
      </c>
      <c r="I521" s="20"/>
      <c r="J521" s="96">
        <v>30</v>
      </c>
      <c r="K521" s="89" t="s">
        <v>223</v>
      </c>
      <c r="L521" s="26">
        <v>0</v>
      </c>
      <c r="M521" s="20"/>
      <c r="N521" s="30">
        <v>3.3</v>
      </c>
      <c r="O521" s="30"/>
      <c r="P521" s="30">
        <v>3.3</v>
      </c>
      <c r="Q521" s="20"/>
      <c r="R521" s="21">
        <f t="shared" si="45"/>
        <v>2002931</v>
      </c>
      <c r="S521" s="36"/>
    </row>
    <row r="522" spans="1:19" x14ac:dyDescent="0.25">
      <c r="A522" s="20">
        <v>346</v>
      </c>
      <c r="B522" s="20" t="s">
        <v>191</v>
      </c>
      <c r="C522" s="28"/>
      <c r="D522" s="11">
        <v>5607843.1799999997</v>
      </c>
      <c r="E522" s="20"/>
      <c r="F522" s="103">
        <v>0</v>
      </c>
      <c r="G522" s="89" t="s">
        <v>223</v>
      </c>
      <c r="H522" s="96">
        <v>30</v>
      </c>
      <c r="I522" s="20"/>
      <c r="J522" s="96">
        <v>30</v>
      </c>
      <c r="K522" s="89" t="s">
        <v>223</v>
      </c>
      <c r="L522" s="26">
        <v>0</v>
      </c>
      <c r="M522" s="20"/>
      <c r="N522" s="30">
        <v>3.3</v>
      </c>
      <c r="O522" s="30"/>
      <c r="P522" s="30">
        <v>3.3</v>
      </c>
      <c r="Q522" s="20"/>
      <c r="R522" s="22">
        <f t="shared" si="45"/>
        <v>185059</v>
      </c>
      <c r="S522" s="47"/>
    </row>
    <row r="523" spans="1:19" x14ac:dyDescent="0.25">
      <c r="A523" s="20" t="s">
        <v>5</v>
      </c>
      <c r="B523" s="28" t="s">
        <v>201</v>
      </c>
      <c r="C523" s="28"/>
      <c r="D523" s="7">
        <f>+SUBTOTAL(9,D516:D522)</f>
        <v>472194358.48000002</v>
      </c>
      <c r="E523" s="28"/>
      <c r="F523" s="103"/>
      <c r="G523" s="28"/>
      <c r="H523" s="96"/>
      <c r="I523" s="28"/>
      <c r="J523" s="101"/>
      <c r="K523" s="28"/>
      <c r="L523" s="26"/>
      <c r="M523" s="28"/>
      <c r="N523" s="50">
        <f>R523/D523*100</f>
        <v>3.3000000360360082</v>
      </c>
      <c r="O523" s="50"/>
      <c r="P523" s="50">
        <f>+ROUND(R523/D523*100,1)</f>
        <v>3.3</v>
      </c>
      <c r="Q523" s="28"/>
      <c r="R523" s="34">
        <f>+SUBTOTAL(9,R516:R522)</f>
        <v>15582414</v>
      </c>
      <c r="S523" s="38"/>
    </row>
    <row r="524" spans="1:19" x14ac:dyDescent="0.25">
      <c r="A524" s="20"/>
      <c r="B524" s="20" t="s">
        <v>5</v>
      </c>
      <c r="C524" s="28"/>
      <c r="D524" s="20"/>
      <c r="E524" s="20"/>
      <c r="F524" s="103"/>
      <c r="G524" s="20"/>
      <c r="H524" s="96"/>
      <c r="I524" s="20"/>
      <c r="J524" s="96"/>
      <c r="K524" s="20"/>
      <c r="L524" s="26"/>
      <c r="M524" s="20"/>
      <c r="N524" s="52"/>
      <c r="O524" s="30"/>
      <c r="P524" s="30"/>
      <c r="Q524" s="20"/>
    </row>
    <row r="525" spans="1:19" ht="13.8" thickBot="1" x14ac:dyDescent="0.3">
      <c r="A525" s="39" t="s">
        <v>189</v>
      </c>
      <c r="B525" s="20"/>
      <c r="C525" s="28"/>
      <c r="D525" s="40">
        <f>+SUBTOTAL(9,D496:D524)</f>
        <v>514644681.91000003</v>
      </c>
      <c r="E525" s="20"/>
      <c r="F525" s="103"/>
      <c r="G525" s="20"/>
      <c r="H525" s="96"/>
      <c r="I525" s="20"/>
      <c r="J525" s="96"/>
      <c r="K525" s="20"/>
      <c r="L525" s="26"/>
      <c r="M525" s="20"/>
      <c r="N525" s="52">
        <f>R525/D525*100</f>
        <v>3.2553829057014996</v>
      </c>
      <c r="O525" s="52"/>
      <c r="P525" s="52">
        <f>+ROUND(R525/D525*100,1)</f>
        <v>3.3</v>
      </c>
      <c r="Q525" s="20"/>
      <c r="R525" s="40">
        <f>+SUBTOTAL(9,R496:R524)</f>
        <v>16753655</v>
      </c>
      <c r="S525" s="35"/>
    </row>
    <row r="526" spans="1:19" ht="13.8" thickTop="1" x14ac:dyDescent="0.25">
      <c r="A526" s="39"/>
      <c r="B526" s="20" t="s">
        <v>5</v>
      </c>
      <c r="C526" s="28"/>
      <c r="D526" s="35"/>
      <c r="E526" s="20"/>
      <c r="F526" s="103"/>
      <c r="G526" s="20"/>
      <c r="H526" s="96"/>
      <c r="I526" s="20"/>
      <c r="J526" s="96"/>
      <c r="K526" s="20"/>
      <c r="L526" s="26"/>
      <c r="M526" s="20"/>
      <c r="N526" s="30"/>
      <c r="O526" s="30"/>
      <c r="P526" s="30"/>
      <c r="Q526" s="20"/>
      <c r="R526" s="35"/>
      <c r="S526" s="35"/>
    </row>
    <row r="527" spans="1:19" x14ac:dyDescent="0.25">
      <c r="A527" s="39"/>
      <c r="B527" s="20" t="s">
        <v>5</v>
      </c>
      <c r="C527" s="28"/>
      <c r="D527" s="35"/>
      <c r="E527" s="20"/>
      <c r="F527" s="103"/>
      <c r="G527" s="20"/>
      <c r="H527" s="96"/>
      <c r="I527" s="20"/>
      <c r="J527" s="96"/>
      <c r="K527" s="20"/>
      <c r="L527" s="26"/>
      <c r="M527" s="20"/>
      <c r="N527" s="30"/>
      <c r="O527" s="30"/>
      <c r="P527" s="30"/>
      <c r="Q527" s="20"/>
      <c r="R527" s="35"/>
      <c r="S527" s="35"/>
    </row>
    <row r="528" spans="1:19" x14ac:dyDescent="0.25">
      <c r="A528" s="39" t="s">
        <v>10</v>
      </c>
      <c r="B528" s="20"/>
      <c r="C528" s="28"/>
      <c r="D528" s="35"/>
      <c r="E528" s="20"/>
      <c r="F528" s="103"/>
      <c r="G528" s="20"/>
      <c r="H528" s="96"/>
      <c r="I528" s="20"/>
      <c r="J528" s="96"/>
      <c r="K528" s="20"/>
      <c r="L528" s="26"/>
      <c r="M528" s="20"/>
      <c r="N528" s="30"/>
      <c r="O528" s="30"/>
      <c r="P528" s="30"/>
      <c r="Q528" s="20"/>
      <c r="R528" s="35"/>
      <c r="S528" s="35"/>
    </row>
    <row r="529" spans="1:19" x14ac:dyDescent="0.25">
      <c r="A529" s="39"/>
      <c r="B529" s="20" t="s">
        <v>5</v>
      </c>
      <c r="C529" s="28"/>
      <c r="D529" s="35"/>
      <c r="E529" s="20"/>
      <c r="F529" s="103"/>
      <c r="G529" s="20"/>
      <c r="H529" s="96"/>
      <c r="I529" s="20"/>
      <c r="J529" s="96"/>
      <c r="K529" s="20"/>
      <c r="L529" s="26"/>
      <c r="M529" s="20"/>
      <c r="N529" s="30"/>
      <c r="O529" s="30"/>
      <c r="P529" s="30"/>
      <c r="Q529" s="20"/>
      <c r="R529" s="35"/>
      <c r="S529" s="35"/>
    </row>
    <row r="530" spans="1:19" x14ac:dyDescent="0.25">
      <c r="A530" s="28"/>
      <c r="B530" s="28" t="s">
        <v>107</v>
      </c>
      <c r="C530" s="28"/>
      <c r="D530" s="35"/>
      <c r="E530" s="20"/>
      <c r="F530" s="103"/>
      <c r="G530" s="20"/>
      <c r="H530" s="96"/>
      <c r="I530" s="20"/>
      <c r="J530" s="96"/>
      <c r="K530" s="20"/>
      <c r="L530" s="26"/>
      <c r="M530" s="20"/>
      <c r="N530" s="30"/>
      <c r="O530" s="30"/>
      <c r="P530" s="30"/>
      <c r="Q530" s="20"/>
      <c r="R530" s="35"/>
      <c r="S530" s="35"/>
    </row>
    <row r="531" spans="1:19" x14ac:dyDescent="0.25">
      <c r="A531" s="20">
        <v>341</v>
      </c>
      <c r="B531" s="20" t="s">
        <v>14</v>
      </c>
      <c r="C531" s="28"/>
      <c r="D531" s="15">
        <v>4635208.53</v>
      </c>
      <c r="E531" s="20"/>
      <c r="F531" s="103">
        <v>0</v>
      </c>
      <c r="G531" s="20"/>
      <c r="H531" s="96">
        <v>30</v>
      </c>
      <c r="I531" s="20"/>
      <c r="J531" s="96">
        <v>30</v>
      </c>
      <c r="K531" s="20"/>
      <c r="L531" s="26">
        <v>0</v>
      </c>
      <c r="M531" s="20"/>
      <c r="N531" s="30">
        <v>3.3</v>
      </c>
      <c r="O531" s="30"/>
      <c r="P531" s="30">
        <v>3.3</v>
      </c>
      <c r="Q531" s="20"/>
      <c r="R531" s="21">
        <f t="shared" ref="R531:R533" si="46">+ROUND(D531*P531/100,0)</f>
        <v>152962</v>
      </c>
      <c r="S531" s="36"/>
    </row>
    <row r="532" spans="1:19" x14ac:dyDescent="0.25">
      <c r="A532" s="20">
        <v>343</v>
      </c>
      <c r="B532" s="20" t="s">
        <v>60</v>
      </c>
      <c r="C532" s="28"/>
      <c r="D532" s="15">
        <v>118689126.81</v>
      </c>
      <c r="E532" s="20"/>
      <c r="F532" s="103">
        <v>0</v>
      </c>
      <c r="G532" s="20"/>
      <c r="H532" s="96">
        <v>30</v>
      </c>
      <c r="I532" s="20"/>
      <c r="J532" s="96">
        <v>30</v>
      </c>
      <c r="K532" s="20"/>
      <c r="L532" s="26">
        <v>0</v>
      </c>
      <c r="M532" s="20"/>
      <c r="N532" s="30">
        <v>3.3</v>
      </c>
      <c r="O532" s="30"/>
      <c r="P532" s="30">
        <v>3.3</v>
      </c>
      <c r="Q532" s="20"/>
      <c r="R532" s="21">
        <f t="shared" si="46"/>
        <v>3916741</v>
      </c>
      <c r="S532" s="36"/>
    </row>
    <row r="533" spans="1:19" x14ac:dyDescent="0.25">
      <c r="A533" s="20">
        <v>345</v>
      </c>
      <c r="B533" s="20" t="s">
        <v>17</v>
      </c>
      <c r="C533" s="28"/>
      <c r="D533" s="11">
        <v>27532944.870000001</v>
      </c>
      <c r="E533" s="20"/>
      <c r="F533" s="103">
        <v>0</v>
      </c>
      <c r="G533" s="20"/>
      <c r="H533" s="96">
        <v>30</v>
      </c>
      <c r="I533" s="20"/>
      <c r="J533" s="96">
        <v>30</v>
      </c>
      <c r="K533" s="20"/>
      <c r="L533" s="26">
        <v>0</v>
      </c>
      <c r="M533" s="20"/>
      <c r="N533" s="50">
        <v>3.3</v>
      </c>
      <c r="O533" s="30"/>
      <c r="P533" s="30">
        <v>3.3</v>
      </c>
      <c r="Q533" s="20"/>
      <c r="R533" s="22">
        <f t="shared" si="46"/>
        <v>908587</v>
      </c>
      <c r="S533" s="36"/>
    </row>
    <row r="534" spans="1:19" x14ac:dyDescent="0.25">
      <c r="A534" s="20"/>
      <c r="B534" s="28" t="s">
        <v>108</v>
      </c>
      <c r="C534" s="28"/>
      <c r="D534" s="23">
        <f>+SUBTOTAL(9,D529:D533)</f>
        <v>150857280.21000001</v>
      </c>
      <c r="E534" s="28"/>
      <c r="F534" s="103"/>
      <c r="G534" s="28"/>
      <c r="H534" s="101"/>
      <c r="I534" s="28"/>
      <c r="J534" s="101"/>
      <c r="K534" s="28"/>
      <c r="L534" s="26"/>
      <c r="M534" s="28"/>
      <c r="N534" s="50">
        <f>R534/D534*100</f>
        <v>3.2999998363154899</v>
      </c>
      <c r="O534" s="50"/>
      <c r="P534" s="50">
        <f>+ROUND(R534/D534*100,1)</f>
        <v>3.3</v>
      </c>
      <c r="Q534" s="28"/>
      <c r="R534" s="23">
        <f>+SUBTOTAL(9,R529:R533)</f>
        <v>4978290</v>
      </c>
      <c r="S534" s="23"/>
    </row>
    <row r="535" spans="1:19" x14ac:dyDescent="0.25">
      <c r="A535" s="39"/>
      <c r="B535" s="20" t="s">
        <v>5</v>
      </c>
      <c r="C535" s="28"/>
      <c r="D535" s="23"/>
      <c r="E535" s="28"/>
      <c r="F535" s="103"/>
      <c r="G535" s="28"/>
      <c r="H535" s="101"/>
      <c r="I535" s="28"/>
      <c r="J535" s="101"/>
      <c r="K535" s="28"/>
      <c r="L535" s="26"/>
      <c r="M535" s="28"/>
      <c r="N535" s="30"/>
      <c r="O535" s="50"/>
      <c r="P535" s="30"/>
      <c r="Q535" s="28"/>
      <c r="R535" s="23"/>
      <c r="S535" s="23"/>
    </row>
    <row r="536" spans="1:19" x14ac:dyDescent="0.25">
      <c r="A536" s="28"/>
      <c r="B536" s="28" t="s">
        <v>109</v>
      </c>
      <c r="C536" s="28"/>
      <c r="D536" s="35"/>
      <c r="E536" s="20"/>
      <c r="F536" s="103"/>
      <c r="G536" s="20"/>
      <c r="H536" s="96"/>
      <c r="I536" s="20"/>
      <c r="J536" s="96"/>
      <c r="K536" s="20"/>
      <c r="L536" s="26"/>
      <c r="M536" s="20"/>
      <c r="N536" s="30"/>
      <c r="O536" s="30"/>
      <c r="P536" s="30"/>
      <c r="Q536" s="20"/>
      <c r="R536" s="35"/>
      <c r="S536" s="35"/>
    </row>
    <row r="537" spans="1:19" x14ac:dyDescent="0.25">
      <c r="A537" s="20">
        <v>341</v>
      </c>
      <c r="B537" s="20" t="s">
        <v>14</v>
      </c>
      <c r="C537" s="28"/>
      <c r="D537" s="15">
        <v>3986978.08</v>
      </c>
      <c r="E537" s="20"/>
      <c r="F537" s="103">
        <v>0</v>
      </c>
      <c r="G537" s="20"/>
      <c r="H537" s="96">
        <v>30</v>
      </c>
      <c r="I537" s="20"/>
      <c r="J537" s="96">
        <v>30</v>
      </c>
      <c r="K537" s="20"/>
      <c r="L537" s="26">
        <v>0</v>
      </c>
      <c r="M537" s="20"/>
      <c r="N537" s="30">
        <v>3.3</v>
      </c>
      <c r="O537" s="30"/>
      <c r="P537" s="30">
        <v>3.3</v>
      </c>
      <c r="Q537" s="20"/>
      <c r="R537" s="21">
        <f t="shared" ref="R537:R539" si="47">+ROUND(D537*P537/100,0)</f>
        <v>131570</v>
      </c>
      <c r="S537" s="36"/>
    </row>
    <row r="538" spans="1:19" x14ac:dyDescent="0.25">
      <c r="A538" s="20">
        <v>343</v>
      </c>
      <c r="B538" s="20" t="s">
        <v>60</v>
      </c>
      <c r="C538" s="28"/>
      <c r="D538" s="15">
        <v>52858698.509999998</v>
      </c>
      <c r="E538" s="20"/>
      <c r="F538" s="103">
        <v>0</v>
      </c>
      <c r="G538" s="20"/>
      <c r="H538" s="96">
        <v>30</v>
      </c>
      <c r="I538" s="20"/>
      <c r="J538" s="96">
        <v>30</v>
      </c>
      <c r="K538" s="20"/>
      <c r="L538" s="26">
        <v>0</v>
      </c>
      <c r="M538" s="20"/>
      <c r="N538" s="30">
        <v>3.3</v>
      </c>
      <c r="O538" s="30"/>
      <c r="P538" s="30">
        <v>3.3</v>
      </c>
      <c r="Q538" s="20"/>
      <c r="R538" s="21">
        <f t="shared" si="47"/>
        <v>1744337</v>
      </c>
      <c r="S538" s="36"/>
    </row>
    <row r="539" spans="1:19" x14ac:dyDescent="0.25">
      <c r="A539" s="20">
        <v>345</v>
      </c>
      <c r="B539" s="20" t="s">
        <v>17</v>
      </c>
      <c r="C539" s="28"/>
      <c r="D539" s="11">
        <v>6281495.8399999999</v>
      </c>
      <c r="E539" s="20"/>
      <c r="F539" s="103">
        <v>0</v>
      </c>
      <c r="G539" s="20"/>
      <c r="H539" s="96">
        <v>30</v>
      </c>
      <c r="I539" s="20"/>
      <c r="J539" s="96">
        <v>30</v>
      </c>
      <c r="K539" s="20"/>
      <c r="L539" s="26">
        <v>0</v>
      </c>
      <c r="M539" s="20"/>
      <c r="N539" s="50">
        <v>3.3</v>
      </c>
      <c r="O539" s="30"/>
      <c r="P539" s="30">
        <v>3.3</v>
      </c>
      <c r="Q539" s="20"/>
      <c r="R539" s="22">
        <f t="shared" si="47"/>
        <v>207289</v>
      </c>
      <c r="S539" s="36"/>
    </row>
    <row r="540" spans="1:19" x14ac:dyDescent="0.25">
      <c r="A540" s="20"/>
      <c r="B540" s="28" t="s">
        <v>110</v>
      </c>
      <c r="C540" s="28"/>
      <c r="D540" s="17">
        <f>+SUBTOTAL(9,D535:D539)</f>
        <v>63127172.429999992</v>
      </c>
      <c r="E540" s="28"/>
      <c r="F540" s="103"/>
      <c r="G540" s="28"/>
      <c r="H540" s="101"/>
      <c r="I540" s="28"/>
      <c r="J540" s="101"/>
      <c r="K540" s="28"/>
      <c r="L540" s="26"/>
      <c r="M540" s="28"/>
      <c r="N540" s="50">
        <f>R540/D540*100</f>
        <v>3.2999989066673301</v>
      </c>
      <c r="O540" s="50"/>
      <c r="P540" s="50">
        <f>+ROUND(R540/D540*100,1)</f>
        <v>3.3</v>
      </c>
      <c r="Q540" s="28"/>
      <c r="R540" s="23">
        <f>+SUBTOTAL(9,R535:R539)</f>
        <v>2083196</v>
      </c>
      <c r="S540" s="23"/>
    </row>
    <row r="541" spans="1:19" x14ac:dyDescent="0.25">
      <c r="A541" s="39"/>
      <c r="B541" s="20" t="s">
        <v>5</v>
      </c>
      <c r="C541" s="28"/>
      <c r="D541" s="17"/>
      <c r="E541" s="28"/>
      <c r="F541" s="103"/>
      <c r="G541" s="28"/>
      <c r="H541" s="101"/>
      <c r="I541" s="28"/>
      <c r="J541" s="101"/>
      <c r="K541" s="28"/>
      <c r="L541" s="26"/>
      <c r="M541" s="28"/>
      <c r="N541" s="30"/>
      <c r="O541" s="50"/>
      <c r="P541" s="30"/>
      <c r="Q541" s="28"/>
      <c r="R541" s="23"/>
      <c r="S541" s="23"/>
    </row>
    <row r="542" spans="1:19" x14ac:dyDescent="0.25">
      <c r="A542" s="28"/>
      <c r="B542" s="28" t="s">
        <v>111</v>
      </c>
      <c r="C542" s="28"/>
      <c r="D542" s="119"/>
      <c r="E542" s="20"/>
      <c r="F542" s="103"/>
      <c r="G542" s="20"/>
      <c r="H542" s="96"/>
      <c r="I542" s="20"/>
      <c r="J542" s="96"/>
      <c r="K542" s="20"/>
      <c r="L542" s="26"/>
      <c r="M542" s="20"/>
      <c r="N542" s="30"/>
      <c r="O542" s="30"/>
      <c r="P542" s="30"/>
      <c r="Q542" s="20"/>
      <c r="R542" s="35"/>
      <c r="S542" s="35"/>
    </row>
    <row r="543" spans="1:19" x14ac:dyDescent="0.25">
      <c r="A543" s="20">
        <v>341</v>
      </c>
      <c r="B543" s="20" t="s">
        <v>14</v>
      </c>
      <c r="C543" s="28"/>
      <c r="D543" s="15">
        <v>21320036.300000001</v>
      </c>
      <c r="E543" s="20"/>
      <c r="F543" s="103">
        <v>0</v>
      </c>
      <c r="G543" s="20"/>
      <c r="H543" s="96">
        <v>30</v>
      </c>
      <c r="I543" s="20"/>
      <c r="J543" s="96">
        <v>30</v>
      </c>
      <c r="K543" s="20"/>
      <c r="L543" s="26">
        <v>0</v>
      </c>
      <c r="M543" s="20"/>
      <c r="N543" s="30">
        <v>3.3</v>
      </c>
      <c r="O543" s="30"/>
      <c r="P543" s="30">
        <v>3.3</v>
      </c>
      <c r="Q543" s="20"/>
      <c r="R543" s="21">
        <f t="shared" ref="R543:R546" si="48">+ROUND(D543*P543/100,0)</f>
        <v>703561</v>
      </c>
      <c r="S543" s="36"/>
    </row>
    <row r="544" spans="1:19" x14ac:dyDescent="0.25">
      <c r="A544" s="20">
        <v>343</v>
      </c>
      <c r="B544" s="20" t="s">
        <v>60</v>
      </c>
      <c r="C544" s="28"/>
      <c r="D544" s="15">
        <v>405752299.57999998</v>
      </c>
      <c r="E544" s="20"/>
      <c r="F544" s="103">
        <v>0</v>
      </c>
      <c r="G544" s="20"/>
      <c r="H544" s="96">
        <v>30</v>
      </c>
      <c r="I544" s="20"/>
      <c r="J544" s="96">
        <v>30</v>
      </c>
      <c r="K544" s="20"/>
      <c r="L544" s="26">
        <v>0</v>
      </c>
      <c r="M544" s="20"/>
      <c r="N544" s="30">
        <v>3.3</v>
      </c>
      <c r="O544" s="30"/>
      <c r="P544" s="30">
        <v>3.3</v>
      </c>
      <c r="Q544" s="20"/>
      <c r="R544" s="21">
        <f t="shared" si="48"/>
        <v>13389826</v>
      </c>
      <c r="S544" s="36"/>
    </row>
    <row r="545" spans="1:19" x14ac:dyDescent="0.25">
      <c r="A545" s="20">
        <v>345</v>
      </c>
      <c r="B545" s="20" t="s">
        <v>17</v>
      </c>
      <c r="C545" s="28"/>
      <c r="D545" s="15">
        <v>4239215.1399999997</v>
      </c>
      <c r="E545" s="20"/>
      <c r="F545" s="103">
        <v>0</v>
      </c>
      <c r="G545" s="20"/>
      <c r="H545" s="96">
        <v>30</v>
      </c>
      <c r="I545" s="20"/>
      <c r="J545" s="96">
        <v>30</v>
      </c>
      <c r="K545" s="20"/>
      <c r="L545" s="26">
        <v>0</v>
      </c>
      <c r="M545" s="20"/>
      <c r="N545" s="30">
        <v>3.3</v>
      </c>
      <c r="O545" s="30"/>
      <c r="P545" s="30">
        <v>3.3</v>
      </c>
      <c r="Q545" s="20"/>
      <c r="R545" s="25">
        <f t="shared" si="48"/>
        <v>139894</v>
      </c>
      <c r="S545" s="36"/>
    </row>
    <row r="546" spans="1:19" x14ac:dyDescent="0.25">
      <c r="A546" s="20">
        <v>346</v>
      </c>
      <c r="B546" s="20" t="s">
        <v>191</v>
      </c>
      <c r="C546" s="28"/>
      <c r="D546" s="11">
        <v>1335.27</v>
      </c>
      <c r="E546" s="20"/>
      <c r="F546" s="103">
        <v>0</v>
      </c>
      <c r="G546" s="20"/>
      <c r="H546" s="96">
        <v>30</v>
      </c>
      <c r="I546" s="20"/>
      <c r="J546" s="96">
        <v>30</v>
      </c>
      <c r="K546" s="20"/>
      <c r="L546" s="26">
        <v>0</v>
      </c>
      <c r="M546" s="20"/>
      <c r="N546" s="50">
        <v>3.3</v>
      </c>
      <c r="O546" s="30"/>
      <c r="P546" s="30">
        <v>3.3</v>
      </c>
      <c r="Q546" s="20"/>
      <c r="R546" s="22">
        <f t="shared" si="48"/>
        <v>44</v>
      </c>
      <c r="S546" s="47"/>
    </row>
    <row r="547" spans="1:19" x14ac:dyDescent="0.25">
      <c r="A547" s="20"/>
      <c r="B547" s="28" t="s">
        <v>112</v>
      </c>
      <c r="C547" s="28"/>
      <c r="D547" s="17">
        <f>+SUBTOTAL(9,D541:D546)</f>
        <v>431312886.28999996</v>
      </c>
      <c r="E547" s="28"/>
      <c r="F547" s="103"/>
      <c r="G547" s="28"/>
      <c r="H547" s="101"/>
      <c r="I547" s="28"/>
      <c r="J547" s="101"/>
      <c r="K547" s="28"/>
      <c r="L547" s="26"/>
      <c r="M547" s="28"/>
      <c r="N547" s="50">
        <f>R547/D547*100</f>
        <v>3.2999999426008344</v>
      </c>
      <c r="O547" s="50"/>
      <c r="P547" s="50">
        <f>+ROUND(R547/D547*100,1)</f>
        <v>3.3</v>
      </c>
      <c r="Q547" s="28"/>
      <c r="R547" s="23">
        <f>+SUBTOTAL(9,R541:R546)</f>
        <v>14233325</v>
      </c>
      <c r="S547" s="23"/>
    </row>
    <row r="548" spans="1:19" x14ac:dyDescent="0.25">
      <c r="A548" s="20"/>
      <c r="B548" s="28" t="s">
        <v>5</v>
      </c>
      <c r="C548" s="28"/>
      <c r="D548" s="17"/>
      <c r="E548" s="28"/>
      <c r="F548" s="103"/>
      <c r="G548" s="28"/>
      <c r="H548" s="101"/>
      <c r="I548" s="28"/>
      <c r="J548" s="101"/>
      <c r="K548" s="28"/>
      <c r="L548" s="26"/>
      <c r="M548" s="28"/>
      <c r="N548" s="30"/>
      <c r="O548" s="50"/>
      <c r="P548" s="30"/>
      <c r="Q548" s="28"/>
      <c r="R548" s="23"/>
      <c r="S548" s="23"/>
    </row>
    <row r="549" spans="1:19" x14ac:dyDescent="0.25">
      <c r="A549" s="28"/>
      <c r="B549" s="28" t="s">
        <v>113</v>
      </c>
      <c r="C549" s="28"/>
      <c r="D549" s="119"/>
      <c r="E549" s="20"/>
      <c r="F549" s="103"/>
      <c r="G549" s="20"/>
      <c r="H549" s="96"/>
      <c r="I549" s="20"/>
      <c r="J549" s="96"/>
      <c r="K549" s="20"/>
      <c r="L549" s="26"/>
      <c r="M549" s="20"/>
      <c r="N549" s="30"/>
      <c r="O549" s="30"/>
      <c r="P549" s="30"/>
      <c r="Q549" s="20"/>
      <c r="R549" s="35"/>
      <c r="S549" s="35"/>
    </row>
    <row r="550" spans="1:19" x14ac:dyDescent="0.25">
      <c r="A550" s="20">
        <v>341</v>
      </c>
      <c r="B550" s="20" t="s">
        <v>14</v>
      </c>
      <c r="C550" s="28"/>
      <c r="D550" s="15">
        <v>4078183.73</v>
      </c>
      <c r="E550" s="20"/>
      <c r="F550" s="103">
        <v>0</v>
      </c>
      <c r="G550" s="89" t="s">
        <v>223</v>
      </c>
      <c r="H550" s="96">
        <v>30</v>
      </c>
      <c r="I550" s="20"/>
      <c r="J550" s="96">
        <v>30</v>
      </c>
      <c r="K550" s="89" t="s">
        <v>223</v>
      </c>
      <c r="L550" s="26">
        <v>0</v>
      </c>
      <c r="M550" s="20"/>
      <c r="N550" s="30">
        <v>3.3</v>
      </c>
      <c r="O550" s="30"/>
      <c r="P550" s="30">
        <v>3.3</v>
      </c>
      <c r="Q550" s="20"/>
      <c r="R550" s="21">
        <f t="shared" ref="R550:R552" si="49">+ROUND(D550*P550/100,0)</f>
        <v>134580</v>
      </c>
      <c r="S550" s="36"/>
    </row>
    <row r="551" spans="1:19" x14ac:dyDescent="0.25">
      <c r="A551" s="20">
        <v>343</v>
      </c>
      <c r="B551" s="20" t="s">
        <v>60</v>
      </c>
      <c r="C551" s="28"/>
      <c r="D551" s="15">
        <v>104118206.20999999</v>
      </c>
      <c r="E551" s="20"/>
      <c r="F551" s="103">
        <v>0</v>
      </c>
      <c r="G551" s="89" t="s">
        <v>223</v>
      </c>
      <c r="H551" s="96">
        <v>30</v>
      </c>
      <c r="I551" s="20"/>
      <c r="J551" s="96">
        <v>30</v>
      </c>
      <c r="K551" s="89" t="s">
        <v>223</v>
      </c>
      <c r="L551" s="26">
        <v>0</v>
      </c>
      <c r="M551" s="20"/>
      <c r="N551" s="30">
        <v>3.3</v>
      </c>
      <c r="O551" s="30"/>
      <c r="P551" s="30">
        <v>3.3</v>
      </c>
      <c r="Q551" s="20"/>
      <c r="R551" s="21">
        <f t="shared" si="49"/>
        <v>3435901</v>
      </c>
      <c r="S551" s="36"/>
    </row>
    <row r="552" spans="1:19" x14ac:dyDescent="0.25">
      <c r="A552" s="20">
        <v>345</v>
      </c>
      <c r="B552" s="20" t="s">
        <v>17</v>
      </c>
      <c r="C552" s="28"/>
      <c r="D552" s="11">
        <v>24224241.09</v>
      </c>
      <c r="E552" s="20"/>
      <c r="F552" s="103">
        <v>0</v>
      </c>
      <c r="G552" s="89" t="s">
        <v>223</v>
      </c>
      <c r="H552" s="96">
        <v>30</v>
      </c>
      <c r="I552" s="20"/>
      <c r="J552" s="96">
        <v>30</v>
      </c>
      <c r="K552" s="89" t="s">
        <v>223</v>
      </c>
      <c r="L552" s="26">
        <v>0</v>
      </c>
      <c r="M552" s="20"/>
      <c r="N552" s="50">
        <v>3.3</v>
      </c>
      <c r="O552" s="30"/>
      <c r="P552" s="30">
        <v>3.3</v>
      </c>
      <c r="Q552" s="20"/>
      <c r="R552" s="22">
        <f t="shared" si="49"/>
        <v>799400</v>
      </c>
      <c r="S552" s="36"/>
    </row>
    <row r="553" spans="1:19" x14ac:dyDescent="0.25">
      <c r="A553" s="20"/>
      <c r="B553" s="28" t="s">
        <v>114</v>
      </c>
      <c r="C553" s="28"/>
      <c r="D553" s="17">
        <f>+SUBTOTAL(9,D548:D552)</f>
        <v>132420631.03</v>
      </c>
      <c r="E553" s="28"/>
      <c r="F553" s="103"/>
      <c r="G553" s="28"/>
      <c r="H553" s="101"/>
      <c r="I553" s="28"/>
      <c r="J553" s="101"/>
      <c r="K553" s="28"/>
      <c r="L553" s="26"/>
      <c r="M553" s="28"/>
      <c r="N553" s="50">
        <f>R553/D553*100</f>
        <v>3.3000001329173552</v>
      </c>
      <c r="O553" s="50"/>
      <c r="P553" s="50">
        <f>+ROUND(R553/D553*100,1)</f>
        <v>3.3</v>
      </c>
      <c r="Q553" s="28"/>
      <c r="R553" s="23">
        <f>+SUBTOTAL(9,R548:R552)</f>
        <v>4369881</v>
      </c>
      <c r="S553" s="23"/>
    </row>
    <row r="554" spans="1:19" x14ac:dyDescent="0.25">
      <c r="A554" s="39"/>
      <c r="B554" s="20" t="s">
        <v>5</v>
      </c>
      <c r="C554" s="28"/>
      <c r="D554" s="17"/>
      <c r="E554" s="28"/>
      <c r="F554" s="103"/>
      <c r="G554" s="28"/>
      <c r="H554" s="101"/>
      <c r="I554" s="28"/>
      <c r="J554" s="101"/>
      <c r="K554" s="28"/>
      <c r="L554" s="26"/>
      <c r="M554" s="28"/>
      <c r="N554" s="30"/>
      <c r="O554" s="50"/>
      <c r="P554" s="30"/>
      <c r="Q554" s="28"/>
      <c r="R554" s="23"/>
      <c r="S554" s="23"/>
    </row>
    <row r="555" spans="1:19" x14ac:dyDescent="0.25">
      <c r="A555" s="28"/>
      <c r="B555" s="28" t="s">
        <v>115</v>
      </c>
      <c r="C555" s="28"/>
      <c r="D555" s="119"/>
      <c r="E555" s="20"/>
      <c r="F555" s="103"/>
      <c r="G555" s="20"/>
      <c r="H555" s="96"/>
      <c r="I555" s="20"/>
      <c r="J555" s="96"/>
      <c r="K555" s="20"/>
      <c r="L555" s="26"/>
      <c r="M555" s="20"/>
      <c r="N555" s="30"/>
      <c r="O555" s="30"/>
      <c r="P555" s="30"/>
      <c r="Q555" s="20"/>
      <c r="R555" s="35"/>
      <c r="S555" s="35"/>
    </row>
    <row r="556" spans="1:19" x14ac:dyDescent="0.25">
      <c r="A556" s="20">
        <v>341</v>
      </c>
      <c r="B556" s="20" t="s">
        <v>14</v>
      </c>
      <c r="C556" s="28"/>
      <c r="D556" s="15">
        <v>4118678.93</v>
      </c>
      <c r="E556" s="20"/>
      <c r="F556" s="103">
        <v>0</v>
      </c>
      <c r="G556" s="89" t="s">
        <v>223</v>
      </c>
      <c r="H556" s="96">
        <v>30</v>
      </c>
      <c r="I556" s="20"/>
      <c r="J556" s="96">
        <v>30</v>
      </c>
      <c r="K556" s="89" t="s">
        <v>223</v>
      </c>
      <c r="L556" s="26">
        <v>0</v>
      </c>
      <c r="M556" s="20"/>
      <c r="N556" s="30">
        <v>3.3</v>
      </c>
      <c r="O556" s="30"/>
      <c r="P556" s="30">
        <v>3.3</v>
      </c>
      <c r="Q556" s="20"/>
      <c r="R556" s="21">
        <f t="shared" ref="R556:R558" si="50">+ROUND(D556*P556/100,0)</f>
        <v>135916</v>
      </c>
      <c r="S556" s="36"/>
    </row>
    <row r="557" spans="1:19" x14ac:dyDescent="0.25">
      <c r="A557" s="20">
        <v>343</v>
      </c>
      <c r="B557" s="20" t="s">
        <v>60</v>
      </c>
      <c r="C557" s="28"/>
      <c r="D557" s="15">
        <v>105224179.34999999</v>
      </c>
      <c r="E557" s="20"/>
      <c r="F557" s="103">
        <v>0</v>
      </c>
      <c r="G557" s="89" t="s">
        <v>223</v>
      </c>
      <c r="H557" s="96">
        <v>30</v>
      </c>
      <c r="I557" s="20"/>
      <c r="J557" s="96">
        <v>30</v>
      </c>
      <c r="K557" s="89" t="s">
        <v>223</v>
      </c>
      <c r="L557" s="26">
        <v>0</v>
      </c>
      <c r="M557" s="20"/>
      <c r="N557" s="30">
        <v>3.3</v>
      </c>
      <c r="O557" s="30"/>
      <c r="P557" s="30">
        <v>3.3</v>
      </c>
      <c r="Q557" s="20"/>
      <c r="R557" s="21">
        <f t="shared" si="50"/>
        <v>3472398</v>
      </c>
      <c r="S557" s="36"/>
    </row>
    <row r="558" spans="1:19" x14ac:dyDescent="0.25">
      <c r="A558" s="20">
        <v>345</v>
      </c>
      <c r="B558" s="20" t="s">
        <v>17</v>
      </c>
      <c r="C558" s="28"/>
      <c r="D558" s="11">
        <v>24464780.879999999</v>
      </c>
      <c r="E558" s="20"/>
      <c r="F558" s="103">
        <v>0</v>
      </c>
      <c r="G558" s="89" t="s">
        <v>223</v>
      </c>
      <c r="H558" s="96">
        <v>30</v>
      </c>
      <c r="I558" s="20"/>
      <c r="J558" s="96">
        <v>30</v>
      </c>
      <c r="K558" s="89" t="s">
        <v>223</v>
      </c>
      <c r="L558" s="26">
        <v>0</v>
      </c>
      <c r="M558" s="20"/>
      <c r="N558" s="50">
        <v>3.3</v>
      </c>
      <c r="O558" s="30"/>
      <c r="P558" s="30">
        <v>3.3</v>
      </c>
      <c r="Q558" s="20"/>
      <c r="R558" s="22">
        <f t="shared" si="50"/>
        <v>807338</v>
      </c>
      <c r="S558" s="36"/>
    </row>
    <row r="559" spans="1:19" x14ac:dyDescent="0.25">
      <c r="A559" s="20"/>
      <c r="B559" s="28" t="s">
        <v>116</v>
      </c>
      <c r="C559" s="28"/>
      <c r="D559" s="17">
        <f>+SUBTOTAL(9,D554:D558)</f>
        <v>133807639.16</v>
      </c>
      <c r="E559" s="28"/>
      <c r="F559" s="103"/>
      <c r="G559" s="28"/>
      <c r="H559" s="101"/>
      <c r="I559" s="28"/>
      <c r="J559" s="101"/>
      <c r="K559" s="28"/>
      <c r="L559" s="26"/>
      <c r="M559" s="28"/>
      <c r="N559" s="50">
        <f>R559/D559*100</f>
        <v>3.2999999310353281</v>
      </c>
      <c r="O559" s="50"/>
      <c r="P559" s="50">
        <f>+ROUND(R559/D559*100,1)</f>
        <v>3.3</v>
      </c>
      <c r="Q559" s="28"/>
      <c r="R559" s="23">
        <f>+SUBTOTAL(9,R554:R558)</f>
        <v>4415652</v>
      </c>
      <c r="S559" s="23"/>
    </row>
    <row r="560" spans="1:19" x14ac:dyDescent="0.25">
      <c r="A560" s="39"/>
      <c r="B560" s="20" t="s">
        <v>5</v>
      </c>
      <c r="C560" s="28"/>
      <c r="D560" s="17"/>
      <c r="E560" s="28"/>
      <c r="F560" s="103"/>
      <c r="G560" s="28"/>
      <c r="H560" s="101"/>
      <c r="I560" s="28"/>
      <c r="J560" s="101"/>
      <c r="K560" s="28"/>
      <c r="L560" s="26"/>
      <c r="M560" s="28"/>
      <c r="N560" s="30"/>
      <c r="O560" s="50"/>
      <c r="P560" s="30"/>
      <c r="Q560" s="28"/>
      <c r="R560" s="23"/>
      <c r="S560" s="23"/>
    </row>
    <row r="561" spans="1:19" x14ac:dyDescent="0.25">
      <c r="A561" s="16"/>
      <c r="B561" s="16" t="s">
        <v>234</v>
      </c>
      <c r="C561" s="28"/>
      <c r="D561" s="119"/>
      <c r="E561" s="20"/>
      <c r="F561" s="103"/>
      <c r="G561" s="20"/>
      <c r="H561" s="96"/>
      <c r="I561" s="20"/>
      <c r="J561" s="96"/>
      <c r="K561" s="20"/>
      <c r="L561" s="26"/>
      <c r="M561" s="20"/>
      <c r="N561" s="30"/>
      <c r="O561" s="30"/>
      <c r="P561" s="30"/>
      <c r="Q561" s="20"/>
      <c r="R561" s="35"/>
      <c r="S561" s="35"/>
    </row>
    <row r="562" spans="1:19" x14ac:dyDescent="0.25">
      <c r="A562" s="12">
        <v>341</v>
      </c>
      <c r="B562" s="12" t="s">
        <v>14</v>
      </c>
      <c r="C562" s="28"/>
      <c r="D562" s="15">
        <v>4207181.04</v>
      </c>
      <c r="E562" s="20"/>
      <c r="F562" s="103">
        <v>0</v>
      </c>
      <c r="G562" s="89" t="s">
        <v>223</v>
      </c>
      <c r="H562" s="96">
        <v>30</v>
      </c>
      <c r="I562" s="20"/>
      <c r="J562" s="96">
        <v>30</v>
      </c>
      <c r="K562" s="89" t="s">
        <v>223</v>
      </c>
      <c r="L562" s="26">
        <v>0</v>
      </c>
      <c r="M562" s="20"/>
      <c r="N562" s="30">
        <v>3.3</v>
      </c>
      <c r="O562" s="30"/>
      <c r="P562" s="30">
        <v>3.3</v>
      </c>
      <c r="Q562" s="20"/>
      <c r="R562" s="21">
        <f t="shared" ref="R562:R564" si="51">+ROUND(D562*P562/100,0)</f>
        <v>138837</v>
      </c>
      <c r="S562" s="36"/>
    </row>
    <row r="563" spans="1:19" x14ac:dyDescent="0.25">
      <c r="A563" s="12">
        <v>343</v>
      </c>
      <c r="B563" s="12" t="s">
        <v>60</v>
      </c>
      <c r="C563" s="28"/>
      <c r="D563" s="15">
        <v>107250212.90000001</v>
      </c>
      <c r="E563" s="20"/>
      <c r="F563" s="103">
        <v>0</v>
      </c>
      <c r="G563" s="89" t="s">
        <v>223</v>
      </c>
      <c r="H563" s="96">
        <v>30</v>
      </c>
      <c r="I563" s="20"/>
      <c r="J563" s="96">
        <v>30</v>
      </c>
      <c r="K563" s="89" t="s">
        <v>223</v>
      </c>
      <c r="L563" s="26">
        <v>0</v>
      </c>
      <c r="M563" s="20"/>
      <c r="N563" s="30">
        <v>3.3</v>
      </c>
      <c r="O563" s="30"/>
      <c r="P563" s="30">
        <v>3.3</v>
      </c>
      <c r="Q563" s="20"/>
      <c r="R563" s="21">
        <f t="shared" si="51"/>
        <v>3539257</v>
      </c>
      <c r="S563" s="36"/>
    </row>
    <row r="564" spans="1:19" x14ac:dyDescent="0.25">
      <c r="A564" s="12">
        <v>345</v>
      </c>
      <c r="B564" s="12" t="s">
        <v>17</v>
      </c>
      <c r="C564" s="28"/>
      <c r="D564" s="11">
        <v>24990479.77</v>
      </c>
      <c r="E564" s="20"/>
      <c r="F564" s="103">
        <v>0</v>
      </c>
      <c r="G564" s="89" t="s">
        <v>223</v>
      </c>
      <c r="H564" s="96">
        <v>30</v>
      </c>
      <c r="I564" s="20"/>
      <c r="J564" s="96">
        <v>30</v>
      </c>
      <c r="K564" s="89" t="s">
        <v>223</v>
      </c>
      <c r="L564" s="26">
        <v>0</v>
      </c>
      <c r="M564" s="20"/>
      <c r="N564" s="50">
        <v>3.3</v>
      </c>
      <c r="O564" s="30"/>
      <c r="P564" s="30">
        <v>3.3</v>
      </c>
      <c r="Q564" s="20"/>
      <c r="R564" s="22">
        <f t="shared" si="51"/>
        <v>824686</v>
      </c>
      <c r="S564" s="36"/>
    </row>
    <row r="565" spans="1:19" x14ac:dyDescent="0.25">
      <c r="B565" s="16" t="s">
        <v>235</v>
      </c>
      <c r="C565" s="28"/>
      <c r="D565" s="7">
        <f>+SUBTOTAL(9,D560:D564)</f>
        <v>136447873.71000001</v>
      </c>
      <c r="E565" s="28"/>
      <c r="F565" s="101"/>
      <c r="G565" s="28"/>
      <c r="H565" s="101"/>
      <c r="I565" s="28"/>
      <c r="J565" s="101"/>
      <c r="K565" s="28"/>
      <c r="L565" s="26"/>
      <c r="M565" s="28"/>
      <c r="N565" s="50">
        <f>R565/D565*100</f>
        <v>3.3000001228088021</v>
      </c>
      <c r="O565" s="50"/>
      <c r="P565" s="50">
        <f>+ROUND(R565/D565*100,1)</f>
        <v>3.3</v>
      </c>
      <c r="Q565" s="28"/>
      <c r="R565" s="34">
        <f>+SUBTOTAL(9,R560:R564)</f>
        <v>4502780</v>
      </c>
      <c r="S565" s="23"/>
    </row>
    <row r="566" spans="1:19" x14ac:dyDescent="0.25">
      <c r="A566" s="20"/>
      <c r="B566" s="28" t="s">
        <v>5</v>
      </c>
      <c r="C566" s="28"/>
      <c r="D566" s="23"/>
      <c r="E566" s="28"/>
      <c r="F566" s="96"/>
      <c r="G566" s="28"/>
      <c r="H566" s="101"/>
      <c r="I566" s="28"/>
      <c r="J566" s="101"/>
      <c r="K566" s="28"/>
      <c r="L566" s="26"/>
      <c r="M566" s="28"/>
      <c r="N566" s="52"/>
      <c r="O566" s="50"/>
      <c r="P566" s="30"/>
      <c r="Q566" s="28"/>
      <c r="R566" s="23"/>
      <c r="S566" s="23"/>
    </row>
    <row r="567" spans="1:19" x14ac:dyDescent="0.25">
      <c r="A567" s="39" t="s">
        <v>12</v>
      </c>
      <c r="B567" s="20"/>
      <c r="C567" s="28"/>
      <c r="D567" s="67">
        <f>+SUBTOTAL(9,D531:D566)</f>
        <v>1047973482.8299999</v>
      </c>
      <c r="E567" s="20"/>
      <c r="F567" s="96"/>
      <c r="G567" s="20"/>
      <c r="H567" s="96"/>
      <c r="I567" s="20"/>
      <c r="J567" s="96"/>
      <c r="K567" s="20"/>
      <c r="L567" s="26"/>
      <c r="M567" s="20"/>
      <c r="N567" s="52">
        <f t="shared" ref="N567:N569" si="52">R567/D567*100</f>
        <v>3.2999999109338152</v>
      </c>
      <c r="O567" s="52"/>
      <c r="P567" s="52">
        <f t="shared" ref="P567:P569" si="53">+ROUND(R567/D567*100,1)</f>
        <v>3.3</v>
      </c>
      <c r="Q567" s="20"/>
      <c r="R567" s="67">
        <f>+SUBTOTAL(9,R531:R566)</f>
        <v>34583124</v>
      </c>
      <c r="S567" s="35"/>
    </row>
    <row r="568" spans="1:19" x14ac:dyDescent="0.25">
      <c r="A568" s="39"/>
      <c r="B568" s="20" t="s">
        <v>5</v>
      </c>
      <c r="C568" s="28"/>
      <c r="D568" s="35"/>
      <c r="E568" s="20"/>
      <c r="F568" s="96"/>
      <c r="G568" s="20"/>
      <c r="H568" s="96"/>
      <c r="I568" s="20"/>
      <c r="J568" s="96"/>
      <c r="K568" s="20"/>
      <c r="L568" s="26"/>
      <c r="M568" s="20"/>
      <c r="N568" s="52"/>
      <c r="O568" s="52"/>
      <c r="P568" s="52"/>
      <c r="Q568" s="20"/>
      <c r="R568" s="35"/>
      <c r="S568" s="35"/>
    </row>
    <row r="569" spans="1:19" ht="13.8" thickBot="1" x14ac:dyDescent="0.3">
      <c r="A569" s="39" t="s">
        <v>11</v>
      </c>
      <c r="B569" s="20"/>
      <c r="C569" s="28"/>
      <c r="D569" s="40">
        <f>+SUBTOTAL(9,D18:D568)</f>
        <v>22795357881.990017</v>
      </c>
      <c r="E569" s="20"/>
      <c r="F569" s="96"/>
      <c r="G569" s="20"/>
      <c r="H569" s="96"/>
      <c r="I569" s="20"/>
      <c r="J569" s="96"/>
      <c r="K569" s="20"/>
      <c r="L569" s="26"/>
      <c r="M569" s="20"/>
      <c r="N569" s="52">
        <f t="shared" si="52"/>
        <v>2.9651886647238381</v>
      </c>
      <c r="O569" s="52"/>
      <c r="P569" s="52">
        <f t="shared" si="53"/>
        <v>3</v>
      </c>
      <c r="Q569" s="20"/>
      <c r="R569" s="40">
        <f>+SUBTOTAL(9,R18:R568)</f>
        <v>675925368</v>
      </c>
      <c r="S569" s="35"/>
    </row>
    <row r="570" spans="1:19" ht="13.8" thickTop="1" x14ac:dyDescent="0.25">
      <c r="A570" s="20"/>
      <c r="B570" s="20" t="s">
        <v>5</v>
      </c>
      <c r="C570" s="28"/>
      <c r="D570" s="20"/>
      <c r="E570" s="20"/>
      <c r="F570" s="96"/>
      <c r="G570" s="20"/>
      <c r="H570" s="96"/>
      <c r="I570" s="20"/>
      <c r="J570" s="96"/>
      <c r="K570" s="20"/>
      <c r="L570" s="26"/>
      <c r="M570" s="20"/>
      <c r="N570" s="30"/>
      <c r="O570" s="30"/>
      <c r="P570" s="30"/>
      <c r="Q570" s="20"/>
    </row>
    <row r="571" spans="1:19" x14ac:dyDescent="0.25">
      <c r="A571" s="20"/>
      <c r="B571" s="20" t="s">
        <v>5</v>
      </c>
      <c r="C571" s="28"/>
      <c r="D571" s="20"/>
      <c r="E571" s="20"/>
      <c r="F571" s="102"/>
      <c r="G571" s="20"/>
      <c r="H571" s="96"/>
      <c r="I571" s="20"/>
      <c r="J571" s="96"/>
      <c r="K571" s="20"/>
      <c r="L571" s="26"/>
      <c r="M571" s="20"/>
      <c r="N571" s="30"/>
      <c r="O571" s="30"/>
      <c r="P571" s="30"/>
      <c r="Q571" s="20"/>
      <c r="S571" s="36"/>
    </row>
    <row r="572" spans="1:19" x14ac:dyDescent="0.25">
      <c r="A572" s="39" t="s">
        <v>8</v>
      </c>
      <c r="B572" s="20"/>
      <c r="C572" s="28"/>
      <c r="D572" s="62"/>
      <c r="E572" s="62"/>
      <c r="F572" s="102"/>
      <c r="G572" s="62"/>
      <c r="H572" s="102"/>
      <c r="I572" s="62"/>
      <c r="J572" s="102"/>
      <c r="K572" s="62"/>
      <c r="L572" s="26"/>
      <c r="M572" s="62"/>
      <c r="N572" s="30"/>
      <c r="O572" s="80"/>
      <c r="P572" s="30"/>
      <c r="Q572" s="62"/>
      <c r="R572" s="62"/>
      <c r="S572" s="62"/>
    </row>
    <row r="573" spans="1:19" x14ac:dyDescent="0.25">
      <c r="A573" s="20"/>
      <c r="B573" s="20" t="s">
        <v>5</v>
      </c>
      <c r="C573" s="28"/>
      <c r="D573" s="62"/>
      <c r="E573" s="62"/>
      <c r="F573" s="96"/>
      <c r="G573" s="62"/>
      <c r="H573" s="102"/>
      <c r="I573" s="62"/>
      <c r="J573" s="102"/>
      <c r="K573" s="62"/>
      <c r="L573" s="26"/>
      <c r="M573" s="62"/>
      <c r="N573" s="30"/>
      <c r="O573" s="80"/>
      <c r="P573" s="30"/>
      <c r="Q573" s="62"/>
      <c r="R573" s="62"/>
      <c r="S573" s="62"/>
    </row>
    <row r="574" spans="1:19" x14ac:dyDescent="0.25">
      <c r="A574" s="39"/>
      <c r="B574" s="39" t="s">
        <v>117</v>
      </c>
      <c r="C574" s="28"/>
      <c r="D574" s="20"/>
      <c r="E574" s="20"/>
      <c r="F574" s="103"/>
      <c r="G574" s="20"/>
      <c r="H574" s="96"/>
      <c r="I574" s="20"/>
      <c r="J574" s="96"/>
      <c r="K574" s="20"/>
      <c r="L574" s="26"/>
      <c r="M574" s="20"/>
      <c r="N574" s="30"/>
      <c r="O574" s="30"/>
      <c r="P574" s="30"/>
      <c r="Q574" s="20"/>
    </row>
    <row r="575" spans="1:19" x14ac:dyDescent="0.25">
      <c r="A575" s="20">
        <v>350.2</v>
      </c>
      <c r="B575" s="20" t="s">
        <v>118</v>
      </c>
      <c r="C575" s="28"/>
      <c r="D575" s="15">
        <v>240510767.25999999</v>
      </c>
      <c r="E575" s="20"/>
      <c r="F575" s="103">
        <v>22.67</v>
      </c>
      <c r="G575" s="20"/>
      <c r="H575" s="96">
        <v>75</v>
      </c>
      <c r="I575" s="20"/>
      <c r="J575" s="96">
        <v>58</v>
      </c>
      <c r="K575" s="20"/>
      <c r="L575" s="26">
        <v>0</v>
      </c>
      <c r="M575" s="20"/>
      <c r="N575" s="30">
        <v>1.3</v>
      </c>
      <c r="O575" s="30"/>
      <c r="P575" s="30">
        <v>1.3</v>
      </c>
      <c r="Q575" s="20"/>
      <c r="R575" s="21">
        <f t="shared" ref="R575:R584" si="54">+ROUND(D575*P575/100,0)</f>
        <v>3126640</v>
      </c>
      <c r="S575" s="36"/>
    </row>
    <row r="576" spans="1:19" x14ac:dyDescent="0.25">
      <c r="A576" s="20">
        <v>352</v>
      </c>
      <c r="B576" s="20" t="s">
        <v>14</v>
      </c>
      <c r="C576" s="28"/>
      <c r="D576" s="15">
        <v>154719739.84</v>
      </c>
      <c r="E576" s="20"/>
      <c r="F576" s="103">
        <v>24.92</v>
      </c>
      <c r="G576" s="20"/>
      <c r="H576" s="96">
        <v>60</v>
      </c>
      <c r="I576" s="20"/>
      <c r="J576" s="96">
        <v>47</v>
      </c>
      <c r="K576" s="20"/>
      <c r="L576" s="26">
        <v>-15</v>
      </c>
      <c r="M576" s="20"/>
      <c r="N576" s="30">
        <v>1.9</v>
      </c>
      <c r="O576" s="30"/>
      <c r="P576" s="30">
        <v>1.9</v>
      </c>
      <c r="Q576" s="20"/>
      <c r="R576" s="21">
        <f t="shared" si="54"/>
        <v>2939675</v>
      </c>
      <c r="S576" s="36"/>
    </row>
    <row r="577" spans="1:19" x14ac:dyDescent="0.25">
      <c r="A577" s="20">
        <v>353</v>
      </c>
      <c r="B577" s="20" t="s">
        <v>119</v>
      </c>
      <c r="C577" s="28"/>
      <c r="D577" s="15">
        <v>1741377472.21</v>
      </c>
      <c r="E577" s="20"/>
      <c r="F577" s="103">
        <v>28.05</v>
      </c>
      <c r="G577" s="20"/>
      <c r="H577" s="96">
        <v>40</v>
      </c>
      <c r="I577" s="20"/>
      <c r="J577" s="96">
        <v>29</v>
      </c>
      <c r="K577" s="20"/>
      <c r="L577" s="26">
        <v>-2</v>
      </c>
      <c r="M577" s="20"/>
      <c r="N577" s="30">
        <v>2.6</v>
      </c>
      <c r="O577" s="30"/>
      <c r="P577" s="30">
        <v>2.6</v>
      </c>
      <c r="Q577" s="20"/>
      <c r="R577" s="21">
        <f t="shared" si="54"/>
        <v>45275814</v>
      </c>
      <c r="S577" s="36"/>
    </row>
    <row r="578" spans="1:19" x14ac:dyDescent="0.25">
      <c r="A578" s="20">
        <v>353.1</v>
      </c>
      <c r="B578" s="20" t="s">
        <v>120</v>
      </c>
      <c r="C578" s="28"/>
      <c r="D578" s="15">
        <v>400209879.67000002</v>
      </c>
      <c r="E578" s="20"/>
      <c r="F578" s="103">
        <v>28.57</v>
      </c>
      <c r="G578" s="20"/>
      <c r="H578" s="96">
        <v>35</v>
      </c>
      <c r="I578" s="20"/>
      <c r="J578" s="96">
        <v>25</v>
      </c>
      <c r="K578" s="20"/>
      <c r="L578" s="26">
        <v>0</v>
      </c>
      <c r="M578" s="20"/>
      <c r="N578" s="30">
        <v>2.9</v>
      </c>
      <c r="O578" s="30"/>
      <c r="P578" s="30">
        <v>2.9</v>
      </c>
      <c r="Q578" s="20"/>
      <c r="R578" s="21">
        <f t="shared" si="54"/>
        <v>11606087</v>
      </c>
      <c r="S578" s="36"/>
    </row>
    <row r="579" spans="1:19" x14ac:dyDescent="0.25">
      <c r="A579" s="20">
        <v>354</v>
      </c>
      <c r="B579" s="20" t="s">
        <v>121</v>
      </c>
      <c r="C579" s="28"/>
      <c r="D579" s="15">
        <v>349056185.01999998</v>
      </c>
      <c r="E579" s="20"/>
      <c r="F579" s="103">
        <v>39.81</v>
      </c>
      <c r="G579" s="20"/>
      <c r="H579" s="96">
        <v>52</v>
      </c>
      <c r="I579" s="20"/>
      <c r="J579" s="96">
        <v>34</v>
      </c>
      <c r="K579" s="20"/>
      <c r="L579" s="26">
        <v>-15</v>
      </c>
      <c r="M579" s="20"/>
      <c r="N579" s="30">
        <v>2.2000000000000002</v>
      </c>
      <c r="O579" s="30"/>
      <c r="P579" s="30">
        <v>2.2000000000000002</v>
      </c>
      <c r="Q579" s="20"/>
      <c r="R579" s="21">
        <f t="shared" si="54"/>
        <v>7679236</v>
      </c>
      <c r="S579" s="36"/>
    </row>
    <row r="580" spans="1:19" x14ac:dyDescent="0.25">
      <c r="A580" s="20">
        <v>355</v>
      </c>
      <c r="B580" s="20" t="s">
        <v>122</v>
      </c>
      <c r="C580" s="28"/>
      <c r="D580" s="15">
        <v>1242636000.74</v>
      </c>
      <c r="E580" s="20"/>
      <c r="F580" s="103">
        <v>37.5</v>
      </c>
      <c r="G580" s="20"/>
      <c r="H580" s="96">
        <v>44</v>
      </c>
      <c r="I580" s="20"/>
      <c r="J580" s="96">
        <v>33</v>
      </c>
      <c r="K580" s="20"/>
      <c r="L580" s="26">
        <v>-50</v>
      </c>
      <c r="M580" s="20"/>
      <c r="N580" s="30">
        <v>3.4</v>
      </c>
      <c r="O580" s="30"/>
      <c r="P580" s="30">
        <v>3.4</v>
      </c>
      <c r="Q580" s="20"/>
      <c r="R580" s="21">
        <f t="shared" si="54"/>
        <v>42249624</v>
      </c>
      <c r="S580" s="36"/>
    </row>
    <row r="581" spans="1:19" x14ac:dyDescent="0.25">
      <c r="A581" s="20">
        <v>356</v>
      </c>
      <c r="B581" s="20" t="s">
        <v>123</v>
      </c>
      <c r="C581" s="28"/>
      <c r="D581" s="15">
        <v>854174815.62</v>
      </c>
      <c r="E581" s="20"/>
      <c r="F581" s="103">
        <v>38.299999999999997</v>
      </c>
      <c r="G581" s="20"/>
      <c r="H581" s="96">
        <v>47</v>
      </c>
      <c r="I581" s="20"/>
      <c r="J581" s="96">
        <v>35</v>
      </c>
      <c r="K581" s="20"/>
      <c r="L581" s="26">
        <v>-50</v>
      </c>
      <c r="M581" s="20"/>
      <c r="N581" s="30">
        <v>3.2</v>
      </c>
      <c r="O581" s="30"/>
      <c r="P581" s="30">
        <v>3.2</v>
      </c>
      <c r="Q581" s="20"/>
      <c r="R581" s="21">
        <f t="shared" si="54"/>
        <v>27333594</v>
      </c>
      <c r="S581" s="36"/>
    </row>
    <row r="582" spans="1:19" x14ac:dyDescent="0.25">
      <c r="A582" s="20">
        <v>357</v>
      </c>
      <c r="B582" s="20" t="s">
        <v>124</v>
      </c>
      <c r="C582" s="28"/>
      <c r="D582" s="15">
        <v>75512191.540000007</v>
      </c>
      <c r="E582" s="20"/>
      <c r="F582" s="103">
        <v>33.33</v>
      </c>
      <c r="G582" s="20"/>
      <c r="H582" s="96">
        <v>60</v>
      </c>
      <c r="I582" s="20"/>
      <c r="J582" s="96">
        <v>40</v>
      </c>
      <c r="K582" s="20"/>
      <c r="L582" s="26">
        <v>0</v>
      </c>
      <c r="M582" s="20"/>
      <c r="N582" s="30">
        <v>1.7</v>
      </c>
      <c r="O582" s="30"/>
      <c r="P582" s="30">
        <v>1.7</v>
      </c>
      <c r="Q582" s="20"/>
      <c r="R582" s="21">
        <f t="shared" si="54"/>
        <v>1283707</v>
      </c>
      <c r="S582" s="36"/>
    </row>
    <row r="583" spans="1:19" x14ac:dyDescent="0.25">
      <c r="A583" s="20">
        <v>358</v>
      </c>
      <c r="B583" s="20" t="s">
        <v>125</v>
      </c>
      <c r="C583" s="28"/>
      <c r="D583" s="15">
        <v>104576519.7</v>
      </c>
      <c r="E583" s="20"/>
      <c r="F583" s="103">
        <v>36.67</v>
      </c>
      <c r="G583" s="20"/>
      <c r="H583" s="96">
        <v>60</v>
      </c>
      <c r="I583" s="20"/>
      <c r="J583" s="96">
        <v>40</v>
      </c>
      <c r="K583" s="20"/>
      <c r="L583" s="26">
        <v>-10</v>
      </c>
      <c r="M583" s="20"/>
      <c r="N583" s="30">
        <v>1.8</v>
      </c>
      <c r="O583" s="30"/>
      <c r="P583" s="30">
        <v>1.8</v>
      </c>
      <c r="Q583" s="20"/>
      <c r="R583" s="21">
        <f t="shared" si="54"/>
        <v>1882377</v>
      </c>
      <c r="S583" s="36"/>
    </row>
    <row r="584" spans="1:19" x14ac:dyDescent="0.25">
      <c r="A584" s="20">
        <v>359</v>
      </c>
      <c r="B584" s="20" t="s">
        <v>126</v>
      </c>
      <c r="C584" s="28"/>
      <c r="D584" s="11">
        <v>113485941.43000001</v>
      </c>
      <c r="E584" s="20"/>
      <c r="F584" s="103">
        <v>30.46</v>
      </c>
      <c r="G584" s="20"/>
      <c r="H584" s="96">
        <v>65</v>
      </c>
      <c r="I584" s="20"/>
      <c r="J584" s="96">
        <v>47</v>
      </c>
      <c r="K584" s="20"/>
      <c r="L584" s="26">
        <v>-10</v>
      </c>
      <c r="M584" s="20"/>
      <c r="N584" s="30">
        <v>1.7</v>
      </c>
      <c r="O584" s="30"/>
      <c r="P584" s="30">
        <v>1.7</v>
      </c>
      <c r="Q584" s="20"/>
      <c r="R584" s="22">
        <f t="shared" si="54"/>
        <v>1929261</v>
      </c>
      <c r="S584" s="47"/>
    </row>
    <row r="585" spans="1:19" x14ac:dyDescent="0.25">
      <c r="A585" s="20"/>
      <c r="B585" s="20" t="s">
        <v>5</v>
      </c>
      <c r="C585" s="28"/>
      <c r="D585" s="20"/>
      <c r="E585" s="20"/>
      <c r="F585" s="103"/>
      <c r="G585" s="20"/>
      <c r="H585" s="96"/>
      <c r="I585" s="20"/>
      <c r="J585" s="96"/>
      <c r="K585" s="20"/>
      <c r="L585" s="26"/>
      <c r="M585" s="20"/>
      <c r="N585" s="52"/>
      <c r="O585" s="30"/>
      <c r="P585" s="30"/>
      <c r="Q585" s="20"/>
    </row>
    <row r="586" spans="1:19" x14ac:dyDescent="0.25">
      <c r="A586" s="39"/>
      <c r="B586" s="39" t="s">
        <v>127</v>
      </c>
      <c r="C586" s="28"/>
      <c r="D586" s="68">
        <f>+SUBTOTAL(9,D575:D585)</f>
        <v>5276259513.0299997</v>
      </c>
      <c r="E586" s="20"/>
      <c r="F586" s="103"/>
      <c r="G586" s="20"/>
      <c r="H586" s="96"/>
      <c r="I586" s="20"/>
      <c r="J586" s="96"/>
      <c r="K586" s="20"/>
      <c r="L586" s="26"/>
      <c r="M586" s="20"/>
      <c r="N586" s="52">
        <f t="shared" ref="N586" si="55">R586/D586*100</f>
        <v>2.7539588346850485</v>
      </c>
      <c r="O586" s="52"/>
      <c r="P586" s="52">
        <f t="shared" ref="P586" si="56">+ROUND(R586/D586*100,1)</f>
        <v>2.8</v>
      </c>
      <c r="Q586" s="20"/>
      <c r="R586" s="68">
        <f>+SUBTOTAL(9,R575:R585)</f>
        <v>145306015</v>
      </c>
      <c r="S586" s="68"/>
    </row>
    <row r="587" spans="1:19" x14ac:dyDescent="0.25">
      <c r="A587" s="39"/>
      <c r="B587" s="39" t="s">
        <v>5</v>
      </c>
      <c r="C587" s="28"/>
      <c r="D587" s="20"/>
      <c r="E587" s="20"/>
      <c r="F587" s="103"/>
      <c r="G587" s="20"/>
      <c r="H587" s="96"/>
      <c r="I587" s="20"/>
      <c r="J587" s="96"/>
      <c r="K587" s="20"/>
      <c r="L587" s="26"/>
      <c r="M587" s="20"/>
      <c r="N587" s="30"/>
      <c r="O587" s="30"/>
      <c r="P587" s="30"/>
      <c r="Q587" s="20"/>
    </row>
    <row r="588" spans="1:19" x14ac:dyDescent="0.25">
      <c r="A588" s="39"/>
      <c r="B588" s="39" t="s">
        <v>128</v>
      </c>
      <c r="C588" s="28"/>
      <c r="D588" s="20"/>
      <c r="E588" s="20"/>
      <c r="F588" s="103"/>
      <c r="G588" s="20"/>
      <c r="H588" s="96"/>
      <c r="I588" s="20"/>
      <c r="J588" s="96"/>
      <c r="K588" s="20"/>
      <c r="L588" s="26"/>
      <c r="M588" s="20"/>
      <c r="N588" s="30"/>
      <c r="O588" s="30"/>
      <c r="P588" s="30"/>
      <c r="Q588" s="20"/>
    </row>
    <row r="589" spans="1:19" x14ac:dyDescent="0.25">
      <c r="A589" s="20">
        <v>361</v>
      </c>
      <c r="B589" s="20" t="s">
        <v>14</v>
      </c>
      <c r="C589" s="28"/>
      <c r="D589" s="15">
        <v>198554703.13999999</v>
      </c>
      <c r="E589" s="20"/>
      <c r="F589" s="103">
        <v>19.170000000000002</v>
      </c>
      <c r="G589" s="20"/>
      <c r="H589" s="96">
        <v>60</v>
      </c>
      <c r="I589" s="20"/>
      <c r="J589" s="96">
        <v>50</v>
      </c>
      <c r="K589" s="20"/>
      <c r="L589" s="26">
        <v>-15</v>
      </c>
      <c r="M589" s="20"/>
      <c r="N589" s="30">
        <v>1.9</v>
      </c>
      <c r="O589" s="30"/>
      <c r="P589" s="30">
        <v>1.9</v>
      </c>
      <c r="Q589" s="20"/>
      <c r="R589" s="21">
        <f t="shared" ref="R589:R604" si="57">+ROUND(D589*P589/100,0)</f>
        <v>3772539</v>
      </c>
      <c r="S589" s="36"/>
    </row>
    <row r="590" spans="1:19" x14ac:dyDescent="0.25">
      <c r="A590" s="20">
        <v>362</v>
      </c>
      <c r="B590" s="20" t="s">
        <v>119</v>
      </c>
      <c r="C590" s="28"/>
      <c r="D590" s="15">
        <v>1740028154.0699999</v>
      </c>
      <c r="E590" s="20"/>
      <c r="F590" s="103">
        <v>25.58</v>
      </c>
      <c r="G590" s="20"/>
      <c r="H590" s="96">
        <v>43</v>
      </c>
      <c r="I590" s="20"/>
      <c r="J590" s="96">
        <v>33</v>
      </c>
      <c r="K590" s="20"/>
      <c r="L590" s="26">
        <v>-10</v>
      </c>
      <c r="M590" s="20"/>
      <c r="N590" s="30">
        <v>2.6</v>
      </c>
      <c r="O590" s="30"/>
      <c r="P590" s="30">
        <v>2.6</v>
      </c>
      <c r="Q590" s="20"/>
      <c r="R590" s="21">
        <f t="shared" si="57"/>
        <v>45240732</v>
      </c>
      <c r="S590" s="36"/>
    </row>
    <row r="591" spans="1:19" x14ac:dyDescent="0.25">
      <c r="A591" s="20">
        <v>364.1</v>
      </c>
      <c r="B591" s="20" t="s">
        <v>129</v>
      </c>
      <c r="C591" s="28"/>
      <c r="D591" s="15">
        <v>1083692908.71</v>
      </c>
      <c r="E591" s="20"/>
      <c r="F591" s="104">
        <v>49.23</v>
      </c>
      <c r="G591" s="20" t="s">
        <v>220</v>
      </c>
      <c r="H591" s="96">
        <v>39</v>
      </c>
      <c r="I591" s="20"/>
      <c r="J591" s="96">
        <v>27</v>
      </c>
      <c r="K591" s="20"/>
      <c r="L591" s="26">
        <v>-60</v>
      </c>
      <c r="M591" s="20"/>
      <c r="N591" s="30">
        <v>4.0999999999999996</v>
      </c>
      <c r="O591" s="30"/>
      <c r="P591" s="30">
        <v>4.0999999999999996</v>
      </c>
      <c r="Q591" s="20"/>
      <c r="R591" s="21">
        <f t="shared" si="57"/>
        <v>44431409</v>
      </c>
      <c r="S591" s="36"/>
    </row>
    <row r="592" spans="1:19" x14ac:dyDescent="0.25">
      <c r="A592" s="20">
        <v>364.2</v>
      </c>
      <c r="B592" s="20" t="s">
        <v>130</v>
      </c>
      <c r="C592" s="28"/>
      <c r="D592" s="120">
        <v>706877718.75999999</v>
      </c>
      <c r="E592" s="33"/>
      <c r="F592" s="103">
        <v>49.23</v>
      </c>
      <c r="G592" s="33" t="s">
        <v>220</v>
      </c>
      <c r="H592" s="98">
        <v>39</v>
      </c>
      <c r="I592" s="33"/>
      <c r="J592" s="96">
        <v>27</v>
      </c>
      <c r="K592" s="33"/>
      <c r="L592" s="26">
        <v>-60</v>
      </c>
      <c r="M592" s="33"/>
      <c r="N592" s="30">
        <v>4.0999999999999996</v>
      </c>
      <c r="O592" s="58"/>
      <c r="P592" s="30">
        <v>4.0999999999999996</v>
      </c>
      <c r="Q592" s="33"/>
      <c r="R592" s="25">
        <f t="shared" si="57"/>
        <v>28981986</v>
      </c>
      <c r="S592" s="47"/>
    </row>
    <row r="593" spans="1:19" x14ac:dyDescent="0.25">
      <c r="A593" s="20">
        <v>365</v>
      </c>
      <c r="B593" s="20" t="s">
        <v>123</v>
      </c>
      <c r="C593" s="28"/>
      <c r="D593" s="15">
        <v>1991793394.02</v>
      </c>
      <c r="E593" s="20"/>
      <c r="F593" s="103">
        <v>42.93</v>
      </c>
      <c r="G593" s="20"/>
      <c r="H593" s="96">
        <v>41</v>
      </c>
      <c r="I593" s="20"/>
      <c r="J593" s="96">
        <v>30</v>
      </c>
      <c r="K593" s="20"/>
      <c r="L593" s="26">
        <v>-60</v>
      </c>
      <c r="M593" s="20"/>
      <c r="N593" s="30">
        <v>3.9</v>
      </c>
      <c r="O593" s="30"/>
      <c r="P593" s="30">
        <v>3.9</v>
      </c>
      <c r="Q593" s="20"/>
      <c r="R593" s="21">
        <f t="shared" si="57"/>
        <v>77679942</v>
      </c>
      <c r="S593" s="36"/>
    </row>
    <row r="594" spans="1:19" x14ac:dyDescent="0.25">
      <c r="A594" s="20">
        <v>366.6</v>
      </c>
      <c r="B594" s="20" t="s">
        <v>198</v>
      </c>
      <c r="C594" s="28"/>
      <c r="D594" s="15">
        <v>1528850820.6300001</v>
      </c>
      <c r="E594" s="20"/>
      <c r="F594" s="103">
        <v>16.03</v>
      </c>
      <c r="G594" s="20"/>
      <c r="H594" s="96">
        <v>70</v>
      </c>
      <c r="I594" s="20"/>
      <c r="J594" s="96">
        <v>59</v>
      </c>
      <c r="K594" s="20"/>
      <c r="L594" s="26">
        <v>-2</v>
      </c>
      <c r="M594" s="20"/>
      <c r="N594" s="30">
        <v>1.5</v>
      </c>
      <c r="O594" s="30"/>
      <c r="P594" s="30">
        <v>1.5</v>
      </c>
      <c r="Q594" s="20"/>
      <c r="R594" s="21">
        <f t="shared" si="57"/>
        <v>22932762</v>
      </c>
      <c r="S594" s="36"/>
    </row>
    <row r="595" spans="1:19" x14ac:dyDescent="0.25">
      <c r="A595" s="20">
        <v>366.7</v>
      </c>
      <c r="B595" s="20" t="s">
        <v>199</v>
      </c>
      <c r="C595" s="28"/>
      <c r="D595" s="15">
        <v>193885660.52000001</v>
      </c>
      <c r="E595" s="20"/>
      <c r="F595" s="103">
        <v>20</v>
      </c>
      <c r="G595" s="20"/>
      <c r="H595" s="96">
        <v>50</v>
      </c>
      <c r="I595" s="20"/>
      <c r="J595" s="96">
        <v>40</v>
      </c>
      <c r="K595" s="20"/>
      <c r="L595" s="26">
        <v>0</v>
      </c>
      <c r="M595" s="20"/>
      <c r="N595" s="30">
        <v>2</v>
      </c>
      <c r="O595" s="30"/>
      <c r="P595" s="30">
        <v>2</v>
      </c>
      <c r="Q595" s="20"/>
      <c r="R595" s="21">
        <f t="shared" si="57"/>
        <v>3877713</v>
      </c>
      <c r="S595" s="36"/>
    </row>
    <row r="596" spans="1:19" x14ac:dyDescent="0.25">
      <c r="A596" s="20">
        <v>367.6</v>
      </c>
      <c r="B596" s="20" t="s">
        <v>196</v>
      </c>
      <c r="C596" s="28"/>
      <c r="D596" s="15">
        <v>1723803662.04</v>
      </c>
      <c r="E596" s="20"/>
      <c r="F596" s="103">
        <v>23.68</v>
      </c>
      <c r="G596" s="20"/>
      <c r="H596" s="96">
        <v>38</v>
      </c>
      <c r="I596" s="20"/>
      <c r="J596" s="96">
        <v>29</v>
      </c>
      <c r="K596" s="20"/>
      <c r="L596" s="26">
        <v>0</v>
      </c>
      <c r="M596" s="20"/>
      <c r="N596" s="30">
        <v>2.6</v>
      </c>
      <c r="O596" s="30"/>
      <c r="P596" s="30">
        <v>2.6</v>
      </c>
      <c r="Q596" s="20"/>
      <c r="R596" s="21">
        <f t="shared" si="57"/>
        <v>44818895</v>
      </c>
      <c r="S596" s="36"/>
    </row>
    <row r="597" spans="1:19" x14ac:dyDescent="0.25">
      <c r="A597" s="20">
        <v>367.7</v>
      </c>
      <c r="B597" s="20" t="s">
        <v>197</v>
      </c>
      <c r="C597" s="28"/>
      <c r="D597" s="15">
        <v>731720379.38999999</v>
      </c>
      <c r="E597" s="20"/>
      <c r="F597" s="103">
        <v>47.43</v>
      </c>
      <c r="G597" s="20"/>
      <c r="H597" s="96">
        <v>35</v>
      </c>
      <c r="I597" s="20"/>
      <c r="J597" s="96">
        <v>18.399999999999999</v>
      </c>
      <c r="K597" s="20"/>
      <c r="L597" s="26">
        <v>0</v>
      </c>
      <c r="M597" s="20"/>
      <c r="N597" s="30">
        <v>2.9</v>
      </c>
      <c r="O597" s="30"/>
      <c r="P597" s="30">
        <v>2.9</v>
      </c>
      <c r="Q597" s="20"/>
      <c r="R597" s="21">
        <f t="shared" si="57"/>
        <v>21219891</v>
      </c>
      <c r="S597" s="36"/>
    </row>
    <row r="598" spans="1:19" x14ac:dyDescent="0.25">
      <c r="A598" s="20">
        <v>368</v>
      </c>
      <c r="B598" s="20" t="s">
        <v>131</v>
      </c>
      <c r="C598" s="28"/>
      <c r="D598" s="15">
        <v>2172571477.3800001</v>
      </c>
      <c r="E598" s="20"/>
      <c r="F598" s="103">
        <v>41.67</v>
      </c>
      <c r="G598" s="20"/>
      <c r="H598" s="96">
        <v>33</v>
      </c>
      <c r="I598" s="20"/>
      <c r="J598" s="96">
        <v>22</v>
      </c>
      <c r="K598" s="20"/>
      <c r="L598" s="26">
        <v>-25</v>
      </c>
      <c r="M598" s="20"/>
      <c r="N598" s="30">
        <v>3.8</v>
      </c>
      <c r="O598" s="30"/>
      <c r="P598" s="30">
        <v>3.8</v>
      </c>
      <c r="Q598" s="20"/>
      <c r="R598" s="21">
        <f t="shared" si="57"/>
        <v>82557716</v>
      </c>
      <c r="S598" s="36"/>
    </row>
    <row r="599" spans="1:19" x14ac:dyDescent="0.25">
      <c r="A599" s="20">
        <v>369.1</v>
      </c>
      <c r="B599" s="20" t="s">
        <v>194</v>
      </c>
      <c r="C599" s="28"/>
      <c r="D599" s="15">
        <v>429359956.48000002</v>
      </c>
      <c r="E599" s="20"/>
      <c r="F599" s="103">
        <v>46.25</v>
      </c>
      <c r="G599" s="20"/>
      <c r="H599" s="96">
        <v>48</v>
      </c>
      <c r="I599" s="20"/>
      <c r="J599" s="96">
        <v>36</v>
      </c>
      <c r="K599" s="20"/>
      <c r="L599" s="26">
        <v>-85</v>
      </c>
      <c r="M599" s="20"/>
      <c r="N599" s="30">
        <v>3.9</v>
      </c>
      <c r="O599" s="30"/>
      <c r="P599" s="30">
        <v>3.9</v>
      </c>
      <c r="Q599" s="20"/>
      <c r="R599" s="21">
        <f t="shared" si="57"/>
        <v>16745038</v>
      </c>
      <c r="S599" s="36"/>
    </row>
    <row r="600" spans="1:19" x14ac:dyDescent="0.25">
      <c r="A600" s="20">
        <v>369.6</v>
      </c>
      <c r="B600" s="20" t="s">
        <v>195</v>
      </c>
      <c r="C600" s="28"/>
      <c r="D600" s="15">
        <v>818122343.44000006</v>
      </c>
      <c r="E600" s="20"/>
      <c r="F600" s="103">
        <v>33.159999999999997</v>
      </c>
      <c r="G600" s="20"/>
      <c r="H600" s="96">
        <v>38</v>
      </c>
      <c r="I600" s="20"/>
      <c r="J600" s="96">
        <v>26</v>
      </c>
      <c r="K600" s="20"/>
      <c r="L600" s="26">
        <v>-5</v>
      </c>
      <c r="M600" s="20"/>
      <c r="N600" s="30">
        <v>2.8</v>
      </c>
      <c r="O600" s="30"/>
      <c r="P600" s="30">
        <v>2.8</v>
      </c>
      <c r="Q600" s="20"/>
      <c r="R600" s="21">
        <f t="shared" si="57"/>
        <v>22907426</v>
      </c>
      <c r="S600" s="36"/>
    </row>
    <row r="601" spans="1:19" x14ac:dyDescent="0.25">
      <c r="A601" s="20">
        <v>370</v>
      </c>
      <c r="B601" s="20" t="s">
        <v>132</v>
      </c>
      <c r="C601" s="28"/>
      <c r="D601" s="15">
        <v>90547257.879999995</v>
      </c>
      <c r="E601" s="20"/>
      <c r="F601" s="103">
        <v>43.33</v>
      </c>
      <c r="G601" s="20"/>
      <c r="H601" s="96">
        <v>36</v>
      </c>
      <c r="I601" s="20"/>
      <c r="J601" s="96">
        <v>24</v>
      </c>
      <c r="K601" s="20"/>
      <c r="L601" s="26">
        <v>-30</v>
      </c>
      <c r="M601" s="20"/>
      <c r="N601" s="30">
        <v>3.6</v>
      </c>
      <c r="O601" s="30"/>
      <c r="P601" s="30">
        <v>3.6</v>
      </c>
      <c r="Q601" s="20"/>
      <c r="R601" s="21">
        <f t="shared" si="57"/>
        <v>3259701</v>
      </c>
      <c r="S601" s="36"/>
    </row>
    <row r="602" spans="1:19" x14ac:dyDescent="0.25">
      <c r="A602" s="20">
        <v>370.1</v>
      </c>
      <c r="B602" s="20" t="s">
        <v>133</v>
      </c>
      <c r="C602" s="28"/>
      <c r="D602" s="15">
        <v>752056780.59000003</v>
      </c>
      <c r="E602" s="20"/>
      <c r="F602" s="103">
        <v>5.2</v>
      </c>
      <c r="G602" s="20"/>
      <c r="H602" s="96">
        <v>20</v>
      </c>
      <c r="I602" s="20"/>
      <c r="J602" s="96">
        <v>19.2</v>
      </c>
      <c r="K602" s="20"/>
      <c r="L602" s="26">
        <v>-30</v>
      </c>
      <c r="M602" s="20"/>
      <c r="N602" s="30">
        <v>6.5</v>
      </c>
      <c r="O602" s="30"/>
      <c r="P602" s="30">
        <v>6.5</v>
      </c>
      <c r="Q602" s="20"/>
      <c r="R602" s="21">
        <f t="shared" si="57"/>
        <v>48883691</v>
      </c>
      <c r="S602" s="36"/>
    </row>
    <row r="603" spans="1:19" x14ac:dyDescent="0.25">
      <c r="A603" s="20">
        <v>371</v>
      </c>
      <c r="B603" s="20" t="s">
        <v>134</v>
      </c>
      <c r="C603" s="28"/>
      <c r="D603" s="15">
        <v>77912063.739999995</v>
      </c>
      <c r="E603" s="20"/>
      <c r="F603" s="103">
        <v>32</v>
      </c>
      <c r="G603" s="20"/>
      <c r="H603" s="96">
        <v>30</v>
      </c>
      <c r="I603" s="20"/>
      <c r="J603" s="96">
        <v>22</v>
      </c>
      <c r="K603" s="20"/>
      <c r="L603" s="26">
        <v>-20</v>
      </c>
      <c r="M603" s="20"/>
      <c r="N603" s="30">
        <v>4</v>
      </c>
      <c r="O603" s="30"/>
      <c r="P603" s="30">
        <v>4</v>
      </c>
      <c r="Q603" s="20"/>
      <c r="R603" s="21">
        <f t="shared" si="57"/>
        <v>3116483</v>
      </c>
      <c r="S603" s="36"/>
    </row>
    <row r="604" spans="1:19" x14ac:dyDescent="0.25">
      <c r="A604" s="20">
        <v>373</v>
      </c>
      <c r="B604" s="20" t="s">
        <v>135</v>
      </c>
      <c r="C604" s="28"/>
      <c r="D604" s="11">
        <v>463393094.83999997</v>
      </c>
      <c r="E604" s="20"/>
      <c r="F604" s="103">
        <v>32</v>
      </c>
      <c r="G604" s="20"/>
      <c r="H604" s="96">
        <v>30</v>
      </c>
      <c r="I604" s="20"/>
      <c r="J604" s="96">
        <v>22</v>
      </c>
      <c r="K604" s="20"/>
      <c r="L604" s="26">
        <v>-20</v>
      </c>
      <c r="M604" s="20"/>
      <c r="N604" s="30">
        <v>4</v>
      </c>
      <c r="O604" s="30"/>
      <c r="P604" s="30">
        <v>4</v>
      </c>
      <c r="Q604" s="20"/>
      <c r="R604" s="22">
        <f t="shared" si="57"/>
        <v>18535724</v>
      </c>
      <c r="S604" s="47"/>
    </row>
    <row r="605" spans="1:19" x14ac:dyDescent="0.25">
      <c r="A605" s="20"/>
      <c r="B605" s="20" t="s">
        <v>5</v>
      </c>
      <c r="C605" s="28"/>
      <c r="D605" s="20"/>
      <c r="E605" s="20"/>
      <c r="F605" s="103"/>
      <c r="G605" s="20"/>
      <c r="H605" s="96"/>
      <c r="I605" s="20"/>
      <c r="J605" s="96"/>
      <c r="K605" s="20"/>
      <c r="L605" s="26"/>
      <c r="M605" s="20"/>
      <c r="N605" s="52"/>
      <c r="O605" s="30"/>
      <c r="P605" s="30"/>
      <c r="Q605" s="20"/>
    </row>
    <row r="606" spans="1:19" x14ac:dyDescent="0.25">
      <c r="A606" s="39"/>
      <c r="B606" s="39" t="s">
        <v>136</v>
      </c>
      <c r="C606" s="28"/>
      <c r="D606" s="68">
        <f>+SUBTOTAL(9,D589:D605)</f>
        <v>14703170375.629999</v>
      </c>
      <c r="E606" s="20"/>
      <c r="F606" s="103"/>
      <c r="G606" s="20"/>
      <c r="H606" s="96"/>
      <c r="I606" s="20"/>
      <c r="J606" s="96"/>
      <c r="K606" s="20"/>
      <c r="L606" s="26"/>
      <c r="M606" s="20"/>
      <c r="N606" s="52">
        <f>R606/D606*100</f>
        <v>3.3255524863565289</v>
      </c>
      <c r="O606" s="52"/>
      <c r="P606" s="52">
        <f t="shared" ref="P606" si="58">+ROUND(R606/D606*100,1)</f>
        <v>3.3</v>
      </c>
      <c r="Q606" s="20"/>
      <c r="R606" s="68">
        <f>+SUBTOTAL(9,R589:R605)</f>
        <v>488961648</v>
      </c>
      <c r="S606" s="68"/>
    </row>
    <row r="607" spans="1:19" x14ac:dyDescent="0.25">
      <c r="A607" s="39"/>
      <c r="B607" s="39" t="s">
        <v>5</v>
      </c>
      <c r="C607" s="28"/>
      <c r="D607" s="20"/>
      <c r="E607" s="20"/>
      <c r="F607" s="103"/>
      <c r="G607" s="20"/>
      <c r="H607" s="96"/>
      <c r="I607" s="20"/>
      <c r="J607" s="96"/>
      <c r="K607" s="20"/>
      <c r="L607" s="26"/>
      <c r="M607" s="20"/>
      <c r="N607" s="30"/>
      <c r="O607" s="30"/>
      <c r="P607" s="30"/>
      <c r="Q607" s="20"/>
    </row>
    <row r="608" spans="1:19" x14ac:dyDescent="0.25">
      <c r="A608" s="39"/>
      <c r="B608" s="39" t="s">
        <v>137</v>
      </c>
      <c r="C608" s="28"/>
      <c r="D608" s="20"/>
      <c r="E608" s="20"/>
      <c r="F608" s="103"/>
      <c r="G608" s="20"/>
      <c r="H608" s="96"/>
      <c r="I608" s="20"/>
      <c r="J608" s="96"/>
      <c r="K608" s="20"/>
      <c r="L608" s="26"/>
      <c r="M608" s="20"/>
      <c r="N608" s="30"/>
      <c r="O608" s="30"/>
      <c r="P608" s="30"/>
      <c r="Q608" s="20"/>
    </row>
    <row r="609" spans="1:19" x14ac:dyDescent="0.25">
      <c r="A609" s="20">
        <v>390</v>
      </c>
      <c r="B609" s="20" t="s">
        <v>14</v>
      </c>
      <c r="C609" s="28"/>
      <c r="D609" s="15">
        <v>435222596.51999998</v>
      </c>
      <c r="E609" s="20"/>
      <c r="F609" s="103">
        <v>29.4</v>
      </c>
      <c r="G609" s="20"/>
      <c r="H609" s="96">
        <v>50</v>
      </c>
      <c r="I609" s="20"/>
      <c r="J609" s="96">
        <v>36</v>
      </c>
      <c r="K609" s="20"/>
      <c r="L609" s="26">
        <v>-5</v>
      </c>
      <c r="M609" s="20"/>
      <c r="N609" s="30">
        <v>2.1</v>
      </c>
      <c r="O609" s="30"/>
      <c r="P609" s="30">
        <v>2.1</v>
      </c>
      <c r="Q609" s="20"/>
      <c r="R609" s="21">
        <f t="shared" ref="R609:R616" si="59">+ROUND(D609*P609/100,0)</f>
        <v>9139675</v>
      </c>
      <c r="S609" s="36"/>
    </row>
    <row r="610" spans="1:19" x14ac:dyDescent="0.25">
      <c r="A610" s="20">
        <v>392.1</v>
      </c>
      <c r="B610" s="20" t="s">
        <v>138</v>
      </c>
      <c r="C610" s="28"/>
      <c r="D610" s="15">
        <v>9038958.6799999997</v>
      </c>
      <c r="E610" s="20"/>
      <c r="F610" s="103">
        <v>42.5</v>
      </c>
      <c r="G610" s="20"/>
      <c r="H610" s="96">
        <v>6</v>
      </c>
      <c r="I610" s="20"/>
      <c r="J610" s="107">
        <v>3</v>
      </c>
      <c r="K610" s="20"/>
      <c r="L610" s="26">
        <v>15</v>
      </c>
      <c r="M610" s="20"/>
      <c r="N610" s="30">
        <v>14.2</v>
      </c>
      <c r="O610" s="30"/>
      <c r="P610" s="30">
        <v>14.2</v>
      </c>
      <c r="Q610" s="20"/>
      <c r="R610" s="21">
        <f t="shared" si="59"/>
        <v>1283532</v>
      </c>
      <c r="S610" s="36"/>
    </row>
    <row r="611" spans="1:19" x14ac:dyDescent="0.25">
      <c r="A611" s="20">
        <v>392.2</v>
      </c>
      <c r="B611" s="20" t="s">
        <v>139</v>
      </c>
      <c r="C611" s="28"/>
      <c r="D611" s="15">
        <v>47500082.869999997</v>
      </c>
      <c r="E611" s="20"/>
      <c r="F611" s="103">
        <v>41.56</v>
      </c>
      <c r="G611" s="20"/>
      <c r="H611" s="96">
        <v>9</v>
      </c>
      <c r="I611" s="20"/>
      <c r="J611" s="96">
        <v>4.5999999999999996</v>
      </c>
      <c r="K611" s="20"/>
      <c r="L611" s="26">
        <v>15</v>
      </c>
      <c r="M611" s="20"/>
      <c r="N611" s="30">
        <v>9.4</v>
      </c>
      <c r="O611" s="30"/>
      <c r="P611" s="30">
        <v>9.4</v>
      </c>
      <c r="Q611" s="20"/>
      <c r="R611" s="21">
        <f t="shared" si="59"/>
        <v>4465008</v>
      </c>
      <c r="S611" s="36"/>
    </row>
    <row r="612" spans="1:19" x14ac:dyDescent="0.25">
      <c r="A612" s="20">
        <v>392.3</v>
      </c>
      <c r="B612" s="20" t="s">
        <v>140</v>
      </c>
      <c r="C612" s="28"/>
      <c r="D612" s="15">
        <v>241647649.91</v>
      </c>
      <c r="E612" s="20"/>
      <c r="F612" s="103">
        <v>49.58</v>
      </c>
      <c r="G612" s="20"/>
      <c r="H612" s="96">
        <v>12</v>
      </c>
      <c r="I612" s="20"/>
      <c r="J612" s="107">
        <v>5</v>
      </c>
      <c r="K612" s="20"/>
      <c r="L612" s="26">
        <v>15</v>
      </c>
      <c r="M612" s="20"/>
      <c r="N612" s="30">
        <v>7.1</v>
      </c>
      <c r="O612" s="30"/>
      <c r="P612" s="30">
        <v>7.1</v>
      </c>
      <c r="Q612" s="20"/>
      <c r="R612" s="21">
        <f t="shared" si="59"/>
        <v>17156983</v>
      </c>
      <c r="S612" s="36"/>
    </row>
    <row r="613" spans="1:19" x14ac:dyDescent="0.25">
      <c r="A613" s="20">
        <v>392.4</v>
      </c>
      <c r="B613" s="20" t="s">
        <v>141</v>
      </c>
      <c r="C613" s="28"/>
      <c r="D613" s="15">
        <v>767855.05</v>
      </c>
      <c r="E613" s="20"/>
      <c r="F613" s="103">
        <v>71.11</v>
      </c>
      <c r="G613" s="20"/>
      <c r="H613" s="96">
        <v>9</v>
      </c>
      <c r="I613" s="20"/>
      <c r="J613" s="96">
        <v>2.6</v>
      </c>
      <c r="K613" s="20"/>
      <c r="L613" s="26">
        <v>0</v>
      </c>
      <c r="M613" s="20"/>
      <c r="N613" s="30">
        <v>11.1</v>
      </c>
      <c r="O613" s="30"/>
      <c r="P613" s="30">
        <v>11.1</v>
      </c>
      <c r="Q613" s="20"/>
      <c r="R613" s="21">
        <f t="shared" si="59"/>
        <v>85232</v>
      </c>
      <c r="S613" s="36"/>
    </row>
    <row r="614" spans="1:19" x14ac:dyDescent="0.25">
      <c r="A614" s="20">
        <v>392.9</v>
      </c>
      <c r="B614" s="20" t="s">
        <v>142</v>
      </c>
      <c r="C614" s="28"/>
      <c r="D614" s="15">
        <v>21065643.420000002</v>
      </c>
      <c r="E614" s="20"/>
      <c r="F614" s="103">
        <v>28.35</v>
      </c>
      <c r="G614" s="20"/>
      <c r="H614" s="96">
        <v>20</v>
      </c>
      <c r="I614" s="20"/>
      <c r="J614" s="96">
        <v>11.9</v>
      </c>
      <c r="K614" s="20"/>
      <c r="L614" s="26">
        <v>30</v>
      </c>
      <c r="M614" s="20"/>
      <c r="N614" s="30">
        <v>3.5</v>
      </c>
      <c r="O614" s="30"/>
      <c r="P614" s="30">
        <v>3.5</v>
      </c>
      <c r="Q614" s="20"/>
      <c r="R614" s="21">
        <f t="shared" si="59"/>
        <v>737298</v>
      </c>
      <c r="S614" s="36"/>
    </row>
    <row r="615" spans="1:19" x14ac:dyDescent="0.25">
      <c r="A615" s="20">
        <v>396.1</v>
      </c>
      <c r="B615" s="20" t="s">
        <v>143</v>
      </c>
      <c r="C615" s="28"/>
      <c r="D615" s="15">
        <v>4766126.25</v>
      </c>
      <c r="E615" s="20"/>
      <c r="F615" s="103">
        <v>29.6</v>
      </c>
      <c r="G615" s="20"/>
      <c r="H615" s="96">
        <v>10</v>
      </c>
      <c r="I615" s="20"/>
      <c r="J615" s="96">
        <v>6.3</v>
      </c>
      <c r="K615" s="20"/>
      <c r="L615" s="26">
        <v>20</v>
      </c>
      <c r="M615" s="20"/>
      <c r="N615" s="30">
        <v>8</v>
      </c>
      <c r="O615" s="30"/>
      <c r="P615" s="30">
        <v>8</v>
      </c>
      <c r="Q615" s="20"/>
      <c r="R615" s="21">
        <f t="shared" si="59"/>
        <v>381290</v>
      </c>
      <c r="S615" s="36"/>
    </row>
    <row r="616" spans="1:19" x14ac:dyDescent="0.25">
      <c r="A616" s="20">
        <v>397.8</v>
      </c>
      <c r="B616" s="20" t="s">
        <v>144</v>
      </c>
      <c r="C616" s="28"/>
      <c r="D616" s="11">
        <v>11992499.609999999</v>
      </c>
      <c r="E616" s="20"/>
      <c r="F616" s="103">
        <v>23</v>
      </c>
      <c r="G616" s="20"/>
      <c r="H616" s="96">
        <v>10</v>
      </c>
      <c r="I616" s="20"/>
      <c r="J616" s="96">
        <v>7.7</v>
      </c>
      <c r="K616" s="20"/>
      <c r="L616" s="26">
        <v>0</v>
      </c>
      <c r="M616" s="20"/>
      <c r="N616" s="30">
        <v>10</v>
      </c>
      <c r="O616" s="30"/>
      <c r="P616" s="30">
        <v>10</v>
      </c>
      <c r="Q616" s="20"/>
      <c r="R616" s="22">
        <f t="shared" si="59"/>
        <v>1199250</v>
      </c>
      <c r="S616" s="47"/>
    </row>
    <row r="617" spans="1:19" x14ac:dyDescent="0.25">
      <c r="A617" s="20"/>
      <c r="B617" s="20" t="s">
        <v>5</v>
      </c>
      <c r="C617" s="28"/>
      <c r="D617" s="20"/>
      <c r="E617" s="20"/>
      <c r="F617" s="96"/>
      <c r="G617" s="20"/>
      <c r="H617" s="96"/>
      <c r="I617" s="20"/>
      <c r="J617" s="96"/>
      <c r="K617" s="20"/>
      <c r="M617" s="20"/>
      <c r="N617" s="52"/>
      <c r="O617" s="30"/>
      <c r="P617" s="30"/>
      <c r="Q617" s="20"/>
    </row>
    <row r="618" spans="1:19" x14ac:dyDescent="0.25">
      <c r="A618" s="20"/>
      <c r="B618" s="39" t="s">
        <v>145</v>
      </c>
      <c r="C618" s="28"/>
      <c r="D618" s="67">
        <f>+SUBTOTAL(9,D609:D617)</f>
        <v>772001412.30999994</v>
      </c>
      <c r="E618" s="20"/>
      <c r="F618" s="96"/>
      <c r="G618" s="20"/>
      <c r="H618" s="96"/>
      <c r="I618" s="20"/>
      <c r="J618" s="96"/>
      <c r="K618" s="20"/>
      <c r="M618" s="20"/>
      <c r="N618" s="52">
        <f t="shared" ref="N618" si="60">R618/D618*100</f>
        <v>4.4622027175990677</v>
      </c>
      <c r="O618" s="52"/>
      <c r="P618" s="52">
        <f t="shared" ref="P618" si="61">+ROUND(R618/D618*100,1)</f>
        <v>4.5</v>
      </c>
      <c r="Q618" s="20"/>
      <c r="R618" s="67">
        <f>+SUBTOTAL(9,R609:R617)</f>
        <v>34448268</v>
      </c>
      <c r="S618" s="35"/>
    </row>
    <row r="619" spans="1:19" x14ac:dyDescent="0.25">
      <c r="A619" s="20"/>
      <c r="B619" s="20"/>
      <c r="C619" s="28"/>
      <c r="D619" s="20"/>
      <c r="E619" s="20"/>
      <c r="F619" s="96"/>
      <c r="G619" s="20"/>
      <c r="H619" s="96"/>
      <c r="I619" s="20"/>
      <c r="J619" s="96"/>
      <c r="K619" s="20"/>
      <c r="M619" s="20"/>
      <c r="N619" s="52"/>
      <c r="O619" s="30"/>
      <c r="P619" s="30"/>
      <c r="Q619" s="20"/>
    </row>
    <row r="620" spans="1:19" ht="13.8" thickBot="1" x14ac:dyDescent="0.3">
      <c r="A620" s="39" t="s">
        <v>9</v>
      </c>
      <c r="B620" s="39"/>
      <c r="C620" s="28"/>
      <c r="D620" s="40">
        <f>+SUBTOTAL(9,D575:D619)</f>
        <v>20751431300.970001</v>
      </c>
      <c r="E620" s="20"/>
      <c r="F620" s="96"/>
      <c r="G620" s="20"/>
      <c r="H620" s="96"/>
      <c r="I620" s="20"/>
      <c r="J620" s="96"/>
      <c r="K620" s="20"/>
      <c r="M620" s="20"/>
      <c r="N620" s="52">
        <f t="shared" ref="N620" si="62">R620/D620*100</f>
        <v>3.2225050951966949</v>
      </c>
      <c r="O620" s="52"/>
      <c r="P620" s="52">
        <f t="shared" ref="P620" si="63">+ROUND(R620/D620*100,1)</f>
        <v>3.2</v>
      </c>
      <c r="Q620" s="20"/>
      <c r="R620" s="40">
        <f>+SUBTOTAL(9,R575:R619)</f>
        <v>668715931</v>
      </c>
      <c r="S620" s="35"/>
    </row>
    <row r="621" spans="1:19" ht="13.8" thickTop="1" x14ac:dyDescent="0.25">
      <c r="A621" s="20"/>
      <c r="B621" s="20"/>
      <c r="C621" s="28"/>
      <c r="D621" s="20"/>
      <c r="E621" s="20"/>
      <c r="F621" s="96"/>
      <c r="G621" s="20"/>
      <c r="H621" s="96"/>
      <c r="I621" s="20"/>
      <c r="J621" s="96"/>
      <c r="K621" s="20"/>
      <c r="M621" s="20"/>
      <c r="N621" s="80"/>
      <c r="O621" s="30"/>
      <c r="P621" s="30"/>
      <c r="Q621" s="20"/>
    </row>
    <row r="622" spans="1:19" x14ac:dyDescent="0.25">
      <c r="A622" s="20"/>
      <c r="B622" s="20"/>
      <c r="C622" s="28"/>
      <c r="D622" s="20"/>
      <c r="E622" s="20"/>
      <c r="F622" s="96"/>
      <c r="G622" s="20"/>
      <c r="H622" s="96"/>
      <c r="I622" s="20"/>
      <c r="J622" s="96"/>
      <c r="K622" s="20"/>
      <c r="M622" s="20"/>
      <c r="N622" s="52"/>
      <c r="O622" s="30"/>
      <c r="P622" s="30"/>
      <c r="Q622" s="20"/>
    </row>
    <row r="623" spans="1:19" ht="13.8" thickBot="1" x14ac:dyDescent="0.3">
      <c r="A623" s="39" t="s">
        <v>4</v>
      </c>
      <c r="B623" s="20"/>
      <c r="C623" s="28"/>
      <c r="D623" s="40">
        <f>+SUBTOTAL(9,D18:D622)</f>
        <v>43546789182.960007</v>
      </c>
      <c r="E623" s="20"/>
      <c r="F623" s="96"/>
      <c r="G623" s="20"/>
      <c r="H623" s="96"/>
      <c r="I623" s="20"/>
      <c r="J623" s="96"/>
      <c r="K623" s="20"/>
      <c r="M623" s="20"/>
      <c r="N623" s="52">
        <f t="shared" ref="N623" si="64">R623/D623*100</f>
        <v>3.0878081351774207</v>
      </c>
      <c r="O623" s="52"/>
      <c r="P623" s="52">
        <f t="shared" ref="P623" si="65">+ROUND(R623/D623*100,1)</f>
        <v>3.1</v>
      </c>
      <c r="Q623" s="20"/>
      <c r="R623" s="40">
        <f>+SUBTOTAL(9,R18:R622)</f>
        <v>1344641299</v>
      </c>
      <c r="S623" s="69"/>
    </row>
    <row r="624" spans="1:19" ht="13.8" thickTop="1" x14ac:dyDescent="0.25">
      <c r="F624" s="96"/>
      <c r="H624" s="94"/>
      <c r="J624" s="94"/>
    </row>
    <row r="625" spans="1:10" x14ac:dyDescent="0.25">
      <c r="A625" s="14"/>
      <c r="F625" s="96"/>
      <c r="H625" s="94"/>
      <c r="J625" s="94"/>
    </row>
    <row r="626" spans="1:10" x14ac:dyDescent="0.25">
      <c r="A626" s="112" t="s">
        <v>228</v>
      </c>
      <c r="B626" s="113"/>
      <c r="C626" s="113"/>
      <c r="D626" s="113"/>
      <c r="E626" s="113"/>
      <c r="F626" s="114"/>
      <c r="H626" s="94"/>
      <c r="J626" s="94"/>
    </row>
    <row r="627" spans="1:10" x14ac:dyDescent="0.25">
      <c r="A627" s="115"/>
      <c r="B627" s="116" t="s">
        <v>239</v>
      </c>
      <c r="C627" s="116"/>
      <c r="D627" s="116"/>
      <c r="E627" s="116"/>
      <c r="F627" s="100"/>
      <c r="H627" s="94"/>
      <c r="J627" s="94"/>
    </row>
    <row r="628" spans="1:10" x14ac:dyDescent="0.25">
      <c r="B628" s="12" t="s">
        <v>238</v>
      </c>
      <c r="F628" s="96"/>
      <c r="H628" s="94"/>
      <c r="J628" s="94"/>
    </row>
    <row r="629" spans="1:10" x14ac:dyDescent="0.25">
      <c r="A629" s="92" t="s">
        <v>220</v>
      </c>
      <c r="B629" s="12" t="s">
        <v>237</v>
      </c>
      <c r="F629" s="96"/>
      <c r="H629" s="94"/>
      <c r="J629" s="94"/>
    </row>
    <row r="630" spans="1:10" x14ac:dyDescent="0.25">
      <c r="B630" s="12" t="s">
        <v>222</v>
      </c>
      <c r="F630" s="96"/>
      <c r="H630" s="94"/>
      <c r="J630" s="94"/>
    </row>
    <row r="631" spans="1:10" x14ac:dyDescent="0.25">
      <c r="A631" s="92" t="s">
        <v>221</v>
      </c>
      <c r="B631" s="12" t="s">
        <v>226</v>
      </c>
      <c r="F631" s="96"/>
      <c r="H631" s="94"/>
      <c r="J631" s="94"/>
    </row>
    <row r="632" spans="1:10" x14ac:dyDescent="0.25">
      <c r="A632" s="14"/>
      <c r="B632" s="12" t="s">
        <v>227</v>
      </c>
      <c r="F632" s="96"/>
      <c r="H632" s="94"/>
      <c r="J632" s="94"/>
    </row>
    <row r="633" spans="1:10" x14ac:dyDescent="0.25">
      <c r="A633" s="92" t="s">
        <v>223</v>
      </c>
      <c r="B633" s="12" t="s">
        <v>224</v>
      </c>
      <c r="F633" s="96"/>
      <c r="H633" s="94"/>
      <c r="J633" s="94"/>
    </row>
    <row r="634" spans="1:10" x14ac:dyDescent="0.25">
      <c r="F634" s="96"/>
      <c r="H634" s="94"/>
      <c r="J634" s="94"/>
    </row>
    <row r="635" spans="1:10" x14ac:dyDescent="0.25">
      <c r="F635" s="96"/>
      <c r="H635" s="94"/>
      <c r="J635" s="94"/>
    </row>
    <row r="636" spans="1:10" x14ac:dyDescent="0.25">
      <c r="F636" s="96"/>
      <c r="H636" s="94"/>
      <c r="J636" s="94"/>
    </row>
    <row r="637" spans="1:10" x14ac:dyDescent="0.25">
      <c r="F637" s="96"/>
      <c r="H637" s="94"/>
      <c r="J637" s="94"/>
    </row>
    <row r="638" spans="1:10" x14ac:dyDescent="0.25">
      <c r="F638" s="96"/>
      <c r="H638" s="94"/>
      <c r="J638" s="94"/>
    </row>
    <row r="639" spans="1:10" x14ac:dyDescent="0.25">
      <c r="F639" s="96"/>
      <c r="H639" s="94"/>
      <c r="J639" s="94"/>
    </row>
    <row r="640" spans="1:10" x14ac:dyDescent="0.25">
      <c r="F640" s="96"/>
      <c r="H640" s="94"/>
      <c r="J640" s="94"/>
    </row>
    <row r="641" spans="6:10" x14ac:dyDescent="0.25">
      <c r="F641" s="96"/>
      <c r="H641" s="94"/>
      <c r="J641" s="94"/>
    </row>
    <row r="642" spans="6:10" x14ac:dyDescent="0.25">
      <c r="F642" s="96"/>
      <c r="H642" s="94"/>
      <c r="J642" s="94"/>
    </row>
    <row r="643" spans="6:10" x14ac:dyDescent="0.25">
      <c r="F643" s="96"/>
      <c r="H643" s="94"/>
      <c r="J643" s="94"/>
    </row>
    <row r="644" spans="6:10" x14ac:dyDescent="0.25">
      <c r="F644" s="96"/>
      <c r="H644" s="94"/>
      <c r="J644" s="94"/>
    </row>
    <row r="645" spans="6:10" x14ac:dyDescent="0.25">
      <c r="F645" s="96"/>
      <c r="H645" s="94"/>
      <c r="J645" s="94"/>
    </row>
    <row r="646" spans="6:10" x14ac:dyDescent="0.25">
      <c r="F646" s="96"/>
      <c r="H646" s="94"/>
      <c r="J646" s="94"/>
    </row>
    <row r="647" spans="6:10" x14ac:dyDescent="0.25">
      <c r="F647" s="96"/>
      <c r="H647" s="94"/>
      <c r="J647" s="94"/>
    </row>
    <row r="648" spans="6:10" x14ac:dyDescent="0.25">
      <c r="F648" s="96"/>
      <c r="H648" s="94"/>
      <c r="J648" s="94"/>
    </row>
    <row r="649" spans="6:10" x14ac:dyDescent="0.25">
      <c r="F649" s="96"/>
      <c r="H649" s="94"/>
      <c r="J649" s="94"/>
    </row>
    <row r="650" spans="6:10" x14ac:dyDescent="0.25">
      <c r="F650" s="96"/>
      <c r="H650" s="94"/>
      <c r="J650" s="94"/>
    </row>
    <row r="651" spans="6:10" x14ac:dyDescent="0.25">
      <c r="F651" s="96"/>
      <c r="H651" s="94"/>
      <c r="J651" s="94"/>
    </row>
    <row r="652" spans="6:10" x14ac:dyDescent="0.25">
      <c r="F652" s="96"/>
      <c r="H652" s="94"/>
      <c r="J652" s="94"/>
    </row>
    <row r="653" spans="6:10" x14ac:dyDescent="0.25">
      <c r="F653" s="96"/>
      <c r="H653" s="94"/>
      <c r="J653" s="94"/>
    </row>
    <row r="654" spans="6:10" x14ac:dyDescent="0.25">
      <c r="F654" s="96"/>
      <c r="H654" s="94"/>
      <c r="J654" s="94"/>
    </row>
    <row r="655" spans="6:10" x14ac:dyDescent="0.25">
      <c r="F655" s="96"/>
      <c r="H655" s="94"/>
      <c r="J655" s="94"/>
    </row>
    <row r="656" spans="6:10" x14ac:dyDescent="0.25">
      <c r="F656" s="96"/>
      <c r="H656" s="94"/>
      <c r="J656" s="94"/>
    </row>
    <row r="657" spans="6:10" x14ac:dyDescent="0.25">
      <c r="F657" s="96"/>
      <c r="H657" s="94"/>
      <c r="J657" s="94"/>
    </row>
    <row r="658" spans="6:10" x14ac:dyDescent="0.25">
      <c r="F658" s="96"/>
      <c r="H658" s="94"/>
      <c r="J658" s="94"/>
    </row>
    <row r="659" spans="6:10" x14ac:dyDescent="0.25">
      <c r="F659" s="96"/>
      <c r="H659" s="94"/>
      <c r="J659" s="94"/>
    </row>
    <row r="660" spans="6:10" x14ac:dyDescent="0.25">
      <c r="F660" s="96"/>
      <c r="H660" s="94"/>
      <c r="J660" s="94"/>
    </row>
    <row r="661" spans="6:10" x14ac:dyDescent="0.25">
      <c r="F661" s="91"/>
      <c r="H661" s="90"/>
    </row>
    <row r="662" spans="6:10" x14ac:dyDescent="0.25">
      <c r="F662" s="91"/>
      <c r="H662" s="90"/>
    </row>
    <row r="663" spans="6:10" x14ac:dyDescent="0.25">
      <c r="F663" s="91"/>
      <c r="H663" s="90"/>
    </row>
    <row r="664" spans="6:10" x14ac:dyDescent="0.25">
      <c r="F664" s="91"/>
      <c r="H664" s="90"/>
    </row>
    <row r="665" spans="6:10" x14ac:dyDescent="0.25">
      <c r="F665" s="91"/>
      <c r="H665" s="90"/>
    </row>
    <row r="666" spans="6:10" x14ac:dyDescent="0.25">
      <c r="F666" s="91"/>
      <c r="H666" s="90"/>
    </row>
    <row r="667" spans="6:10" x14ac:dyDescent="0.25">
      <c r="F667" s="91"/>
      <c r="H667" s="90"/>
    </row>
    <row r="668" spans="6:10" x14ac:dyDescent="0.25">
      <c r="F668" s="91"/>
      <c r="H668" s="90"/>
    </row>
    <row r="669" spans="6:10" x14ac:dyDescent="0.25">
      <c r="F669" s="91"/>
      <c r="H669" s="90"/>
    </row>
    <row r="670" spans="6:10" x14ac:dyDescent="0.25">
      <c r="F670" s="91"/>
      <c r="H670" s="90"/>
    </row>
    <row r="671" spans="6:10" x14ac:dyDescent="0.25">
      <c r="F671" s="91"/>
      <c r="H671" s="90"/>
    </row>
    <row r="672" spans="6:10" x14ac:dyDescent="0.25">
      <c r="F672" s="91"/>
      <c r="H672" s="90"/>
    </row>
    <row r="673" spans="6:8" x14ac:dyDescent="0.25">
      <c r="F673" s="91"/>
      <c r="H673" s="90"/>
    </row>
    <row r="674" spans="6:8" x14ac:dyDescent="0.25">
      <c r="F674" s="91"/>
      <c r="H674" s="90"/>
    </row>
    <row r="675" spans="6:8" x14ac:dyDescent="0.25">
      <c r="F675" s="91"/>
      <c r="H675" s="90"/>
    </row>
    <row r="676" spans="6:8" x14ac:dyDescent="0.25">
      <c r="F676" s="91"/>
      <c r="H676" s="90"/>
    </row>
    <row r="677" spans="6:8" x14ac:dyDescent="0.25">
      <c r="F677" s="91"/>
      <c r="H677" s="90"/>
    </row>
    <row r="678" spans="6:8" x14ac:dyDescent="0.25">
      <c r="F678" s="91"/>
      <c r="H678" s="90"/>
    </row>
    <row r="679" spans="6:8" x14ac:dyDescent="0.25">
      <c r="F679" s="91"/>
      <c r="H679" s="90"/>
    </row>
    <row r="680" spans="6:8" x14ac:dyDescent="0.25">
      <c r="F680" s="91"/>
      <c r="H680" s="90"/>
    </row>
    <row r="681" spans="6:8" x14ac:dyDescent="0.25">
      <c r="F681" s="91"/>
      <c r="H681" s="90"/>
    </row>
    <row r="682" spans="6:8" x14ac:dyDescent="0.25">
      <c r="F682" s="91"/>
      <c r="H682" s="90"/>
    </row>
    <row r="683" spans="6:8" x14ac:dyDescent="0.25">
      <c r="F683" s="91"/>
      <c r="H683" s="90"/>
    </row>
    <row r="684" spans="6:8" x14ac:dyDescent="0.25">
      <c r="F684" s="91"/>
      <c r="H684" s="90"/>
    </row>
    <row r="685" spans="6:8" x14ac:dyDescent="0.25">
      <c r="F685" s="91"/>
      <c r="H685" s="90"/>
    </row>
    <row r="686" spans="6:8" x14ac:dyDescent="0.25">
      <c r="F686" s="91"/>
      <c r="H686" s="90"/>
    </row>
    <row r="687" spans="6:8" x14ac:dyDescent="0.25">
      <c r="F687" s="91"/>
      <c r="H687" s="90"/>
    </row>
    <row r="688" spans="6:8" x14ac:dyDescent="0.25">
      <c r="F688" s="91"/>
      <c r="H688" s="90"/>
    </row>
    <row r="689" spans="6:8" x14ac:dyDescent="0.25">
      <c r="F689" s="91"/>
      <c r="H689" s="90"/>
    </row>
    <row r="690" spans="6:8" x14ac:dyDescent="0.25">
      <c r="F690" s="91"/>
      <c r="H690" s="90"/>
    </row>
    <row r="691" spans="6:8" x14ac:dyDescent="0.25">
      <c r="F691" s="91"/>
      <c r="H691" s="90"/>
    </row>
    <row r="692" spans="6:8" x14ac:dyDescent="0.25">
      <c r="F692" s="91"/>
      <c r="H692" s="90"/>
    </row>
    <row r="693" spans="6:8" x14ac:dyDescent="0.25">
      <c r="F693" s="91"/>
      <c r="H693" s="90"/>
    </row>
    <row r="694" spans="6:8" x14ac:dyDescent="0.25">
      <c r="F694" s="91"/>
      <c r="H694" s="90"/>
    </row>
    <row r="695" spans="6:8" x14ac:dyDescent="0.25">
      <c r="F695" s="91"/>
      <c r="H695" s="90"/>
    </row>
    <row r="696" spans="6:8" x14ac:dyDescent="0.25">
      <c r="F696" s="91"/>
      <c r="H696" s="90"/>
    </row>
    <row r="697" spans="6:8" x14ac:dyDescent="0.25">
      <c r="F697" s="91"/>
      <c r="H697" s="90"/>
    </row>
    <row r="698" spans="6:8" x14ac:dyDescent="0.25">
      <c r="F698" s="91"/>
      <c r="H698" s="90"/>
    </row>
    <row r="699" spans="6:8" x14ac:dyDescent="0.25">
      <c r="F699" s="91"/>
      <c r="H699" s="90"/>
    </row>
    <row r="700" spans="6:8" x14ac:dyDescent="0.25">
      <c r="F700" s="91"/>
      <c r="H700" s="90"/>
    </row>
    <row r="701" spans="6:8" x14ac:dyDescent="0.25">
      <c r="F701" s="91"/>
      <c r="H701" s="90"/>
    </row>
    <row r="702" spans="6:8" x14ac:dyDescent="0.25">
      <c r="F702" s="91"/>
      <c r="H702" s="90"/>
    </row>
    <row r="703" spans="6:8" x14ac:dyDescent="0.25">
      <c r="F703" s="91"/>
      <c r="H703" s="90"/>
    </row>
    <row r="704" spans="6:8" x14ac:dyDescent="0.25">
      <c r="F704" s="91"/>
      <c r="H704" s="90"/>
    </row>
    <row r="705" spans="6:8" x14ac:dyDescent="0.25">
      <c r="F705" s="91"/>
      <c r="H705" s="90"/>
    </row>
    <row r="706" spans="6:8" x14ac:dyDescent="0.25">
      <c r="F706" s="91"/>
      <c r="H706" s="90"/>
    </row>
    <row r="707" spans="6:8" x14ac:dyDescent="0.25">
      <c r="F707" s="91"/>
      <c r="H707" s="90"/>
    </row>
    <row r="708" spans="6:8" x14ac:dyDescent="0.25">
      <c r="F708" s="91"/>
      <c r="H708" s="90"/>
    </row>
    <row r="709" spans="6:8" x14ac:dyDescent="0.25">
      <c r="F709" s="91"/>
      <c r="H709" s="90"/>
    </row>
    <row r="710" spans="6:8" x14ac:dyDescent="0.25">
      <c r="F710" s="91"/>
      <c r="H710" s="90"/>
    </row>
    <row r="711" spans="6:8" x14ac:dyDescent="0.25">
      <c r="F711" s="91"/>
      <c r="H711" s="90"/>
    </row>
    <row r="712" spans="6:8" x14ac:dyDescent="0.25">
      <c r="F712" s="91"/>
      <c r="H712" s="90"/>
    </row>
    <row r="713" spans="6:8" x14ac:dyDescent="0.25">
      <c r="F713" s="91"/>
      <c r="H713" s="90"/>
    </row>
    <row r="714" spans="6:8" x14ac:dyDescent="0.25">
      <c r="F714" s="91"/>
    </row>
    <row r="715" spans="6:8" x14ac:dyDescent="0.25">
      <c r="F715" s="91"/>
    </row>
    <row r="716" spans="6:8" x14ac:dyDescent="0.25">
      <c r="F716" s="91"/>
    </row>
    <row r="717" spans="6:8" x14ac:dyDescent="0.25">
      <c r="F717" s="91"/>
    </row>
    <row r="718" spans="6:8" x14ac:dyDescent="0.25">
      <c r="F718" s="91"/>
    </row>
    <row r="719" spans="6:8" x14ac:dyDescent="0.25">
      <c r="F719" s="91"/>
    </row>
    <row r="720" spans="6:8" x14ac:dyDescent="0.25">
      <c r="F720" s="91"/>
    </row>
    <row r="721" spans="6:6" x14ac:dyDescent="0.25">
      <c r="F721" s="91"/>
    </row>
    <row r="722" spans="6:6" x14ac:dyDescent="0.25">
      <c r="F722" s="91"/>
    </row>
    <row r="723" spans="6:6" x14ac:dyDescent="0.25">
      <c r="F723" s="91"/>
    </row>
    <row r="724" spans="6:6" x14ac:dyDescent="0.25">
      <c r="F724" s="91"/>
    </row>
    <row r="725" spans="6:6" x14ac:dyDescent="0.25">
      <c r="F725" s="91"/>
    </row>
    <row r="726" spans="6:6" x14ac:dyDescent="0.25">
      <c r="F726" s="91"/>
    </row>
    <row r="727" spans="6:6" x14ac:dyDescent="0.25">
      <c r="F727" s="91"/>
    </row>
    <row r="728" spans="6:6" x14ac:dyDescent="0.25">
      <c r="F728" s="91"/>
    </row>
    <row r="729" spans="6:6" x14ac:dyDescent="0.25">
      <c r="F729" s="91"/>
    </row>
    <row r="730" spans="6:6" x14ac:dyDescent="0.25">
      <c r="F730" s="91"/>
    </row>
    <row r="731" spans="6:6" x14ac:dyDescent="0.25">
      <c r="F731" s="91"/>
    </row>
    <row r="732" spans="6:6" x14ac:dyDescent="0.25">
      <c r="F732" s="91"/>
    </row>
    <row r="733" spans="6:6" x14ac:dyDescent="0.25">
      <c r="F733" s="91"/>
    </row>
    <row r="734" spans="6:6" x14ac:dyDescent="0.25">
      <c r="F734" s="91"/>
    </row>
    <row r="735" spans="6:6" x14ac:dyDescent="0.25">
      <c r="F735" s="91"/>
    </row>
    <row r="736" spans="6:6" x14ac:dyDescent="0.25">
      <c r="F736" s="91"/>
    </row>
    <row r="737" spans="6:6" x14ac:dyDescent="0.25">
      <c r="F737" s="91"/>
    </row>
    <row r="738" spans="6:6" x14ac:dyDescent="0.25">
      <c r="F738" s="91"/>
    </row>
    <row r="739" spans="6:6" x14ac:dyDescent="0.25">
      <c r="F739" s="91"/>
    </row>
    <row r="740" spans="6:6" x14ac:dyDescent="0.25">
      <c r="F740" s="91"/>
    </row>
    <row r="741" spans="6:6" x14ac:dyDescent="0.25">
      <c r="F741" s="91"/>
    </row>
    <row r="742" spans="6:6" x14ac:dyDescent="0.25">
      <c r="F742" s="91"/>
    </row>
    <row r="743" spans="6:6" x14ac:dyDescent="0.25">
      <c r="F743" s="91"/>
    </row>
    <row r="744" spans="6:6" x14ac:dyDescent="0.25">
      <c r="F744" s="91"/>
    </row>
    <row r="745" spans="6:6" x14ac:dyDescent="0.25">
      <c r="F745" s="91"/>
    </row>
    <row r="746" spans="6:6" x14ac:dyDescent="0.25">
      <c r="F746" s="91"/>
    </row>
    <row r="747" spans="6:6" x14ac:dyDescent="0.25">
      <c r="F747" s="91"/>
    </row>
    <row r="748" spans="6:6" x14ac:dyDescent="0.25">
      <c r="F748" s="91"/>
    </row>
    <row r="749" spans="6:6" x14ac:dyDescent="0.25">
      <c r="F749" s="91"/>
    </row>
    <row r="750" spans="6:6" x14ac:dyDescent="0.25">
      <c r="F750" s="91"/>
    </row>
    <row r="751" spans="6:6" x14ac:dyDescent="0.25">
      <c r="F751" s="91"/>
    </row>
    <row r="752" spans="6:6" x14ac:dyDescent="0.25">
      <c r="F752" s="91"/>
    </row>
    <row r="753" spans="6:6" x14ac:dyDescent="0.25">
      <c r="F753" s="91"/>
    </row>
    <row r="754" spans="6:6" x14ac:dyDescent="0.25">
      <c r="F754" s="91"/>
    </row>
    <row r="755" spans="6:6" x14ac:dyDescent="0.25">
      <c r="F755" s="91"/>
    </row>
    <row r="756" spans="6:6" x14ac:dyDescent="0.25">
      <c r="F756" s="91"/>
    </row>
    <row r="757" spans="6:6" x14ac:dyDescent="0.25">
      <c r="F757" s="91"/>
    </row>
    <row r="758" spans="6:6" x14ac:dyDescent="0.25">
      <c r="F758" s="91"/>
    </row>
    <row r="759" spans="6:6" x14ac:dyDescent="0.25">
      <c r="F759" s="91"/>
    </row>
    <row r="760" spans="6:6" x14ac:dyDescent="0.25">
      <c r="F760" s="91"/>
    </row>
    <row r="761" spans="6:6" x14ac:dyDescent="0.25">
      <c r="F761" s="91"/>
    </row>
    <row r="762" spans="6:6" x14ac:dyDescent="0.25">
      <c r="F762" s="91"/>
    </row>
    <row r="763" spans="6:6" x14ac:dyDescent="0.25">
      <c r="F763" s="91"/>
    </row>
    <row r="764" spans="6:6" x14ac:dyDescent="0.25">
      <c r="F764" s="91"/>
    </row>
    <row r="765" spans="6:6" x14ac:dyDescent="0.25">
      <c r="F765" s="91"/>
    </row>
    <row r="766" spans="6:6" x14ac:dyDescent="0.25">
      <c r="F766" s="91"/>
    </row>
    <row r="767" spans="6:6" x14ac:dyDescent="0.25">
      <c r="F767" s="91"/>
    </row>
    <row r="768" spans="6:6" x14ac:dyDescent="0.25">
      <c r="F768" s="91"/>
    </row>
    <row r="769" spans="6:6" x14ac:dyDescent="0.25">
      <c r="F769" s="91"/>
    </row>
    <row r="770" spans="6:6" x14ac:dyDescent="0.25">
      <c r="F770" s="91"/>
    </row>
    <row r="771" spans="6:6" x14ac:dyDescent="0.25">
      <c r="F771" s="91"/>
    </row>
    <row r="772" spans="6:6" x14ac:dyDescent="0.25">
      <c r="F772" s="91"/>
    </row>
    <row r="773" spans="6:6" x14ac:dyDescent="0.25">
      <c r="F773" s="91"/>
    </row>
    <row r="774" spans="6:6" x14ac:dyDescent="0.25">
      <c r="F774" s="91"/>
    </row>
    <row r="775" spans="6:6" x14ac:dyDescent="0.25">
      <c r="F775" s="91"/>
    </row>
    <row r="776" spans="6:6" x14ac:dyDescent="0.25">
      <c r="F776" s="91"/>
    </row>
    <row r="777" spans="6:6" x14ac:dyDescent="0.25">
      <c r="F777" s="91"/>
    </row>
    <row r="778" spans="6:6" x14ac:dyDescent="0.25">
      <c r="F778" s="91"/>
    </row>
    <row r="779" spans="6:6" x14ac:dyDescent="0.25">
      <c r="F779" s="91"/>
    </row>
    <row r="780" spans="6:6" x14ac:dyDescent="0.25">
      <c r="F780" s="91"/>
    </row>
    <row r="781" spans="6:6" x14ac:dyDescent="0.25">
      <c r="F781" s="91"/>
    </row>
    <row r="782" spans="6:6" x14ac:dyDescent="0.25">
      <c r="F782" s="91"/>
    </row>
    <row r="783" spans="6:6" x14ac:dyDescent="0.25">
      <c r="F783" s="91"/>
    </row>
    <row r="784" spans="6:6" x14ac:dyDescent="0.25">
      <c r="F784" s="91"/>
    </row>
    <row r="785" spans="6:6" x14ac:dyDescent="0.25">
      <c r="F785" s="91"/>
    </row>
    <row r="786" spans="6:6" x14ac:dyDescent="0.25">
      <c r="F786" s="91"/>
    </row>
    <row r="787" spans="6:6" x14ac:dyDescent="0.25">
      <c r="F787" s="91"/>
    </row>
    <row r="788" spans="6:6" x14ac:dyDescent="0.25">
      <c r="F788" s="91"/>
    </row>
    <row r="789" spans="6:6" x14ac:dyDescent="0.25">
      <c r="F789" s="91"/>
    </row>
    <row r="790" spans="6:6" x14ac:dyDescent="0.25">
      <c r="F790" s="91"/>
    </row>
    <row r="791" spans="6:6" x14ac:dyDescent="0.25">
      <c r="F791" s="91"/>
    </row>
    <row r="792" spans="6:6" x14ac:dyDescent="0.25">
      <c r="F792" s="91"/>
    </row>
    <row r="793" spans="6:6" x14ac:dyDescent="0.25">
      <c r="F793" s="91"/>
    </row>
    <row r="794" spans="6:6" x14ac:dyDescent="0.25">
      <c r="F794" s="91"/>
    </row>
    <row r="795" spans="6:6" x14ac:dyDescent="0.25">
      <c r="F795" s="91"/>
    </row>
    <row r="796" spans="6:6" x14ac:dyDescent="0.25">
      <c r="F796" s="91"/>
    </row>
    <row r="797" spans="6:6" x14ac:dyDescent="0.25">
      <c r="F797" s="91"/>
    </row>
    <row r="798" spans="6:6" x14ac:dyDescent="0.25">
      <c r="F798" s="91"/>
    </row>
    <row r="799" spans="6:6" x14ac:dyDescent="0.25">
      <c r="F799" s="91"/>
    </row>
    <row r="800" spans="6:6" x14ac:dyDescent="0.25">
      <c r="F800" s="91"/>
    </row>
    <row r="801" spans="6:6" x14ac:dyDescent="0.25">
      <c r="F801" s="91"/>
    </row>
    <row r="802" spans="6:6" x14ac:dyDescent="0.25">
      <c r="F802" s="91"/>
    </row>
    <row r="803" spans="6:6" x14ac:dyDescent="0.25">
      <c r="F803" s="91"/>
    </row>
    <row r="804" spans="6:6" x14ac:dyDescent="0.25">
      <c r="F804" s="91"/>
    </row>
    <row r="805" spans="6:6" x14ac:dyDescent="0.25">
      <c r="F805" s="91"/>
    </row>
    <row r="806" spans="6:6" x14ac:dyDescent="0.25">
      <c r="F806" s="91"/>
    </row>
    <row r="807" spans="6:6" x14ac:dyDescent="0.25">
      <c r="F807" s="91"/>
    </row>
    <row r="808" spans="6:6" x14ac:dyDescent="0.25">
      <c r="F808" s="91"/>
    </row>
    <row r="809" spans="6:6" x14ac:dyDescent="0.25">
      <c r="F809" s="91"/>
    </row>
    <row r="810" spans="6:6" x14ac:dyDescent="0.25">
      <c r="F810" s="91"/>
    </row>
    <row r="811" spans="6:6" x14ac:dyDescent="0.25">
      <c r="F811" s="91"/>
    </row>
    <row r="812" spans="6:6" x14ac:dyDescent="0.25">
      <c r="F812" s="91"/>
    </row>
    <row r="813" spans="6:6" x14ac:dyDescent="0.25">
      <c r="F813" s="91"/>
    </row>
    <row r="814" spans="6:6" x14ac:dyDescent="0.25">
      <c r="F814" s="91"/>
    </row>
    <row r="815" spans="6:6" x14ac:dyDescent="0.25">
      <c r="F815" s="91"/>
    </row>
    <row r="816" spans="6:6" x14ac:dyDescent="0.25">
      <c r="F816" s="91"/>
    </row>
    <row r="817" spans="6:6" x14ac:dyDescent="0.25">
      <c r="F817" s="91"/>
    </row>
    <row r="818" spans="6:6" x14ac:dyDescent="0.25">
      <c r="F818" s="91"/>
    </row>
    <row r="819" spans="6:6" x14ac:dyDescent="0.25">
      <c r="F819" s="91"/>
    </row>
    <row r="820" spans="6:6" x14ac:dyDescent="0.25">
      <c r="F820" s="91"/>
    </row>
    <row r="821" spans="6:6" x14ac:dyDescent="0.25">
      <c r="F821" s="91"/>
    </row>
    <row r="822" spans="6:6" x14ac:dyDescent="0.25">
      <c r="F822" s="91"/>
    </row>
    <row r="823" spans="6:6" x14ac:dyDescent="0.25">
      <c r="F823" s="91"/>
    </row>
    <row r="824" spans="6:6" x14ac:dyDescent="0.25">
      <c r="F824" s="91"/>
    </row>
    <row r="825" spans="6:6" x14ac:dyDescent="0.25">
      <c r="F825" s="91"/>
    </row>
    <row r="826" spans="6:6" x14ac:dyDescent="0.25">
      <c r="F826" s="91"/>
    </row>
    <row r="827" spans="6:6" x14ac:dyDescent="0.25">
      <c r="F827" s="91"/>
    </row>
    <row r="828" spans="6:6" x14ac:dyDescent="0.25">
      <c r="F828" s="91"/>
    </row>
    <row r="829" spans="6:6" x14ac:dyDescent="0.25">
      <c r="F829" s="91"/>
    </row>
    <row r="830" spans="6:6" x14ac:dyDescent="0.25">
      <c r="F830" s="91"/>
    </row>
    <row r="831" spans="6:6" x14ac:dyDescent="0.25">
      <c r="F831" s="91"/>
    </row>
    <row r="832" spans="6:6" x14ac:dyDescent="0.25">
      <c r="F832" s="91"/>
    </row>
    <row r="833" spans="6:6" x14ac:dyDescent="0.25">
      <c r="F833" s="91"/>
    </row>
    <row r="834" spans="6:6" x14ac:dyDescent="0.25">
      <c r="F834" s="91"/>
    </row>
    <row r="835" spans="6:6" x14ac:dyDescent="0.25">
      <c r="F835" s="91"/>
    </row>
    <row r="836" spans="6:6" x14ac:dyDescent="0.25">
      <c r="F836" s="91"/>
    </row>
    <row r="837" spans="6:6" x14ac:dyDescent="0.25">
      <c r="F837" s="91"/>
    </row>
    <row r="838" spans="6:6" x14ac:dyDescent="0.25">
      <c r="F838" s="91"/>
    </row>
    <row r="839" spans="6:6" x14ac:dyDescent="0.25">
      <c r="F839" s="91"/>
    </row>
    <row r="840" spans="6:6" x14ac:dyDescent="0.25">
      <c r="F840" s="91"/>
    </row>
    <row r="841" spans="6:6" x14ac:dyDescent="0.25">
      <c r="F841" s="91"/>
    </row>
    <row r="842" spans="6:6" x14ac:dyDescent="0.25">
      <c r="F842" s="91"/>
    </row>
    <row r="843" spans="6:6" x14ac:dyDescent="0.25">
      <c r="F843" s="91"/>
    </row>
    <row r="844" spans="6:6" x14ac:dyDescent="0.25">
      <c r="F844" s="91"/>
    </row>
    <row r="845" spans="6:6" x14ac:dyDescent="0.25">
      <c r="F845" s="91"/>
    </row>
    <row r="846" spans="6:6" x14ac:dyDescent="0.25">
      <c r="F846" s="91"/>
    </row>
    <row r="847" spans="6:6" x14ac:dyDescent="0.25">
      <c r="F847" s="91"/>
    </row>
    <row r="848" spans="6:6" x14ac:dyDescent="0.25">
      <c r="F848" s="91"/>
    </row>
    <row r="849" spans="6:6" x14ac:dyDescent="0.25">
      <c r="F849" s="91"/>
    </row>
    <row r="850" spans="6:6" x14ac:dyDescent="0.25">
      <c r="F850" s="91"/>
    </row>
    <row r="851" spans="6:6" x14ac:dyDescent="0.25">
      <c r="F851" s="91"/>
    </row>
    <row r="852" spans="6:6" x14ac:dyDescent="0.25">
      <c r="F852" s="91"/>
    </row>
    <row r="853" spans="6:6" x14ac:dyDescent="0.25">
      <c r="F853" s="91"/>
    </row>
    <row r="854" spans="6:6" x14ac:dyDescent="0.25">
      <c r="F854" s="91"/>
    </row>
    <row r="855" spans="6:6" x14ac:dyDescent="0.25">
      <c r="F855" s="91"/>
    </row>
    <row r="856" spans="6:6" x14ac:dyDescent="0.25">
      <c r="F856" s="91"/>
    </row>
    <row r="857" spans="6:6" x14ac:dyDescent="0.25">
      <c r="F857" s="91"/>
    </row>
    <row r="858" spans="6:6" x14ac:dyDescent="0.25">
      <c r="F858" s="91"/>
    </row>
    <row r="859" spans="6:6" x14ac:dyDescent="0.25">
      <c r="F859" s="91"/>
    </row>
    <row r="860" spans="6:6" x14ac:dyDescent="0.25">
      <c r="F860" s="91"/>
    </row>
    <row r="861" spans="6:6" x14ac:dyDescent="0.25">
      <c r="F861" s="91"/>
    </row>
    <row r="862" spans="6:6" x14ac:dyDescent="0.25">
      <c r="F862" s="91"/>
    </row>
    <row r="863" spans="6:6" x14ac:dyDescent="0.25">
      <c r="F863" s="91"/>
    </row>
    <row r="864" spans="6:6" x14ac:dyDescent="0.25">
      <c r="F864" s="91"/>
    </row>
    <row r="865" spans="6:6" x14ac:dyDescent="0.25">
      <c r="F865" s="91"/>
    </row>
    <row r="866" spans="6:6" x14ac:dyDescent="0.25">
      <c r="F866" s="91"/>
    </row>
    <row r="867" spans="6:6" x14ac:dyDescent="0.25">
      <c r="F867" s="91"/>
    </row>
    <row r="868" spans="6:6" x14ac:dyDescent="0.25">
      <c r="F868" s="91"/>
    </row>
    <row r="869" spans="6:6" x14ac:dyDescent="0.25">
      <c r="F869" s="91"/>
    </row>
    <row r="870" spans="6:6" x14ac:dyDescent="0.25">
      <c r="F870" s="91"/>
    </row>
    <row r="871" spans="6:6" x14ac:dyDescent="0.25">
      <c r="F871" s="91"/>
    </row>
    <row r="872" spans="6:6" x14ac:dyDescent="0.25">
      <c r="F872" s="91"/>
    </row>
    <row r="873" spans="6:6" x14ac:dyDescent="0.25">
      <c r="F873" s="91"/>
    </row>
    <row r="874" spans="6:6" x14ac:dyDescent="0.25">
      <c r="F874" s="91"/>
    </row>
    <row r="875" spans="6:6" x14ac:dyDescent="0.25">
      <c r="F875" s="91"/>
    </row>
    <row r="876" spans="6:6" x14ac:dyDescent="0.25">
      <c r="F876" s="91"/>
    </row>
    <row r="877" spans="6:6" x14ac:dyDescent="0.25">
      <c r="F877" s="91"/>
    </row>
    <row r="878" spans="6:6" x14ac:dyDescent="0.25">
      <c r="F878" s="91"/>
    </row>
    <row r="879" spans="6:6" x14ac:dyDescent="0.25">
      <c r="F879" s="91"/>
    </row>
    <row r="880" spans="6:6" x14ac:dyDescent="0.25">
      <c r="F880" s="91"/>
    </row>
    <row r="881" spans="6:6" x14ac:dyDescent="0.25">
      <c r="F881" s="91"/>
    </row>
    <row r="882" spans="6:6" x14ac:dyDescent="0.25">
      <c r="F882" s="91"/>
    </row>
    <row r="883" spans="6:6" x14ac:dyDescent="0.25">
      <c r="F883" s="91"/>
    </row>
    <row r="884" spans="6:6" x14ac:dyDescent="0.25">
      <c r="F884" s="91"/>
    </row>
    <row r="885" spans="6:6" x14ac:dyDescent="0.25">
      <c r="F885" s="91"/>
    </row>
    <row r="886" spans="6:6" x14ac:dyDescent="0.25">
      <c r="F886" s="91"/>
    </row>
    <row r="887" spans="6:6" x14ac:dyDescent="0.25">
      <c r="F887" s="91"/>
    </row>
    <row r="888" spans="6:6" x14ac:dyDescent="0.25">
      <c r="F888" s="91"/>
    </row>
    <row r="889" spans="6:6" x14ac:dyDescent="0.25">
      <c r="F889" s="91"/>
    </row>
    <row r="890" spans="6:6" x14ac:dyDescent="0.25">
      <c r="F890" s="91"/>
    </row>
    <row r="891" spans="6:6" x14ac:dyDescent="0.25">
      <c r="F891" s="91"/>
    </row>
    <row r="892" spans="6:6" x14ac:dyDescent="0.25">
      <c r="F892" s="91"/>
    </row>
    <row r="893" spans="6:6" x14ac:dyDescent="0.25">
      <c r="F893" s="91"/>
    </row>
    <row r="894" spans="6:6" x14ac:dyDescent="0.25">
      <c r="F894" s="91"/>
    </row>
    <row r="895" spans="6:6" x14ac:dyDescent="0.25">
      <c r="F895" s="91"/>
    </row>
    <row r="896" spans="6:6" x14ac:dyDescent="0.25">
      <c r="F896" s="91"/>
    </row>
    <row r="897" spans="6:6" x14ac:dyDescent="0.25">
      <c r="F897" s="91"/>
    </row>
    <row r="898" spans="6:6" x14ac:dyDescent="0.25">
      <c r="F898" s="91"/>
    </row>
    <row r="899" spans="6:6" x14ac:dyDescent="0.25">
      <c r="F899" s="91"/>
    </row>
    <row r="900" spans="6:6" x14ac:dyDescent="0.25">
      <c r="F900" s="91"/>
    </row>
    <row r="901" spans="6:6" x14ac:dyDescent="0.25">
      <c r="F901" s="91"/>
    </row>
    <row r="902" spans="6:6" x14ac:dyDescent="0.25">
      <c r="F902" s="91"/>
    </row>
    <row r="903" spans="6:6" x14ac:dyDescent="0.25">
      <c r="F903" s="91"/>
    </row>
    <row r="904" spans="6:6" x14ac:dyDescent="0.25">
      <c r="F904" s="91"/>
    </row>
    <row r="905" spans="6:6" x14ac:dyDescent="0.25">
      <c r="F905" s="91"/>
    </row>
    <row r="906" spans="6:6" x14ac:dyDescent="0.25">
      <c r="F906" s="91"/>
    </row>
    <row r="907" spans="6:6" x14ac:dyDescent="0.25">
      <c r="F907" s="91"/>
    </row>
    <row r="908" spans="6:6" x14ac:dyDescent="0.25">
      <c r="F908" s="91"/>
    </row>
    <row r="909" spans="6:6" x14ac:dyDescent="0.25">
      <c r="F909" s="91"/>
    </row>
    <row r="910" spans="6:6" x14ac:dyDescent="0.25">
      <c r="F910" s="91"/>
    </row>
    <row r="911" spans="6:6" x14ac:dyDescent="0.25">
      <c r="F911" s="91"/>
    </row>
    <row r="912" spans="6:6" x14ac:dyDescent="0.25">
      <c r="F912" s="91"/>
    </row>
    <row r="913" spans="6:6" x14ac:dyDescent="0.25">
      <c r="F913" s="91"/>
    </row>
    <row r="914" spans="6:6" x14ac:dyDescent="0.25">
      <c r="F914" s="91"/>
    </row>
    <row r="915" spans="6:6" x14ac:dyDescent="0.25">
      <c r="F915" s="91"/>
    </row>
    <row r="916" spans="6:6" x14ac:dyDescent="0.25">
      <c r="F916" s="91"/>
    </row>
    <row r="917" spans="6:6" x14ac:dyDescent="0.25">
      <c r="F917" s="91"/>
    </row>
    <row r="918" spans="6:6" x14ac:dyDescent="0.25">
      <c r="F918" s="91"/>
    </row>
    <row r="919" spans="6:6" x14ac:dyDescent="0.25">
      <c r="F919" s="91"/>
    </row>
    <row r="920" spans="6:6" x14ac:dyDescent="0.25">
      <c r="F920" s="91"/>
    </row>
    <row r="921" spans="6:6" x14ac:dyDescent="0.25">
      <c r="F921" s="91"/>
    </row>
    <row r="922" spans="6:6" x14ac:dyDescent="0.25">
      <c r="F922" s="91"/>
    </row>
    <row r="923" spans="6:6" x14ac:dyDescent="0.25">
      <c r="F923" s="91"/>
    </row>
    <row r="924" spans="6:6" x14ac:dyDescent="0.25">
      <c r="F924" s="91"/>
    </row>
    <row r="925" spans="6:6" x14ac:dyDescent="0.25">
      <c r="F925" s="91"/>
    </row>
  </sheetData>
  <pageMargins left="0.7" right="0.7" top="0.75" bottom="0.75" header="0.3" footer="0.3"/>
  <pageSetup scale="53" fitToHeight="0" orientation="landscape" horizontalDpi="4294967295" verticalDpi="4294967295" r:id="rId1"/>
  <rowBreaks count="12" manualBreakCount="12">
    <brk id="79" max="16383" man="1"/>
    <brk id="111" max="16383" man="1"/>
    <brk id="160" max="16383" man="1"/>
    <brk id="222" max="16383" man="1"/>
    <brk id="258" max="16383" man="1"/>
    <brk id="309" max="16383" man="1"/>
    <brk id="353" max="16383" man="1"/>
    <brk id="401" max="16383" man="1"/>
    <brk id="445" max="16383" man="1"/>
    <brk id="492" max="16383" man="1"/>
    <brk id="527" max="16383" man="1"/>
    <brk id="5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8"/>
  <sheetViews>
    <sheetView zoomScale="81" zoomScaleNormal="81" workbookViewId="0">
      <selection activeCell="A2" sqref="A1:A2"/>
    </sheetView>
  </sheetViews>
  <sheetFormatPr defaultColWidth="9.109375" defaultRowHeight="13.2" x14ac:dyDescent="0.25"/>
  <cols>
    <col min="1" max="1" width="9.44140625" style="20" bestFit="1" customWidth="1"/>
    <col min="2" max="2" width="57.88671875" style="20" customWidth="1"/>
    <col min="3" max="3" width="2.6640625" style="20" customWidth="1"/>
    <col min="4" max="4" width="21.5546875" style="20" customWidth="1"/>
    <col min="5" max="5" width="2.33203125" style="20" customWidth="1"/>
    <col min="6" max="6" width="19" style="20" customWidth="1"/>
    <col min="7" max="7" width="2.6640625" style="20" customWidth="1"/>
    <col min="8" max="8" width="10.109375" style="20" bestFit="1" customWidth="1"/>
    <col min="9" max="9" width="2.6640625" style="20" customWidth="1"/>
    <col min="10" max="10" width="13.109375" style="20" customWidth="1"/>
    <col min="11" max="11" width="2.6640625" style="20" customWidth="1"/>
    <col min="12" max="12" width="14.44140625" style="20" customWidth="1"/>
    <col min="13" max="13" width="2.6640625" style="20" customWidth="1"/>
    <col min="14" max="14" width="9.88671875" style="20" bestFit="1" customWidth="1"/>
    <col min="15" max="15" width="2.6640625" style="20" customWidth="1"/>
    <col min="16" max="16" width="9.88671875" style="20" customWidth="1"/>
    <col min="17" max="17" width="2.6640625" style="20" customWidth="1"/>
    <col min="18" max="18" width="12.44140625" style="20" customWidth="1"/>
    <col min="19" max="19" width="2.88671875" style="20" customWidth="1"/>
    <col min="20" max="20" width="16.5546875" style="20" bestFit="1" customWidth="1"/>
    <col min="21" max="21" width="2.6640625" style="20" customWidth="1"/>
    <col min="22" max="22" width="17.44140625" style="20" customWidth="1"/>
    <col min="23" max="16384" width="9.109375" style="20"/>
  </cols>
  <sheetData>
    <row r="1" spans="1:22" x14ac:dyDescent="0.25">
      <c r="A1" s="39" t="s">
        <v>244</v>
      </c>
    </row>
    <row r="2" spans="1:22" x14ac:dyDescent="0.25">
      <c r="A2" s="39" t="s">
        <v>243</v>
      </c>
    </row>
    <row r="3" spans="1:22" ht="17.399999999999999" x14ac:dyDescent="0.3">
      <c r="A3" s="84" t="s">
        <v>184</v>
      </c>
      <c r="B3" s="59"/>
      <c r="C3" s="59"/>
      <c r="D3" s="59"/>
      <c r="E3" s="59"/>
      <c r="F3" s="59"/>
      <c r="G3" s="59"/>
      <c r="H3" s="59"/>
      <c r="I3" s="59"/>
      <c r="J3" s="59"/>
      <c r="K3" s="59"/>
      <c r="L3" s="59"/>
      <c r="M3" s="59"/>
      <c r="N3" s="59"/>
      <c r="O3" s="59"/>
      <c r="P3" s="59"/>
      <c r="Q3" s="59"/>
      <c r="R3" s="59"/>
      <c r="S3" s="59"/>
      <c r="T3" s="59"/>
      <c r="U3" s="59"/>
      <c r="V3" s="59"/>
    </row>
    <row r="4" spans="1:22" x14ac:dyDescent="0.25">
      <c r="A4" s="59"/>
      <c r="B4" s="59"/>
      <c r="C4" s="59"/>
      <c r="D4" s="59"/>
      <c r="E4" s="59"/>
      <c r="F4" s="59"/>
      <c r="G4" s="59"/>
      <c r="H4" s="59"/>
      <c r="I4" s="59"/>
      <c r="J4" s="59"/>
      <c r="K4" s="59"/>
      <c r="L4" s="59"/>
      <c r="M4" s="59"/>
      <c r="N4" s="59"/>
      <c r="O4" s="59"/>
      <c r="P4" s="59"/>
      <c r="Q4" s="59"/>
      <c r="R4" s="59"/>
      <c r="S4" s="59"/>
      <c r="T4" s="59"/>
      <c r="U4" s="59"/>
      <c r="V4" s="59"/>
    </row>
    <row r="5" spans="1:22" x14ac:dyDescent="0.25">
      <c r="A5" s="59" t="s">
        <v>229</v>
      </c>
      <c r="B5" s="59"/>
      <c r="C5" s="59"/>
      <c r="D5" s="59"/>
      <c r="E5" s="59"/>
      <c r="F5" s="59"/>
      <c r="G5" s="59"/>
      <c r="H5" s="59"/>
      <c r="I5" s="59"/>
      <c r="J5" s="59"/>
      <c r="K5" s="59"/>
      <c r="L5" s="59"/>
      <c r="M5" s="59"/>
      <c r="N5" s="59"/>
      <c r="O5" s="59"/>
      <c r="P5" s="59"/>
      <c r="Q5" s="59"/>
      <c r="R5" s="59"/>
      <c r="S5" s="59"/>
      <c r="T5" s="59"/>
      <c r="U5" s="59"/>
      <c r="V5" s="59"/>
    </row>
    <row r="6" spans="1:22" x14ac:dyDescent="0.25">
      <c r="A6" s="59" t="s">
        <v>241</v>
      </c>
      <c r="B6" s="43"/>
      <c r="C6" s="43"/>
      <c r="D6" s="43"/>
      <c r="E6" s="43"/>
      <c r="F6" s="43"/>
      <c r="G6" s="43"/>
      <c r="H6" s="43"/>
      <c r="I6" s="43"/>
      <c r="J6" s="43"/>
      <c r="K6" s="43"/>
      <c r="L6" s="43"/>
      <c r="M6" s="43"/>
      <c r="N6" s="43"/>
      <c r="O6" s="43"/>
      <c r="P6" s="43"/>
      <c r="Q6" s="43"/>
      <c r="R6" s="43"/>
      <c r="S6" s="43"/>
      <c r="T6" s="43"/>
      <c r="U6" s="43"/>
      <c r="V6" s="43"/>
    </row>
    <row r="7" spans="1:22" x14ac:dyDescent="0.25">
      <c r="A7" s="59"/>
      <c r="B7" s="43"/>
      <c r="C7" s="43"/>
      <c r="D7" s="43"/>
      <c r="E7" s="43"/>
      <c r="F7" s="43"/>
      <c r="G7" s="43"/>
      <c r="H7" s="43"/>
      <c r="I7" s="43"/>
      <c r="J7" s="43"/>
      <c r="K7" s="43"/>
      <c r="L7" s="43"/>
      <c r="M7" s="43"/>
      <c r="N7" s="43"/>
      <c r="O7" s="43"/>
      <c r="P7" s="43"/>
      <c r="Q7" s="43"/>
      <c r="R7" s="43"/>
      <c r="S7" s="43"/>
      <c r="T7" s="43"/>
      <c r="U7" s="43"/>
      <c r="V7" s="43"/>
    </row>
    <row r="8" spans="1:22" x14ac:dyDescent="0.25">
      <c r="A8" s="59"/>
      <c r="B8" s="43"/>
      <c r="C8" s="43"/>
      <c r="D8" s="43"/>
      <c r="E8" s="43"/>
      <c r="F8" s="43"/>
      <c r="G8" s="43"/>
      <c r="H8" s="43"/>
      <c r="I8" s="43"/>
      <c r="J8" s="43"/>
      <c r="K8" s="43"/>
      <c r="L8" s="43"/>
      <c r="M8" s="43"/>
      <c r="N8" s="43"/>
      <c r="O8" s="43"/>
      <c r="P8" s="43"/>
      <c r="Q8" s="43"/>
      <c r="R8" s="43"/>
      <c r="S8" s="43"/>
      <c r="T8" s="43"/>
      <c r="U8" s="43"/>
      <c r="V8" s="43"/>
    </row>
    <row r="9" spans="1:22" x14ac:dyDescent="0.25">
      <c r="A9" s="59"/>
      <c r="B9" s="43"/>
      <c r="C9" s="43"/>
      <c r="D9" s="43"/>
      <c r="E9" s="43"/>
      <c r="F9" s="43"/>
      <c r="G9" s="43"/>
      <c r="H9" s="43"/>
      <c r="I9" s="43"/>
      <c r="J9" s="44" t="s">
        <v>219</v>
      </c>
      <c r="K9" s="44"/>
      <c r="L9" s="44"/>
      <c r="M9" s="44"/>
      <c r="N9" s="44"/>
      <c r="O9" s="44"/>
      <c r="P9" s="44"/>
      <c r="Q9" s="44"/>
      <c r="R9" s="44"/>
      <c r="S9" s="44"/>
      <c r="T9" s="44"/>
      <c r="U9" s="44"/>
      <c r="V9" s="44"/>
    </row>
    <row r="10" spans="1:22" x14ac:dyDescent="0.25">
      <c r="H10" s="43"/>
      <c r="I10" s="43"/>
      <c r="J10" s="44" t="s">
        <v>210</v>
      </c>
      <c r="K10" s="60"/>
      <c r="L10" s="60"/>
      <c r="M10" s="71"/>
      <c r="N10" s="71"/>
      <c r="O10" s="71"/>
      <c r="P10" s="44" t="s">
        <v>211</v>
      </c>
      <c r="Q10" s="60"/>
      <c r="R10" s="60"/>
      <c r="S10" s="71"/>
      <c r="T10" s="61" t="s">
        <v>213</v>
      </c>
      <c r="U10" s="71"/>
      <c r="V10" s="61" t="s">
        <v>215</v>
      </c>
    </row>
    <row r="11" spans="1:22" x14ac:dyDescent="0.25">
      <c r="D11" s="45" t="s">
        <v>180</v>
      </c>
      <c r="F11" s="45" t="s">
        <v>182</v>
      </c>
      <c r="H11" s="45" t="s">
        <v>207</v>
      </c>
      <c r="I11" s="45"/>
      <c r="J11" s="61" t="s">
        <v>209</v>
      </c>
      <c r="K11" s="61"/>
      <c r="L11" s="61" t="s">
        <v>185</v>
      </c>
      <c r="M11" s="45"/>
      <c r="N11" s="45" t="s">
        <v>178</v>
      </c>
      <c r="O11" s="45"/>
      <c r="P11" s="61" t="s">
        <v>212</v>
      </c>
      <c r="Q11" s="61"/>
      <c r="R11" s="61" t="s">
        <v>185</v>
      </c>
      <c r="S11" s="45"/>
      <c r="T11" s="45" t="s">
        <v>187</v>
      </c>
      <c r="U11" s="45"/>
      <c r="V11" s="45" t="s">
        <v>187</v>
      </c>
    </row>
    <row r="12" spans="1:22" x14ac:dyDescent="0.25">
      <c r="D12" s="42" t="s">
        <v>181</v>
      </c>
      <c r="F12" s="42" t="s">
        <v>183</v>
      </c>
      <c r="H12" s="42" t="s">
        <v>208</v>
      </c>
      <c r="I12" s="45"/>
      <c r="J12" s="42" t="s">
        <v>186</v>
      </c>
      <c r="K12" s="61"/>
      <c r="L12" s="42" t="s">
        <v>186</v>
      </c>
      <c r="M12" s="45"/>
      <c r="N12" s="42" t="s">
        <v>179</v>
      </c>
      <c r="O12" s="45"/>
      <c r="P12" s="42" t="s">
        <v>186</v>
      </c>
      <c r="Q12" s="61"/>
      <c r="R12" s="42" t="s">
        <v>186</v>
      </c>
      <c r="S12" s="45"/>
      <c r="T12" s="42" t="s">
        <v>214</v>
      </c>
      <c r="U12" s="45"/>
      <c r="V12" s="42" t="s">
        <v>214</v>
      </c>
    </row>
    <row r="13" spans="1:22" x14ac:dyDescent="0.25">
      <c r="D13" s="62">
        <v>-1</v>
      </c>
      <c r="E13" s="62"/>
      <c r="F13" s="62">
        <v>-2</v>
      </c>
      <c r="G13" s="62"/>
      <c r="H13" s="62" t="s">
        <v>230</v>
      </c>
      <c r="I13" s="62"/>
      <c r="J13" s="62">
        <v>-4</v>
      </c>
      <c r="L13" s="62">
        <v>-5</v>
      </c>
      <c r="M13" s="62"/>
      <c r="N13" s="62">
        <v>-6</v>
      </c>
      <c r="O13" s="62"/>
      <c r="P13" s="62">
        <v>-7</v>
      </c>
      <c r="Q13" s="62"/>
      <c r="R13" s="62">
        <v>-8</v>
      </c>
      <c r="S13" s="62"/>
      <c r="T13" s="62">
        <v>-9</v>
      </c>
      <c r="U13" s="62"/>
      <c r="V13" s="62">
        <v>-10</v>
      </c>
    </row>
    <row r="14" spans="1:22" x14ac:dyDescent="0.25">
      <c r="D14" s="45"/>
      <c r="F14" s="46"/>
    </row>
    <row r="15" spans="1:22" x14ac:dyDescent="0.25">
      <c r="A15" s="39" t="s">
        <v>0</v>
      </c>
    </row>
    <row r="18" spans="1:22" s="28" customFormat="1" x14ac:dyDescent="0.25">
      <c r="A18" s="54" t="s">
        <v>146</v>
      </c>
      <c r="D18" s="23"/>
      <c r="F18" s="23"/>
    </row>
    <row r="19" spans="1:22" x14ac:dyDescent="0.25">
      <c r="A19" s="20" t="s">
        <v>5</v>
      </c>
      <c r="B19" s="20" t="s">
        <v>5</v>
      </c>
    </row>
    <row r="20" spans="1:22" s="28" customFormat="1" x14ac:dyDescent="0.25">
      <c r="A20" s="28" t="s">
        <v>5</v>
      </c>
      <c r="B20" s="28" t="s">
        <v>13</v>
      </c>
    </row>
    <row r="21" spans="1:22" x14ac:dyDescent="0.25">
      <c r="A21" s="20">
        <v>311</v>
      </c>
      <c r="B21" s="20" t="s">
        <v>14</v>
      </c>
      <c r="D21" s="15">
        <v>112114270.75</v>
      </c>
      <c r="F21" s="15">
        <v>73128598.018876269</v>
      </c>
      <c r="H21" s="77">
        <f>+ROUND(F21/D21*100,2)</f>
        <v>65.23</v>
      </c>
      <c r="J21" s="77">
        <v>27.17343189280794</v>
      </c>
      <c r="L21" s="24">
        <v>11.28</v>
      </c>
      <c r="N21" s="26">
        <v>-1</v>
      </c>
      <c r="P21" s="77">
        <v>3.72</v>
      </c>
      <c r="Q21" s="77"/>
      <c r="R21" s="24">
        <f>+ROUND(T21/D21*100,2)</f>
        <v>3.17</v>
      </c>
      <c r="T21" s="21">
        <f>+ROUND((ROUND((100-N21)/100*D21-F21,0))/L21,0)</f>
        <v>3555569</v>
      </c>
      <c r="V21" s="21">
        <f>+T21-'Schedule 1A'!R21</f>
        <v>1201169</v>
      </c>
    </row>
    <row r="22" spans="1:22" x14ac:dyDescent="0.25">
      <c r="A22" s="20">
        <v>312</v>
      </c>
      <c r="B22" s="20" t="s">
        <v>15</v>
      </c>
      <c r="D22" s="15">
        <v>7715627.6299999999</v>
      </c>
      <c r="F22" s="15">
        <v>1329813.4977175002</v>
      </c>
      <c r="H22" s="77">
        <f t="shared" ref="H22:H25" si="0">+ROUND(F22/D22*100,2)</f>
        <v>17.239999999999998</v>
      </c>
      <c r="J22" s="77">
        <v>15.046190785237414</v>
      </c>
      <c r="L22" s="24">
        <v>11.13</v>
      </c>
      <c r="N22" s="26">
        <v>-2</v>
      </c>
      <c r="P22" s="77">
        <v>6.78</v>
      </c>
      <c r="Q22" s="77"/>
      <c r="R22" s="24">
        <f t="shared" ref="R22:R26" si="1">+ROUND(T22/D22*100,2)</f>
        <v>7.62</v>
      </c>
      <c r="T22" s="21">
        <f t="shared" ref="T22:T25" si="2">+ROUND((ROUND((100-N22)/100*D22-F22,0))/L22,0)</f>
        <v>587612</v>
      </c>
      <c r="V22" s="21">
        <f>+T22-'Schedule 1A'!R22</f>
        <v>387006</v>
      </c>
    </row>
    <row r="23" spans="1:22" x14ac:dyDescent="0.25">
      <c r="A23" s="20">
        <v>314</v>
      </c>
      <c r="B23" s="20" t="s">
        <v>16</v>
      </c>
      <c r="D23" s="15">
        <v>9652310.3100000005</v>
      </c>
      <c r="F23" s="15">
        <v>7657288.3671349995</v>
      </c>
      <c r="H23" s="77">
        <f t="shared" si="0"/>
        <v>79.33</v>
      </c>
      <c r="J23" s="77">
        <v>28.533978267970511</v>
      </c>
      <c r="L23" s="24">
        <v>10.74</v>
      </c>
      <c r="N23" s="26">
        <v>-1</v>
      </c>
      <c r="P23" s="77">
        <v>3.54</v>
      </c>
      <c r="Q23" s="77"/>
      <c r="R23" s="24">
        <f t="shared" si="1"/>
        <v>2.02</v>
      </c>
      <c r="T23" s="21">
        <f t="shared" si="2"/>
        <v>194743</v>
      </c>
      <c r="V23" s="21">
        <f>+T23-'Schedule 1A'!R23</f>
        <v>-56217</v>
      </c>
    </row>
    <row r="24" spans="1:22" x14ac:dyDescent="0.25">
      <c r="A24" s="20">
        <v>315</v>
      </c>
      <c r="B24" s="20" t="s">
        <v>17</v>
      </c>
      <c r="D24" s="15">
        <v>9646847.9499999993</v>
      </c>
      <c r="F24" s="15">
        <v>7389490.1803400004</v>
      </c>
      <c r="H24" s="77">
        <f t="shared" si="0"/>
        <v>76.599999999999994</v>
      </c>
      <c r="J24" s="77">
        <v>33.809743566043828</v>
      </c>
      <c r="L24" s="24">
        <v>10.86</v>
      </c>
      <c r="N24" s="26">
        <v>-2</v>
      </c>
      <c r="P24" s="77">
        <v>3.02</v>
      </c>
      <c r="Q24" s="77"/>
      <c r="R24" s="24">
        <f t="shared" si="1"/>
        <v>2.34</v>
      </c>
      <c r="T24" s="21">
        <f>+ROUND((ROUND((100-N24)/100*D24-F24,0))/L24,0)</f>
        <v>225626</v>
      </c>
      <c r="V24" s="21">
        <f>+T24-'Schedule 1A'!R24</f>
        <v>-5898</v>
      </c>
    </row>
    <row r="25" spans="1:22" x14ac:dyDescent="0.25">
      <c r="A25" s="20">
        <v>316</v>
      </c>
      <c r="B25" s="20" t="s">
        <v>191</v>
      </c>
      <c r="D25" s="11">
        <v>2450703.12</v>
      </c>
      <c r="F25" s="11">
        <v>1919505.5114499999</v>
      </c>
      <c r="H25" s="77">
        <f t="shared" si="0"/>
        <v>78.319999999999993</v>
      </c>
      <c r="J25" s="77">
        <v>30.918870166760353</v>
      </c>
      <c r="L25" s="24">
        <v>10.92</v>
      </c>
      <c r="N25" s="26">
        <v>-1</v>
      </c>
      <c r="P25" s="77">
        <v>3.27</v>
      </c>
      <c r="Q25" s="77"/>
      <c r="R25" s="24">
        <f t="shared" si="1"/>
        <v>2.08</v>
      </c>
      <c r="T25" s="22">
        <f t="shared" si="2"/>
        <v>50889</v>
      </c>
      <c r="V25" s="22">
        <f>+T25-'Schedule 1A'!R25</f>
        <v>-7928</v>
      </c>
    </row>
    <row r="26" spans="1:22" s="28" customFormat="1" x14ac:dyDescent="0.25">
      <c r="A26" s="28" t="s">
        <v>5</v>
      </c>
      <c r="B26" s="28" t="s">
        <v>18</v>
      </c>
      <c r="D26" s="17">
        <f>+SUBTOTAL(9,D21:D25)</f>
        <v>141579759.75999999</v>
      </c>
      <c r="F26" s="17">
        <f>+SUBTOTAL(9,F21:F25)</f>
        <v>91424695.575518772</v>
      </c>
      <c r="H26" s="81">
        <f>+ROUND(F26/D26*100,2)</f>
        <v>64.569999999999993</v>
      </c>
      <c r="J26" s="77"/>
      <c r="L26" s="55"/>
      <c r="N26" s="26"/>
      <c r="P26" s="81"/>
      <c r="Q26" s="81"/>
      <c r="R26" s="81">
        <f t="shared" si="1"/>
        <v>3.26</v>
      </c>
      <c r="T26" s="23">
        <f>+SUBTOTAL(9,T21:T25)</f>
        <v>4614439</v>
      </c>
      <c r="V26" s="23">
        <f>+SUBTOTAL(9,V21:V25)</f>
        <v>1518132</v>
      </c>
    </row>
    <row r="27" spans="1:22" x14ac:dyDescent="0.25">
      <c r="A27" s="20" t="s">
        <v>5</v>
      </c>
      <c r="B27" s="20" t="s">
        <v>5</v>
      </c>
      <c r="D27" s="12"/>
      <c r="F27" s="12"/>
      <c r="J27" s="77"/>
      <c r="L27" s="24"/>
      <c r="N27" s="26"/>
      <c r="P27" s="77"/>
      <c r="Q27" s="77"/>
      <c r="R27" s="24"/>
    </row>
    <row r="28" spans="1:22" s="28" customFormat="1" x14ac:dyDescent="0.25">
      <c r="A28" s="28" t="s">
        <v>5</v>
      </c>
      <c r="B28" s="28" t="s">
        <v>19</v>
      </c>
      <c r="D28" s="16"/>
      <c r="F28" s="16"/>
      <c r="J28" s="77"/>
      <c r="L28" s="24"/>
      <c r="N28" s="26"/>
      <c r="P28" s="81"/>
      <c r="Q28" s="81"/>
      <c r="R28" s="24"/>
    </row>
    <row r="29" spans="1:22" x14ac:dyDescent="0.25">
      <c r="A29" s="20">
        <v>311</v>
      </c>
      <c r="B29" s="20" t="s">
        <v>14</v>
      </c>
      <c r="D29" s="15">
        <v>6836328</v>
      </c>
      <c r="F29" s="15">
        <v>5584431.539401249</v>
      </c>
      <c r="H29" s="77">
        <f>+ROUND(F29/D29*100,2)</f>
        <v>81.69</v>
      </c>
      <c r="J29" s="77">
        <v>43.318932443284481</v>
      </c>
      <c r="L29" s="24">
        <v>11.12</v>
      </c>
      <c r="N29" s="26">
        <v>-1</v>
      </c>
      <c r="P29" s="77">
        <v>2.33</v>
      </c>
      <c r="Q29" s="77"/>
      <c r="R29" s="24">
        <f t="shared" ref="R29:R34" si="3">+ROUND(T29/D29*100,2)</f>
        <v>1.74</v>
      </c>
      <c r="T29" s="21">
        <f t="shared" ref="T29:T33" si="4">+ROUND((ROUND((100-N29)/100*D29-F29,0))/L29,0)</f>
        <v>118728</v>
      </c>
      <c r="V29" s="21">
        <f>+T29-'Schedule 1A'!R29</f>
        <v>-24835</v>
      </c>
    </row>
    <row r="30" spans="1:22" x14ac:dyDescent="0.25">
      <c r="A30" s="20">
        <v>312</v>
      </c>
      <c r="B30" s="20" t="s">
        <v>15</v>
      </c>
      <c r="D30" s="15">
        <v>181481969.46000001</v>
      </c>
      <c r="F30" s="15">
        <v>93495502.326087505</v>
      </c>
      <c r="H30" s="77">
        <f t="shared" ref="H30:H33" si="5">+ROUND(F30/D30*100,2)</f>
        <v>51.52</v>
      </c>
      <c r="J30" s="77">
        <v>21.358998930293954</v>
      </c>
      <c r="L30" s="24">
        <v>10.89</v>
      </c>
      <c r="N30" s="26">
        <v>-2</v>
      </c>
      <c r="P30" s="77">
        <v>4.78</v>
      </c>
      <c r="Q30" s="77"/>
      <c r="R30" s="24">
        <f t="shared" si="3"/>
        <v>4.6399999999999997</v>
      </c>
      <c r="T30" s="21">
        <f t="shared" si="4"/>
        <v>8412866</v>
      </c>
      <c r="V30" s="21">
        <f>+T30-'Schedule 1A'!R30</f>
        <v>3694335</v>
      </c>
    </row>
    <row r="31" spans="1:22" x14ac:dyDescent="0.25">
      <c r="A31" s="20">
        <v>314</v>
      </c>
      <c r="B31" s="20" t="s">
        <v>16</v>
      </c>
      <c r="D31" s="15">
        <v>72660531.120000005</v>
      </c>
      <c r="F31" s="15">
        <v>41616766.584077507</v>
      </c>
      <c r="H31" s="77">
        <f t="shared" si="5"/>
        <v>57.28</v>
      </c>
      <c r="J31" s="77">
        <v>23.373895455528469</v>
      </c>
      <c r="L31" s="24">
        <v>10.86</v>
      </c>
      <c r="N31" s="26">
        <v>-1</v>
      </c>
      <c r="P31" s="77">
        <v>4.32</v>
      </c>
      <c r="Q31" s="77"/>
      <c r="R31" s="24">
        <f t="shared" si="3"/>
        <v>4.03</v>
      </c>
      <c r="T31" s="21">
        <f t="shared" si="4"/>
        <v>2925448</v>
      </c>
      <c r="V31" s="21">
        <f>+T31-'Schedule 1A'!R31</f>
        <v>1036274</v>
      </c>
    </row>
    <row r="32" spans="1:22" x14ac:dyDescent="0.25">
      <c r="A32" s="20">
        <v>315</v>
      </c>
      <c r="B32" s="20" t="s">
        <v>17</v>
      </c>
      <c r="D32" s="15">
        <v>14261783.880000001</v>
      </c>
      <c r="F32" s="15">
        <v>8023680.4138099998</v>
      </c>
      <c r="H32" s="77">
        <f t="shared" si="5"/>
        <v>56.26</v>
      </c>
      <c r="J32" s="77">
        <v>22.199293685257871</v>
      </c>
      <c r="L32" s="24">
        <v>11.12</v>
      </c>
      <c r="N32" s="26">
        <v>-2</v>
      </c>
      <c r="P32" s="77">
        <v>4.59</v>
      </c>
      <c r="Q32" s="77"/>
      <c r="R32" s="24">
        <f t="shared" si="3"/>
        <v>4.1100000000000003</v>
      </c>
      <c r="T32" s="21">
        <f t="shared" si="4"/>
        <v>586631</v>
      </c>
      <c r="V32" s="21">
        <f>+T32-'Schedule 1A'!R32</f>
        <v>244348</v>
      </c>
    </row>
    <row r="33" spans="1:22" x14ac:dyDescent="0.25">
      <c r="A33" s="20">
        <v>316</v>
      </c>
      <c r="B33" s="20" t="s">
        <v>191</v>
      </c>
      <c r="D33" s="11">
        <v>3924406.56</v>
      </c>
      <c r="F33" s="11">
        <v>2278882.8602100001</v>
      </c>
      <c r="H33" s="77">
        <f t="shared" si="5"/>
        <v>58.07</v>
      </c>
      <c r="J33" s="77">
        <v>25.602166594107882</v>
      </c>
      <c r="L33" s="24">
        <v>10.97</v>
      </c>
      <c r="N33" s="26">
        <v>-1</v>
      </c>
      <c r="P33" s="77">
        <v>3.94</v>
      </c>
      <c r="Q33" s="77"/>
      <c r="R33" s="24">
        <f t="shared" si="3"/>
        <v>3.91</v>
      </c>
      <c r="T33" s="22">
        <f t="shared" si="4"/>
        <v>153580</v>
      </c>
      <c r="V33" s="22">
        <f>+T33-'Schedule 1A'!R33</f>
        <v>59394</v>
      </c>
    </row>
    <row r="34" spans="1:22" s="28" customFormat="1" x14ac:dyDescent="0.25">
      <c r="A34" s="28" t="s">
        <v>5</v>
      </c>
      <c r="B34" s="28" t="s">
        <v>20</v>
      </c>
      <c r="D34" s="17">
        <f>+SUBTOTAL(9,D29:D33)</f>
        <v>279165019.02000004</v>
      </c>
      <c r="F34" s="17">
        <f>+SUBTOTAL(9,F29:F33)</f>
        <v>150999263.72358626</v>
      </c>
      <c r="H34" s="81">
        <f>+ROUND(F34/D34*100,2)</f>
        <v>54.09</v>
      </c>
      <c r="J34" s="77"/>
      <c r="L34" s="55"/>
      <c r="N34" s="26"/>
      <c r="P34" s="81"/>
      <c r="Q34" s="81"/>
      <c r="R34" s="81">
        <f t="shared" si="3"/>
        <v>4.37</v>
      </c>
      <c r="T34" s="23">
        <f>+SUBTOTAL(9,T29:T33)</f>
        <v>12197253</v>
      </c>
      <c r="V34" s="23">
        <f>+SUBTOTAL(9,V29:V33)</f>
        <v>5009516</v>
      </c>
    </row>
    <row r="35" spans="1:22" x14ac:dyDescent="0.25">
      <c r="A35" s="20" t="s">
        <v>5</v>
      </c>
      <c r="B35" s="20" t="s">
        <v>5</v>
      </c>
      <c r="D35" s="12"/>
      <c r="F35" s="12"/>
      <c r="J35" s="77"/>
      <c r="L35" s="24"/>
      <c r="N35" s="26"/>
      <c r="P35" s="77"/>
      <c r="Q35" s="77"/>
      <c r="R35" s="24"/>
    </row>
    <row r="36" spans="1:22" s="28" customFormat="1" x14ac:dyDescent="0.25">
      <c r="A36" s="28" t="s">
        <v>5</v>
      </c>
      <c r="B36" s="28" t="s">
        <v>21</v>
      </c>
      <c r="D36" s="16"/>
      <c r="F36" s="16"/>
      <c r="J36" s="77"/>
      <c r="L36" s="24"/>
      <c r="N36" s="26"/>
      <c r="P36" s="81"/>
      <c r="Q36" s="81"/>
      <c r="R36" s="24"/>
    </row>
    <row r="37" spans="1:22" x14ac:dyDescent="0.25">
      <c r="A37" s="20">
        <v>311</v>
      </c>
      <c r="B37" s="20" t="s">
        <v>14</v>
      </c>
      <c r="D37" s="15">
        <v>4986744.41</v>
      </c>
      <c r="F37" s="15">
        <v>4017695.8266787501</v>
      </c>
      <c r="H37" s="77">
        <f>+ROUND(F37/D37*100,2)</f>
        <v>80.569999999999993</v>
      </c>
      <c r="J37" s="77">
        <v>42.44967807651139</v>
      </c>
      <c r="L37" s="24">
        <v>11.15</v>
      </c>
      <c r="N37" s="26">
        <v>-1</v>
      </c>
      <c r="P37" s="77">
        <v>2.38</v>
      </c>
      <c r="Q37" s="77"/>
      <c r="R37" s="24">
        <f t="shared" ref="R37:R42" si="6">+ROUND(T37/D37*100,2)</f>
        <v>1.83</v>
      </c>
      <c r="T37" s="21">
        <f t="shared" ref="T37:T41" si="7">+ROUND((ROUND((100-N37)/100*D37-F37,0))/L37,0)</f>
        <v>91383</v>
      </c>
      <c r="V37" s="21">
        <f>+T37-'Schedule 1A'!R37</f>
        <v>-13339</v>
      </c>
    </row>
    <row r="38" spans="1:22" x14ac:dyDescent="0.25">
      <c r="A38" s="20">
        <v>312</v>
      </c>
      <c r="B38" s="20" t="s">
        <v>15</v>
      </c>
      <c r="D38" s="15">
        <v>183957417.50999999</v>
      </c>
      <c r="F38" s="15">
        <v>87494699.837052509</v>
      </c>
      <c r="H38" s="77">
        <f t="shared" ref="H38:H41" si="8">+ROUND(F38/D38*100,2)</f>
        <v>47.56</v>
      </c>
      <c r="J38" s="77">
        <v>20.642045577929547</v>
      </c>
      <c r="L38" s="24">
        <v>10.92</v>
      </c>
      <c r="N38" s="26">
        <v>-2</v>
      </c>
      <c r="P38" s="77">
        <v>4.9400000000000004</v>
      </c>
      <c r="Q38" s="77"/>
      <c r="R38" s="24">
        <f t="shared" si="6"/>
        <v>4.99</v>
      </c>
      <c r="T38" s="21">
        <f t="shared" si="7"/>
        <v>9170501</v>
      </c>
      <c r="V38" s="21">
        <f>+T38-'Schedule 1A'!R38</f>
        <v>4387608</v>
      </c>
    </row>
    <row r="39" spans="1:22" x14ac:dyDescent="0.25">
      <c r="A39" s="20">
        <v>314</v>
      </c>
      <c r="B39" s="20" t="s">
        <v>16</v>
      </c>
      <c r="D39" s="15">
        <v>70765381.489999995</v>
      </c>
      <c r="F39" s="15">
        <v>42942307.877105005</v>
      </c>
      <c r="H39" s="77">
        <f t="shared" si="8"/>
        <v>60.68</v>
      </c>
      <c r="J39" s="77">
        <v>24.86246056766236</v>
      </c>
      <c r="L39" s="24">
        <v>10.85</v>
      </c>
      <c r="N39" s="26">
        <v>-1</v>
      </c>
      <c r="P39" s="77">
        <v>4.0599999999999996</v>
      </c>
      <c r="Q39" s="77"/>
      <c r="R39" s="24">
        <f t="shared" si="6"/>
        <v>3.72</v>
      </c>
      <c r="T39" s="21">
        <f t="shared" si="7"/>
        <v>2629560</v>
      </c>
      <c r="V39" s="21">
        <f>+T39-'Schedule 1A'!R39</f>
        <v>789660</v>
      </c>
    </row>
    <row r="40" spans="1:22" x14ac:dyDescent="0.25">
      <c r="A40" s="20">
        <v>315</v>
      </c>
      <c r="B40" s="20" t="s">
        <v>17</v>
      </c>
      <c r="D40" s="15">
        <v>12273816.32</v>
      </c>
      <c r="F40" s="15">
        <v>6398865.7119800001</v>
      </c>
      <c r="H40" s="77">
        <f t="shared" si="8"/>
        <v>52.13</v>
      </c>
      <c r="J40" s="77">
        <v>20.995484787308083</v>
      </c>
      <c r="L40" s="24">
        <v>11.14</v>
      </c>
      <c r="N40" s="26">
        <v>-2</v>
      </c>
      <c r="P40" s="77">
        <v>4.8600000000000003</v>
      </c>
      <c r="Q40" s="77"/>
      <c r="R40" s="24">
        <f t="shared" si="6"/>
        <v>4.4800000000000004</v>
      </c>
      <c r="T40" s="21">
        <f t="shared" si="7"/>
        <v>549410</v>
      </c>
      <c r="V40" s="21">
        <f>+T40-'Schedule 1A'!R40</f>
        <v>254838</v>
      </c>
    </row>
    <row r="41" spans="1:22" x14ac:dyDescent="0.25">
      <c r="A41" s="20">
        <v>316</v>
      </c>
      <c r="B41" s="20" t="s">
        <v>191</v>
      </c>
      <c r="D41" s="11">
        <v>3453781.77</v>
      </c>
      <c r="F41" s="11">
        <v>1668499.1969099999</v>
      </c>
      <c r="H41" s="77">
        <f t="shared" si="8"/>
        <v>48.31</v>
      </c>
      <c r="J41" s="77">
        <v>22.832155750387809</v>
      </c>
      <c r="L41" s="24">
        <v>10.99</v>
      </c>
      <c r="N41" s="26">
        <v>-1</v>
      </c>
      <c r="P41" s="77">
        <v>4.42</v>
      </c>
      <c r="Q41" s="77"/>
      <c r="R41" s="24">
        <f t="shared" si="6"/>
        <v>4.79</v>
      </c>
      <c r="T41" s="22">
        <f t="shared" si="7"/>
        <v>165589</v>
      </c>
      <c r="V41" s="22">
        <f>+T41-'Schedule 1A'!R41</f>
        <v>82698</v>
      </c>
    </row>
    <row r="42" spans="1:22" s="28" customFormat="1" x14ac:dyDescent="0.25">
      <c r="A42" s="28" t="s">
        <v>5</v>
      </c>
      <c r="B42" s="28" t="s">
        <v>22</v>
      </c>
      <c r="D42" s="7">
        <f>+SUBTOTAL(9,D37:D41)</f>
        <v>275437141.49999994</v>
      </c>
      <c r="F42" s="7">
        <f>+SUBTOTAL(9,F37:F41)</f>
        <v>142522068.44972625</v>
      </c>
      <c r="H42" s="81">
        <f>+ROUND(F42/D42*100,2)</f>
        <v>51.74</v>
      </c>
      <c r="J42" s="77"/>
      <c r="L42" s="55"/>
      <c r="N42" s="26"/>
      <c r="P42" s="81"/>
      <c r="Q42" s="81"/>
      <c r="R42" s="81">
        <f t="shared" si="6"/>
        <v>4.58</v>
      </c>
      <c r="T42" s="34">
        <f>+SUBTOTAL(9,T37:T41)</f>
        <v>12606443</v>
      </c>
      <c r="V42" s="34">
        <f>+SUBTOTAL(9,V37:V41)</f>
        <v>5501465</v>
      </c>
    </row>
    <row r="43" spans="1:22" s="28" customFormat="1" x14ac:dyDescent="0.25">
      <c r="B43" s="28" t="s">
        <v>5</v>
      </c>
      <c r="D43" s="17"/>
      <c r="F43" s="17"/>
      <c r="J43" s="77"/>
      <c r="L43" s="24"/>
      <c r="N43" s="26"/>
      <c r="P43" s="81"/>
      <c r="Q43" s="81"/>
      <c r="R43" s="24"/>
      <c r="T43" s="23"/>
      <c r="V43" s="23"/>
    </row>
    <row r="44" spans="1:22" s="28" customFormat="1" x14ac:dyDescent="0.25">
      <c r="A44" s="54" t="s">
        <v>147</v>
      </c>
      <c r="D44" s="9">
        <f>+SUBTOTAL(9,D20:D43)</f>
        <v>696181920.28000009</v>
      </c>
      <c r="F44" s="9">
        <f>+SUBTOTAL(9,F20:F43)</f>
        <v>384946027.74883133</v>
      </c>
      <c r="H44" s="93">
        <f t="shared" ref="H44" si="9">+ROUND(F44/D44*100,2)</f>
        <v>55.29</v>
      </c>
      <c r="J44" s="77"/>
      <c r="L44" s="55"/>
      <c r="N44" s="26"/>
      <c r="P44" s="81"/>
      <c r="Q44" s="81"/>
      <c r="R44" s="93">
        <f>+ROUND(T44/D44*100,2)</f>
        <v>4.2300000000000004</v>
      </c>
      <c r="T44" s="51">
        <f>+SUBTOTAL(9,T20:T43)</f>
        <v>29418135</v>
      </c>
      <c r="V44" s="51">
        <f>+SUBTOTAL(9,V20:V43)</f>
        <v>12029113</v>
      </c>
    </row>
    <row r="45" spans="1:22" s="28" customFormat="1" x14ac:dyDescent="0.25">
      <c r="B45" s="28" t="s">
        <v>5</v>
      </c>
      <c r="D45" s="17"/>
      <c r="F45" s="17"/>
      <c r="J45" s="77"/>
      <c r="L45" s="24"/>
      <c r="N45" s="26"/>
      <c r="P45" s="81"/>
      <c r="Q45" s="81"/>
      <c r="R45" s="24"/>
      <c r="T45" s="23"/>
      <c r="V45" s="23"/>
    </row>
    <row r="46" spans="1:22" s="28" customFormat="1" x14ac:dyDescent="0.25">
      <c r="B46" s="28" t="s">
        <v>5</v>
      </c>
      <c r="D46" s="17"/>
      <c r="F46" s="17"/>
      <c r="J46" s="77"/>
      <c r="L46" s="24"/>
      <c r="N46" s="26"/>
      <c r="P46" s="81"/>
      <c r="Q46" s="81"/>
      <c r="R46" s="24"/>
      <c r="T46" s="23"/>
      <c r="V46" s="23"/>
    </row>
    <row r="47" spans="1:22" s="28" customFormat="1" x14ac:dyDescent="0.25">
      <c r="A47" s="54" t="s">
        <v>148</v>
      </c>
      <c r="D47" s="17"/>
      <c r="F47" s="17"/>
      <c r="J47" s="77"/>
      <c r="L47" s="24"/>
      <c r="N47" s="26"/>
      <c r="P47" s="81"/>
      <c r="Q47" s="81"/>
      <c r="R47" s="24"/>
      <c r="T47" s="23"/>
      <c r="V47" s="23"/>
    </row>
    <row r="48" spans="1:22" x14ac:dyDescent="0.25">
      <c r="A48" s="20" t="s">
        <v>5</v>
      </c>
      <c r="B48" s="20" t="s">
        <v>5</v>
      </c>
      <c r="D48" s="12"/>
      <c r="F48" s="12"/>
      <c r="J48" s="77"/>
      <c r="L48" s="24"/>
      <c r="N48" s="26"/>
      <c r="P48" s="77"/>
      <c r="Q48" s="77"/>
      <c r="R48" s="24"/>
    </row>
    <row r="49" spans="1:22" s="28" customFormat="1" x14ac:dyDescent="0.25">
      <c r="A49" s="28" t="s">
        <v>5</v>
      </c>
      <c r="B49" s="28" t="s">
        <v>23</v>
      </c>
      <c r="D49" s="16"/>
      <c r="F49" s="16"/>
      <c r="J49" s="77"/>
      <c r="L49" s="24"/>
      <c r="N49" s="26"/>
      <c r="P49" s="81"/>
      <c r="Q49" s="81"/>
      <c r="R49" s="24"/>
    </row>
    <row r="50" spans="1:22" x14ac:dyDescent="0.25">
      <c r="A50" s="20">
        <v>311</v>
      </c>
      <c r="B50" s="20" t="s">
        <v>14</v>
      </c>
      <c r="D50" s="15">
        <v>241950141.44999999</v>
      </c>
      <c r="F50" s="15">
        <v>158600993.76826</v>
      </c>
      <c r="H50" s="77">
        <f>+ROUND(F50/D50*100,2)</f>
        <v>65.55</v>
      </c>
      <c r="J50" s="77">
        <v>39.270418432086437</v>
      </c>
      <c r="L50" s="24">
        <v>14.04</v>
      </c>
      <c r="N50" s="26">
        <v>-1</v>
      </c>
      <c r="P50" s="77">
        <v>2.57</v>
      </c>
      <c r="Q50" s="77"/>
      <c r="R50" s="24">
        <f t="shared" ref="R50:R55" si="10">+ROUND(T50/D50*100,2)</f>
        <v>2.52</v>
      </c>
      <c r="T50" s="21">
        <f t="shared" ref="T50:T54" si="11">+ROUND((ROUND((100-N50)/100*D50-F50,0))/L50,0)</f>
        <v>6108878</v>
      </c>
      <c r="V50" s="21">
        <f>+T50-'Schedule 1A'!R50</f>
        <v>1027925</v>
      </c>
    </row>
    <row r="51" spans="1:22" x14ac:dyDescent="0.25">
      <c r="A51" s="20">
        <v>312</v>
      </c>
      <c r="B51" s="20" t="s">
        <v>15</v>
      </c>
      <c r="D51" s="15">
        <v>7068506.2800000003</v>
      </c>
      <c r="F51" s="15">
        <v>2944758.5996100004</v>
      </c>
      <c r="H51" s="77">
        <f t="shared" ref="H51:H54" si="12">+ROUND(F51/D51*100,2)</f>
        <v>41.66</v>
      </c>
      <c r="J51" s="77">
        <v>23.033497879028936</v>
      </c>
      <c r="L51" s="24">
        <v>13.57</v>
      </c>
      <c r="N51" s="26">
        <v>-2</v>
      </c>
      <c r="P51" s="77">
        <v>4.43</v>
      </c>
      <c r="Q51" s="77"/>
      <c r="R51" s="24">
        <f t="shared" si="10"/>
        <v>4.45</v>
      </c>
      <c r="T51" s="21">
        <f t="shared" si="11"/>
        <v>314305</v>
      </c>
      <c r="V51" s="21">
        <f>+T51-'Schedule 1A'!R51</f>
        <v>130524</v>
      </c>
    </row>
    <row r="52" spans="1:22" x14ac:dyDescent="0.25">
      <c r="A52" s="20">
        <v>314</v>
      </c>
      <c r="B52" s="20" t="s">
        <v>16</v>
      </c>
      <c r="D52" s="15">
        <v>27474256.510000002</v>
      </c>
      <c r="F52" s="15">
        <v>14912383.762407498</v>
      </c>
      <c r="H52" s="77">
        <f t="shared" si="12"/>
        <v>54.28</v>
      </c>
      <c r="J52" s="77">
        <v>28.751238497898235</v>
      </c>
      <c r="L52" s="24">
        <v>13.43</v>
      </c>
      <c r="N52" s="26">
        <v>-1</v>
      </c>
      <c r="P52" s="77">
        <v>3.51</v>
      </c>
      <c r="Q52" s="77"/>
      <c r="R52" s="24">
        <f t="shared" si="10"/>
        <v>3.48</v>
      </c>
      <c r="T52" s="21">
        <f t="shared" si="11"/>
        <v>955816</v>
      </c>
      <c r="V52" s="21">
        <f>+T52-'Schedule 1A'!R52</f>
        <v>241485</v>
      </c>
    </row>
    <row r="53" spans="1:22" x14ac:dyDescent="0.25">
      <c r="A53" s="20">
        <v>315</v>
      </c>
      <c r="B53" s="20" t="s">
        <v>17</v>
      </c>
      <c r="D53" s="15">
        <v>10295313.210000001</v>
      </c>
      <c r="F53" s="15">
        <v>5435308.7892399998</v>
      </c>
      <c r="H53" s="77">
        <f t="shared" si="12"/>
        <v>52.79</v>
      </c>
      <c r="J53" s="77">
        <v>27.574849075955949</v>
      </c>
      <c r="L53" s="24">
        <v>13.78</v>
      </c>
      <c r="N53" s="26">
        <v>-2</v>
      </c>
      <c r="P53" s="77">
        <v>3.7</v>
      </c>
      <c r="Q53" s="77"/>
      <c r="R53" s="24">
        <f t="shared" si="10"/>
        <v>3.57</v>
      </c>
      <c r="T53" s="21">
        <f t="shared" si="11"/>
        <v>367628</v>
      </c>
      <c r="V53" s="21">
        <f>+T53-'Schedule 1A'!R53</f>
        <v>120540</v>
      </c>
    </row>
    <row r="54" spans="1:22" x14ac:dyDescent="0.25">
      <c r="A54" s="20">
        <v>316</v>
      </c>
      <c r="B54" s="20" t="s">
        <v>191</v>
      </c>
      <c r="D54" s="11">
        <v>3888458.89</v>
      </c>
      <c r="F54" s="11">
        <v>1913639.33559</v>
      </c>
      <c r="H54" s="77">
        <f t="shared" si="12"/>
        <v>49.21</v>
      </c>
      <c r="J54" s="77">
        <v>27.420221457396597</v>
      </c>
      <c r="L54" s="24">
        <v>13.67</v>
      </c>
      <c r="N54" s="26">
        <v>-1</v>
      </c>
      <c r="P54" s="77">
        <v>3.68</v>
      </c>
      <c r="Q54" s="77"/>
      <c r="R54" s="24">
        <f t="shared" si="10"/>
        <v>3.79</v>
      </c>
      <c r="T54" s="22">
        <f t="shared" si="11"/>
        <v>147308</v>
      </c>
      <c r="V54" s="22">
        <f>+T54-'Schedule 1A'!R54</f>
        <v>53985</v>
      </c>
    </row>
    <row r="55" spans="1:22" s="28" customFormat="1" x14ac:dyDescent="0.25">
      <c r="A55" s="28" t="s">
        <v>5</v>
      </c>
      <c r="B55" s="28" t="s">
        <v>24</v>
      </c>
      <c r="D55" s="17">
        <f>+SUBTOTAL(9,D50:D54)</f>
        <v>290676676.33999997</v>
      </c>
      <c r="F55" s="23">
        <f>+SUBTOTAL(9,F50:F54)</f>
        <v>183807084.25510752</v>
      </c>
      <c r="H55" s="81">
        <f>+ROUND(F55/D55*100,2)</f>
        <v>63.23</v>
      </c>
      <c r="J55" s="77"/>
      <c r="L55" s="55"/>
      <c r="N55" s="26"/>
      <c r="P55" s="81"/>
      <c r="Q55" s="81"/>
      <c r="R55" s="81">
        <f t="shared" si="10"/>
        <v>2.72</v>
      </c>
      <c r="T55" s="23">
        <f>+SUBTOTAL(9,T50:T54)</f>
        <v>7893935</v>
      </c>
      <c r="V55" s="23">
        <f>+SUBTOTAL(9,V50:V54)</f>
        <v>1574459</v>
      </c>
    </row>
    <row r="56" spans="1:22" x14ac:dyDescent="0.25">
      <c r="A56" s="20" t="s">
        <v>5</v>
      </c>
      <c r="B56" s="20" t="s">
        <v>5</v>
      </c>
      <c r="D56" s="12"/>
      <c r="F56" s="12"/>
      <c r="J56" s="77"/>
      <c r="L56" s="24"/>
      <c r="N56" s="26"/>
      <c r="P56" s="77"/>
      <c r="Q56" s="77"/>
      <c r="R56" s="24"/>
    </row>
    <row r="57" spans="1:22" s="28" customFormat="1" x14ac:dyDescent="0.25">
      <c r="A57" s="28" t="s">
        <v>5</v>
      </c>
      <c r="B57" s="28" t="s">
        <v>25</v>
      </c>
      <c r="D57" s="16"/>
      <c r="F57" s="16"/>
      <c r="J57" s="77"/>
      <c r="L57" s="24"/>
      <c r="N57" s="26"/>
      <c r="P57" s="81"/>
      <c r="Q57" s="81"/>
      <c r="R57" s="24"/>
    </row>
    <row r="58" spans="1:22" x14ac:dyDescent="0.25">
      <c r="A58" s="20">
        <v>312</v>
      </c>
      <c r="B58" s="20" t="s">
        <v>15</v>
      </c>
      <c r="D58" s="11">
        <v>370941.56</v>
      </c>
      <c r="F58" s="22">
        <v>370941.56</v>
      </c>
      <c r="H58" s="77">
        <f t="shared" ref="H58" si="13">+ROUND(F58/D58*100,2)</f>
        <v>100</v>
      </c>
      <c r="J58" s="77">
        <v>33.113868951972862</v>
      </c>
      <c r="L58" s="24">
        <v>13.04</v>
      </c>
      <c r="N58" s="26">
        <v>0</v>
      </c>
      <c r="P58" s="77">
        <v>3.02</v>
      </c>
      <c r="Q58" s="77"/>
      <c r="R58" s="24">
        <f t="shared" ref="R58:R59" si="14">+ROUND(T58/D58*100,2)</f>
        <v>0</v>
      </c>
      <c r="T58" s="22">
        <f>+ROUND((ROUND((100-N58)/100*D58-F58,0))/L58,0)</f>
        <v>0</v>
      </c>
      <c r="V58" s="22">
        <f>+T58-'Schedule 1A'!R58</f>
        <v>-9644</v>
      </c>
    </row>
    <row r="59" spans="1:22" s="28" customFormat="1" x14ac:dyDescent="0.25">
      <c r="A59" s="28" t="s">
        <v>5</v>
      </c>
      <c r="B59" s="28" t="s">
        <v>26</v>
      </c>
      <c r="D59" s="17">
        <f>+SUBTOTAL(9,D58:D58)</f>
        <v>370941.56</v>
      </c>
      <c r="F59" s="17">
        <f>+SUBTOTAL(9,F58:F58)</f>
        <v>370941.56</v>
      </c>
      <c r="H59" s="81">
        <f>+ROUND(F59/D59*100,2)</f>
        <v>100</v>
      </c>
      <c r="J59" s="77"/>
      <c r="L59" s="24"/>
      <c r="N59" s="26"/>
      <c r="P59" s="81"/>
      <c r="Q59" s="81"/>
      <c r="R59" s="81">
        <f t="shared" si="14"/>
        <v>0</v>
      </c>
      <c r="T59" s="23">
        <f>+SUBTOTAL(9,T58:T58)</f>
        <v>0</v>
      </c>
      <c r="V59" s="23">
        <f>+SUBTOTAL(9,V58:V58)</f>
        <v>-9644</v>
      </c>
    </row>
    <row r="60" spans="1:22" x14ac:dyDescent="0.25">
      <c r="A60" s="20" t="s">
        <v>5</v>
      </c>
      <c r="B60" s="20" t="s">
        <v>5</v>
      </c>
      <c r="D60" s="12"/>
      <c r="F60" s="12"/>
      <c r="J60" s="77"/>
      <c r="L60" s="24"/>
      <c r="N60" s="26"/>
      <c r="P60" s="77"/>
      <c r="Q60" s="77"/>
      <c r="R60" s="24"/>
    </row>
    <row r="61" spans="1:22" s="28" customFormat="1" x14ac:dyDescent="0.25">
      <c r="A61" s="28" t="s">
        <v>5</v>
      </c>
      <c r="B61" s="28" t="s">
        <v>27</v>
      </c>
      <c r="D61" s="16"/>
      <c r="F61" s="16"/>
      <c r="J61" s="77"/>
      <c r="L61" s="24"/>
      <c r="N61" s="26"/>
      <c r="P61" s="81"/>
      <c r="Q61" s="81"/>
      <c r="R61" s="24"/>
    </row>
    <row r="62" spans="1:22" x14ac:dyDescent="0.25">
      <c r="A62" s="20">
        <v>311</v>
      </c>
      <c r="B62" s="20" t="s">
        <v>14</v>
      </c>
      <c r="D62" s="15">
        <v>16404681.25</v>
      </c>
      <c r="F62" s="15">
        <v>10400296.804245001</v>
      </c>
      <c r="H62" s="77">
        <f t="shared" ref="H62:H65" si="15">+ROUND(F62/D62*100,2)</f>
        <v>63.4</v>
      </c>
      <c r="J62" s="77">
        <v>39.86758245427027</v>
      </c>
      <c r="L62" s="24">
        <v>14.03</v>
      </c>
      <c r="N62" s="26">
        <v>-1</v>
      </c>
      <c r="P62" s="77">
        <v>2.5299999999999998</v>
      </c>
      <c r="Q62" s="77"/>
      <c r="R62" s="24">
        <f t="shared" ref="R62:R67" si="16">+ROUND(T62/D62*100,2)</f>
        <v>2.68</v>
      </c>
      <c r="T62" s="21">
        <f t="shared" ref="T62:T66" si="17">+ROUND((ROUND((100-N62)/100*D62-F62,0))/L62,0)</f>
        <v>439660</v>
      </c>
      <c r="V62" s="21">
        <f>+T62-'Schedule 1A'!R62</f>
        <v>95162</v>
      </c>
    </row>
    <row r="63" spans="1:22" x14ac:dyDescent="0.25">
      <c r="A63" s="20">
        <v>312</v>
      </c>
      <c r="B63" s="20" t="s">
        <v>15</v>
      </c>
      <c r="D63" s="15">
        <v>212830964.69</v>
      </c>
      <c r="F63" s="15">
        <v>87624020.201769993</v>
      </c>
      <c r="H63" s="77">
        <f t="shared" si="15"/>
        <v>41.17</v>
      </c>
      <c r="J63" s="77">
        <v>24.660558160646541</v>
      </c>
      <c r="L63" s="24">
        <v>13.44</v>
      </c>
      <c r="N63" s="26">
        <v>-2</v>
      </c>
      <c r="P63" s="77">
        <v>4.1399999999999997</v>
      </c>
      <c r="Q63" s="77"/>
      <c r="R63" s="24">
        <f t="shared" si="16"/>
        <v>4.53</v>
      </c>
      <c r="T63" s="21">
        <f t="shared" si="17"/>
        <v>9632706</v>
      </c>
      <c r="V63" s="21">
        <f>+T63-'Schedule 1A'!R63</f>
        <v>4099101</v>
      </c>
    </row>
    <row r="64" spans="1:22" x14ac:dyDescent="0.25">
      <c r="A64" s="20">
        <v>314</v>
      </c>
      <c r="B64" s="20" t="s">
        <v>16</v>
      </c>
      <c r="D64" s="15">
        <v>90120382.590000004</v>
      </c>
      <c r="F64" s="15">
        <v>50448064.765040003</v>
      </c>
      <c r="H64" s="77">
        <f t="shared" si="15"/>
        <v>55.98</v>
      </c>
      <c r="J64" s="77">
        <v>27.74493467644886</v>
      </c>
      <c r="L64" s="24">
        <v>13.44</v>
      </c>
      <c r="N64" s="26">
        <v>-1</v>
      </c>
      <c r="P64" s="77">
        <v>3.64</v>
      </c>
      <c r="Q64" s="77"/>
      <c r="R64" s="24">
        <f t="shared" si="16"/>
        <v>3.35</v>
      </c>
      <c r="T64" s="21">
        <f t="shared" si="17"/>
        <v>3018863</v>
      </c>
      <c r="V64" s="21">
        <f>+T64-'Schedule 1A'!R64</f>
        <v>675733</v>
      </c>
    </row>
    <row r="65" spans="1:22" x14ac:dyDescent="0.25">
      <c r="A65" s="20">
        <v>315</v>
      </c>
      <c r="B65" s="20" t="s">
        <v>17</v>
      </c>
      <c r="D65" s="15">
        <v>24391136.829999998</v>
      </c>
      <c r="F65" s="15">
        <v>14440332.960110001</v>
      </c>
      <c r="H65" s="77">
        <f t="shared" si="15"/>
        <v>59.2</v>
      </c>
      <c r="J65" s="77">
        <v>29.525857053034834</v>
      </c>
      <c r="L65" s="24">
        <v>13.72</v>
      </c>
      <c r="N65" s="26">
        <v>-2</v>
      </c>
      <c r="P65" s="77">
        <v>3.45</v>
      </c>
      <c r="Q65" s="77"/>
      <c r="R65" s="24">
        <f t="shared" si="16"/>
        <v>3.12</v>
      </c>
      <c r="T65" s="21">
        <f t="shared" si="17"/>
        <v>760833</v>
      </c>
      <c r="V65" s="21">
        <f>+T65-'Schedule 1A'!R65</f>
        <v>175446</v>
      </c>
    </row>
    <row r="66" spans="1:22" x14ac:dyDescent="0.25">
      <c r="A66" s="20">
        <v>316</v>
      </c>
      <c r="B66" s="20" t="s">
        <v>191</v>
      </c>
      <c r="D66" s="11">
        <v>3594164.92</v>
      </c>
      <c r="F66" s="11">
        <v>1758499.6341200001</v>
      </c>
      <c r="H66" s="77">
        <f t="shared" ref="H66" si="18">+ROUND(F66/D66*100,2)</f>
        <v>48.93</v>
      </c>
      <c r="J66" s="77">
        <v>26.537612629485857</v>
      </c>
      <c r="L66" s="24">
        <v>13.67</v>
      </c>
      <c r="N66" s="26">
        <v>-1</v>
      </c>
      <c r="P66" s="77">
        <v>3.81</v>
      </c>
      <c r="Q66" s="77"/>
      <c r="R66" s="24">
        <f t="shared" si="16"/>
        <v>3.81</v>
      </c>
      <c r="T66" s="22">
        <f t="shared" si="17"/>
        <v>136913</v>
      </c>
      <c r="V66" s="22">
        <f>+T66-'Schedule 1A'!R66</f>
        <v>50653</v>
      </c>
    </row>
    <row r="67" spans="1:22" s="28" customFormat="1" x14ac:dyDescent="0.25">
      <c r="A67" s="28" t="s">
        <v>5</v>
      </c>
      <c r="B67" s="28" t="s">
        <v>28</v>
      </c>
      <c r="D67" s="17">
        <f>+SUBTOTAL(9,D62:D66)</f>
        <v>347341330.27999997</v>
      </c>
      <c r="F67" s="17">
        <f>+SUBTOTAL(9,F62:F66)</f>
        <v>164671214.36528498</v>
      </c>
      <c r="H67" s="81">
        <f>+ROUND(F67/D67*100,2)</f>
        <v>47.41</v>
      </c>
      <c r="J67" s="77"/>
      <c r="L67" s="55"/>
      <c r="N67" s="26"/>
      <c r="P67" s="81"/>
      <c r="Q67" s="81"/>
      <c r="R67" s="81">
        <f t="shared" si="16"/>
        <v>4.03</v>
      </c>
      <c r="T67" s="23">
        <f>+SUBTOTAL(9,T62:T66)</f>
        <v>13988975</v>
      </c>
      <c r="V67" s="23">
        <f>+SUBTOTAL(9,V62:V66)</f>
        <v>5096095</v>
      </c>
    </row>
    <row r="68" spans="1:22" x14ac:dyDescent="0.25">
      <c r="A68" s="20" t="s">
        <v>5</v>
      </c>
      <c r="B68" s="20" t="s">
        <v>5</v>
      </c>
      <c r="D68" s="12"/>
      <c r="F68" s="12"/>
      <c r="J68" s="77"/>
      <c r="L68" s="24"/>
      <c r="N68" s="26"/>
      <c r="P68" s="77"/>
      <c r="Q68" s="77"/>
      <c r="R68" s="24"/>
    </row>
    <row r="69" spans="1:22" s="28" customFormat="1" x14ac:dyDescent="0.25">
      <c r="A69" s="28" t="s">
        <v>5</v>
      </c>
      <c r="B69" s="28" t="s">
        <v>29</v>
      </c>
      <c r="D69" s="16"/>
      <c r="F69" s="16"/>
      <c r="J69" s="77"/>
      <c r="L69" s="24"/>
      <c r="N69" s="26"/>
      <c r="P69" s="81"/>
      <c r="Q69" s="81"/>
      <c r="R69" s="24"/>
    </row>
    <row r="70" spans="1:22" x14ac:dyDescent="0.25">
      <c r="A70" s="20">
        <v>311</v>
      </c>
      <c r="B70" s="20" t="s">
        <v>14</v>
      </c>
      <c r="D70" s="15">
        <v>11266842.33</v>
      </c>
      <c r="F70" s="15">
        <v>7618892.6930574998</v>
      </c>
      <c r="H70" s="77">
        <f t="shared" ref="H70:H74" si="19">+ROUND(F70/D70*100,2)</f>
        <v>67.62</v>
      </c>
      <c r="J70" s="77">
        <v>42.127924659963426</v>
      </c>
      <c r="L70" s="24">
        <v>13.98</v>
      </c>
      <c r="N70" s="26">
        <v>-1</v>
      </c>
      <c r="P70" s="77">
        <v>2.4</v>
      </c>
      <c r="Q70" s="77"/>
      <c r="R70" s="24">
        <f t="shared" ref="R70:R75" si="20">+ROUND(T70/D70*100,2)</f>
        <v>2.39</v>
      </c>
      <c r="T70" s="21">
        <f t="shared" ref="T70:T74" si="21">+ROUND((ROUND((100-N70)/100*D70-F70,0))/L70,0)</f>
        <v>269000</v>
      </c>
      <c r="V70" s="21">
        <f>+T70-'Schedule 1A'!R70</f>
        <v>32396</v>
      </c>
    </row>
    <row r="71" spans="1:22" x14ac:dyDescent="0.25">
      <c r="A71" s="20">
        <v>312</v>
      </c>
      <c r="B71" s="20" t="s">
        <v>15</v>
      </c>
      <c r="D71" s="15">
        <v>215154507.72</v>
      </c>
      <c r="F71" s="15">
        <v>84744455.578730002</v>
      </c>
      <c r="H71" s="77">
        <f t="shared" si="19"/>
        <v>39.39</v>
      </c>
      <c r="J71" s="77">
        <v>24.132186568101815</v>
      </c>
      <c r="L71" s="24">
        <v>13.48</v>
      </c>
      <c r="N71" s="26">
        <v>-2</v>
      </c>
      <c r="P71" s="77">
        <v>4.2300000000000004</v>
      </c>
      <c r="Q71" s="77"/>
      <c r="R71" s="24">
        <f t="shared" si="20"/>
        <v>4.6399999999999997</v>
      </c>
      <c r="T71" s="21">
        <f t="shared" si="21"/>
        <v>9993557</v>
      </c>
      <c r="V71" s="21">
        <f>+T71-'Schedule 1A'!R71</f>
        <v>4399540</v>
      </c>
    </row>
    <row r="72" spans="1:22" x14ac:dyDescent="0.25">
      <c r="A72" s="20">
        <v>314</v>
      </c>
      <c r="B72" s="20" t="s">
        <v>16</v>
      </c>
      <c r="D72" s="15">
        <v>82856948.930000007</v>
      </c>
      <c r="F72" s="15">
        <v>30043133.578564994</v>
      </c>
      <c r="H72" s="77">
        <f t="shared" si="19"/>
        <v>36.26</v>
      </c>
      <c r="J72" s="77">
        <v>23.952989752900905</v>
      </c>
      <c r="L72" s="24">
        <v>13.52</v>
      </c>
      <c r="N72" s="26">
        <v>-1</v>
      </c>
      <c r="P72" s="77">
        <v>4.22</v>
      </c>
      <c r="Q72" s="77"/>
      <c r="R72" s="24">
        <f t="shared" si="20"/>
        <v>4.79</v>
      </c>
      <c r="T72" s="21">
        <f t="shared" si="21"/>
        <v>3967632</v>
      </c>
      <c r="V72" s="21">
        <f>+T72-'Schedule 1A'!R72</f>
        <v>1813351</v>
      </c>
    </row>
    <row r="73" spans="1:22" x14ac:dyDescent="0.25">
      <c r="A73" s="20">
        <v>315</v>
      </c>
      <c r="B73" s="20" t="s">
        <v>17</v>
      </c>
      <c r="D73" s="15">
        <v>23045155.719999999</v>
      </c>
      <c r="F73" s="15">
        <v>12167492.52342</v>
      </c>
      <c r="H73" s="77">
        <f t="shared" si="19"/>
        <v>52.8</v>
      </c>
      <c r="J73" s="77">
        <v>26.017473518161047</v>
      </c>
      <c r="L73" s="24">
        <v>13.83</v>
      </c>
      <c r="N73" s="26">
        <v>-2</v>
      </c>
      <c r="P73" s="77">
        <v>3.92</v>
      </c>
      <c r="Q73" s="77"/>
      <c r="R73" s="24">
        <f t="shared" si="20"/>
        <v>3.56</v>
      </c>
      <c r="T73" s="21">
        <f t="shared" si="21"/>
        <v>819853</v>
      </c>
      <c r="V73" s="21">
        <f>+T73-'Schedule 1A'!R73</f>
        <v>266769</v>
      </c>
    </row>
    <row r="74" spans="1:22" x14ac:dyDescent="0.25">
      <c r="A74" s="20">
        <v>316</v>
      </c>
      <c r="B74" s="20" t="s">
        <v>191</v>
      </c>
      <c r="D74" s="11">
        <v>3280815.68</v>
      </c>
      <c r="F74" s="11">
        <v>1374669.59109</v>
      </c>
      <c r="H74" s="77">
        <f t="shared" si="19"/>
        <v>41.9</v>
      </c>
      <c r="J74" s="77">
        <v>25.336421124746725</v>
      </c>
      <c r="L74" s="24">
        <v>13.71</v>
      </c>
      <c r="N74" s="26">
        <v>-1</v>
      </c>
      <c r="P74" s="77">
        <v>3.99</v>
      </c>
      <c r="Q74" s="77"/>
      <c r="R74" s="24">
        <f t="shared" si="20"/>
        <v>4.3099999999999996</v>
      </c>
      <c r="T74" s="21">
        <f t="shared" si="21"/>
        <v>141426</v>
      </c>
      <c r="V74" s="21">
        <f>+T74-'Schedule 1A'!R74</f>
        <v>62686</v>
      </c>
    </row>
    <row r="75" spans="1:22" s="28" customFormat="1" x14ac:dyDescent="0.25">
      <c r="A75" s="28" t="s">
        <v>5</v>
      </c>
      <c r="B75" s="28" t="s">
        <v>30</v>
      </c>
      <c r="D75" s="7">
        <f>+SUBTOTAL(9,D70:D74)</f>
        <v>335604270.38000005</v>
      </c>
      <c r="F75" s="7">
        <f>+SUBTOTAL(9,F70:F74)</f>
        <v>135948643.9648625</v>
      </c>
      <c r="H75" s="81">
        <f>+ROUND(F75/D75*100,2)</f>
        <v>40.51</v>
      </c>
      <c r="J75" s="77"/>
      <c r="L75" s="55"/>
      <c r="N75" s="26"/>
      <c r="P75" s="81"/>
      <c r="Q75" s="81"/>
      <c r="R75" s="81">
        <f t="shared" si="20"/>
        <v>4.53</v>
      </c>
      <c r="T75" s="34">
        <f>+SUBTOTAL(9,T70:T74)</f>
        <v>15191468</v>
      </c>
      <c r="V75" s="34">
        <f>+SUBTOTAL(9,V70:V74)</f>
        <v>6574742</v>
      </c>
    </row>
    <row r="76" spans="1:22" s="28" customFormat="1" x14ac:dyDescent="0.25">
      <c r="B76" s="28" t="s">
        <v>5</v>
      </c>
      <c r="D76" s="17"/>
      <c r="F76" s="17"/>
      <c r="J76" s="77"/>
      <c r="L76" s="24"/>
      <c r="N76" s="26"/>
      <c r="P76" s="81"/>
      <c r="Q76" s="81"/>
      <c r="R76" s="24"/>
      <c r="T76" s="23"/>
      <c r="V76" s="23"/>
    </row>
    <row r="77" spans="1:22" s="28" customFormat="1" x14ac:dyDescent="0.25">
      <c r="A77" s="54" t="s">
        <v>149</v>
      </c>
      <c r="D77" s="9">
        <f>+SUBTOTAL(9,D49:D76)</f>
        <v>973993218.56000006</v>
      </c>
      <c r="F77" s="9">
        <f>+SUBTOTAL(9,F49:F76)</f>
        <v>484797884.14525497</v>
      </c>
      <c r="H77" s="93">
        <f t="shared" ref="H77" si="22">+ROUND(F77/D77*100,2)</f>
        <v>49.77</v>
      </c>
      <c r="J77" s="77"/>
      <c r="L77" s="48"/>
      <c r="N77" s="26"/>
      <c r="P77" s="81"/>
      <c r="Q77" s="81"/>
      <c r="R77" s="93">
        <f t="shared" ref="R77" si="23">+ROUND(T77/D77*100,2)</f>
        <v>3.81</v>
      </c>
      <c r="T77" s="51">
        <f>+SUBTOTAL(9,T49:T76)</f>
        <v>37074378</v>
      </c>
      <c r="V77" s="51">
        <f>+SUBTOTAL(9,V49:V76)</f>
        <v>13235652</v>
      </c>
    </row>
    <row r="78" spans="1:22" s="28" customFormat="1" x14ac:dyDescent="0.25">
      <c r="A78" s="54"/>
      <c r="B78" s="28" t="s">
        <v>5</v>
      </c>
      <c r="D78" s="17"/>
      <c r="F78" s="17"/>
      <c r="J78" s="77"/>
      <c r="L78" s="24"/>
      <c r="N78" s="26"/>
      <c r="P78" s="81"/>
      <c r="Q78" s="81"/>
      <c r="R78" s="24"/>
      <c r="T78" s="23"/>
      <c r="V78" s="23"/>
    </row>
    <row r="79" spans="1:22" s="28" customFormat="1" x14ac:dyDescent="0.25">
      <c r="A79" s="54"/>
      <c r="B79" s="28" t="s">
        <v>5</v>
      </c>
      <c r="D79" s="17"/>
      <c r="F79" s="17"/>
      <c r="J79" s="77"/>
      <c r="L79" s="24"/>
      <c r="N79" s="26"/>
      <c r="P79" s="81"/>
      <c r="Q79" s="81"/>
      <c r="R79" s="24"/>
      <c r="T79" s="23"/>
      <c r="V79" s="23"/>
    </row>
    <row r="80" spans="1:22" s="28" customFormat="1" x14ac:dyDescent="0.25">
      <c r="A80" s="54" t="s">
        <v>150</v>
      </c>
      <c r="D80" s="17"/>
      <c r="F80" s="17"/>
      <c r="J80" s="77"/>
      <c r="L80" s="24"/>
      <c r="N80" s="26"/>
      <c r="P80" s="81"/>
      <c r="Q80" s="81"/>
      <c r="R80" s="24"/>
      <c r="T80" s="23"/>
      <c r="V80" s="23"/>
    </row>
    <row r="81" spans="1:22" x14ac:dyDescent="0.25">
      <c r="A81" s="20" t="s">
        <v>5</v>
      </c>
      <c r="B81" s="20" t="s">
        <v>5</v>
      </c>
      <c r="D81" s="12"/>
      <c r="F81" s="12"/>
      <c r="J81" s="77"/>
      <c r="L81" s="24"/>
      <c r="N81" s="26"/>
      <c r="P81" s="77"/>
      <c r="Q81" s="77"/>
      <c r="R81" s="24"/>
    </row>
    <row r="82" spans="1:22" s="28" customFormat="1" x14ac:dyDescent="0.25">
      <c r="A82" s="28" t="s">
        <v>5</v>
      </c>
      <c r="B82" s="28" t="s">
        <v>31</v>
      </c>
      <c r="D82" s="16"/>
      <c r="F82" s="16"/>
      <c r="J82" s="77"/>
      <c r="L82" s="24"/>
      <c r="N82" s="26"/>
      <c r="P82" s="81"/>
      <c r="Q82" s="81"/>
      <c r="R82" s="24"/>
    </row>
    <row r="83" spans="1:22" x14ac:dyDescent="0.25">
      <c r="A83" s="20">
        <v>312</v>
      </c>
      <c r="B83" s="20" t="s">
        <v>15</v>
      </c>
      <c r="D83" s="11">
        <v>33149442.199999999</v>
      </c>
      <c r="F83" s="11">
        <v>33149442.199999999</v>
      </c>
      <c r="H83" s="77">
        <f t="shared" ref="H83" si="24">+ROUND(F83/D83*100,2)</f>
        <v>100</v>
      </c>
      <c r="J83" s="77">
        <v>35.171486107824961</v>
      </c>
      <c r="L83" s="24">
        <v>19.25</v>
      </c>
      <c r="N83" s="26">
        <v>0</v>
      </c>
      <c r="P83" s="77">
        <v>2.84</v>
      </c>
      <c r="Q83" s="77"/>
      <c r="R83" s="24">
        <f t="shared" ref="R83:R84" si="25">+ROUND(T83/D83*100,2)</f>
        <v>0</v>
      </c>
      <c r="T83" s="22">
        <f>+ROUND((ROUND((100-N83)/100*D83-F83,0))/L83,0)</f>
        <v>0</v>
      </c>
      <c r="V83" s="22">
        <f>+T83-'Schedule 1A'!R83</f>
        <v>-861885</v>
      </c>
    </row>
    <row r="84" spans="1:22" s="28" customFormat="1" x14ac:dyDescent="0.25">
      <c r="A84" s="28" t="s">
        <v>5</v>
      </c>
      <c r="B84" s="28" t="s">
        <v>32</v>
      </c>
      <c r="D84" s="17">
        <f>+SUBTOTAL(9,D83:D83)</f>
        <v>33149442.199999999</v>
      </c>
      <c r="F84" s="17">
        <f>+SUBTOTAL(9,F83:F83)</f>
        <v>33149442.199999999</v>
      </c>
      <c r="H84" s="77"/>
      <c r="J84" s="77"/>
      <c r="L84" s="55">
        <f>+L83</f>
        <v>19.25</v>
      </c>
      <c r="N84" s="26"/>
      <c r="P84" s="81"/>
      <c r="Q84" s="81"/>
      <c r="R84" s="81">
        <f t="shared" si="25"/>
        <v>0</v>
      </c>
      <c r="T84" s="23">
        <f>+SUBTOTAL(9,T83:T83)</f>
        <v>0</v>
      </c>
      <c r="V84" s="23">
        <f>+SUBTOTAL(9,V83:V83)</f>
        <v>-861885</v>
      </c>
    </row>
    <row r="85" spans="1:22" x14ac:dyDescent="0.25">
      <c r="A85" s="20" t="s">
        <v>5</v>
      </c>
      <c r="B85" s="20" t="s">
        <v>5</v>
      </c>
      <c r="D85" s="12"/>
      <c r="F85" s="12"/>
      <c r="J85" s="77"/>
      <c r="L85" s="24"/>
      <c r="N85" s="26"/>
      <c r="P85" s="77"/>
      <c r="Q85" s="77"/>
      <c r="R85" s="24"/>
    </row>
    <row r="86" spans="1:22" s="28" customFormat="1" x14ac:dyDescent="0.25">
      <c r="A86" s="28" t="s">
        <v>5</v>
      </c>
      <c r="B86" s="28" t="s">
        <v>33</v>
      </c>
      <c r="D86" s="16"/>
      <c r="F86" s="16"/>
      <c r="J86" s="77"/>
      <c r="L86" s="24"/>
      <c r="N86" s="26"/>
      <c r="P86" s="81"/>
      <c r="Q86" s="81"/>
      <c r="R86" s="24"/>
    </row>
    <row r="87" spans="1:22" x14ac:dyDescent="0.25">
      <c r="A87" s="20">
        <v>311</v>
      </c>
      <c r="B87" s="20" t="s">
        <v>14</v>
      </c>
      <c r="D87" s="15">
        <v>39391667.200000003</v>
      </c>
      <c r="F87" s="15">
        <v>20717188.462825</v>
      </c>
      <c r="H87" s="77">
        <f t="shared" ref="H87:H92" si="26">+ROUND(F87/D87*100,2)</f>
        <v>52.59</v>
      </c>
      <c r="J87" s="77">
        <v>40.743546128575055</v>
      </c>
      <c r="L87" s="24">
        <v>21.6</v>
      </c>
      <c r="N87" s="26">
        <v>-1</v>
      </c>
      <c r="P87" s="77">
        <v>2.48</v>
      </c>
      <c r="Q87" s="77"/>
      <c r="R87" s="24">
        <f t="shared" ref="R87:R92" si="27">+ROUND(T87/D87*100,2)</f>
        <v>2.2400000000000002</v>
      </c>
      <c r="T87" s="21">
        <f t="shared" ref="T87:T91" si="28">+ROUND((ROUND((100-N87)/100*D87-F87,0))/L87,0)</f>
        <v>882796</v>
      </c>
      <c r="V87" s="21">
        <f>+T87-'Schedule 1A'!R87</f>
        <v>55571</v>
      </c>
    </row>
    <row r="88" spans="1:22" x14ac:dyDescent="0.25">
      <c r="A88" s="20">
        <v>312</v>
      </c>
      <c r="B88" s="20" t="s">
        <v>15</v>
      </c>
      <c r="D88" s="15">
        <v>25844054.559999999</v>
      </c>
      <c r="F88" s="15">
        <v>12070574.645397501</v>
      </c>
      <c r="H88" s="77">
        <f t="shared" si="26"/>
        <v>46.71</v>
      </c>
      <c r="J88" s="77">
        <v>34.391367606023067</v>
      </c>
      <c r="L88" s="24">
        <v>19.34</v>
      </c>
      <c r="N88" s="26">
        <v>-4</v>
      </c>
      <c r="P88" s="77">
        <v>3.02</v>
      </c>
      <c r="Q88" s="77"/>
      <c r="R88" s="24">
        <f t="shared" si="27"/>
        <v>2.96</v>
      </c>
      <c r="T88" s="21">
        <f t="shared" si="28"/>
        <v>765628</v>
      </c>
      <c r="V88" s="21">
        <f>+T88-'Schedule 1A'!R88</f>
        <v>93683</v>
      </c>
    </row>
    <row r="89" spans="1:22" x14ac:dyDescent="0.25">
      <c r="A89" s="20">
        <v>314</v>
      </c>
      <c r="B89" s="20" t="s">
        <v>16</v>
      </c>
      <c r="D89" s="15">
        <v>4336717.7699999996</v>
      </c>
      <c r="F89" s="15">
        <v>1830763.5695450001</v>
      </c>
      <c r="H89" s="77">
        <f t="shared" si="26"/>
        <v>42.22</v>
      </c>
      <c r="J89" s="77">
        <v>35.005673907692305</v>
      </c>
      <c r="L89" s="24">
        <v>19.91</v>
      </c>
      <c r="N89" s="26">
        <v>-1</v>
      </c>
      <c r="P89" s="77">
        <v>2.89</v>
      </c>
      <c r="Q89" s="77"/>
      <c r="R89" s="24">
        <f t="shared" si="27"/>
        <v>2.95</v>
      </c>
      <c r="T89" s="21">
        <f t="shared" si="28"/>
        <v>128042</v>
      </c>
      <c r="V89" s="21">
        <f>+T89-'Schedule 1A'!R89</f>
        <v>15287</v>
      </c>
    </row>
    <row r="90" spans="1:22" x14ac:dyDescent="0.25">
      <c r="A90" s="20">
        <v>315</v>
      </c>
      <c r="B90" s="20" t="s">
        <v>17</v>
      </c>
      <c r="D90" s="15">
        <v>1226256.73</v>
      </c>
      <c r="F90" s="15">
        <v>679211.75988000014</v>
      </c>
      <c r="H90" s="77">
        <f t="shared" si="26"/>
        <v>55.39</v>
      </c>
      <c r="J90" s="77">
        <v>39.604577472749291</v>
      </c>
      <c r="L90" s="24">
        <v>20.22</v>
      </c>
      <c r="N90" s="26">
        <v>-4</v>
      </c>
      <c r="P90" s="77">
        <v>2.63</v>
      </c>
      <c r="Q90" s="77"/>
      <c r="R90" s="24">
        <f t="shared" si="27"/>
        <v>2.4</v>
      </c>
      <c r="T90" s="21">
        <f t="shared" si="28"/>
        <v>29480</v>
      </c>
      <c r="V90" s="21">
        <f>+T90-'Schedule 1A'!R90</f>
        <v>50</v>
      </c>
    </row>
    <row r="91" spans="1:22" x14ac:dyDescent="0.25">
      <c r="A91" s="20">
        <v>316</v>
      </c>
      <c r="B91" s="20" t="s">
        <v>191</v>
      </c>
      <c r="D91" s="11">
        <v>3659825.14</v>
      </c>
      <c r="F91" s="11">
        <v>1735161.74969</v>
      </c>
      <c r="H91" s="77">
        <f t="shared" si="26"/>
        <v>47.41</v>
      </c>
      <c r="J91" s="77">
        <v>35.878200776495483</v>
      </c>
      <c r="L91" s="24">
        <v>20.49</v>
      </c>
      <c r="N91" s="26">
        <v>-1</v>
      </c>
      <c r="P91" s="77">
        <v>2.82</v>
      </c>
      <c r="Q91" s="77"/>
      <c r="R91" s="24">
        <f t="shared" si="27"/>
        <v>2.62</v>
      </c>
      <c r="T91" s="22">
        <f t="shared" si="28"/>
        <v>95718</v>
      </c>
      <c r="V91" s="22">
        <f>+T91-'Schedule 1A'!R91</f>
        <v>7882</v>
      </c>
    </row>
    <row r="92" spans="1:22" s="28" customFormat="1" x14ac:dyDescent="0.25">
      <c r="A92" s="28" t="s">
        <v>5</v>
      </c>
      <c r="B92" s="28" t="s">
        <v>34</v>
      </c>
      <c r="D92" s="17">
        <f>+SUBTOTAL(9,D87:D91)</f>
        <v>74458521.400000006</v>
      </c>
      <c r="F92" s="17">
        <f>+SUBTOTAL(9,F87:F91)</f>
        <v>37032900.187337503</v>
      </c>
      <c r="H92" s="81">
        <f t="shared" si="26"/>
        <v>49.74</v>
      </c>
      <c r="J92" s="77"/>
      <c r="L92" s="55"/>
      <c r="N92" s="26"/>
      <c r="P92" s="81"/>
      <c r="Q92" s="81"/>
      <c r="R92" s="81">
        <f t="shared" si="27"/>
        <v>2.5499999999999998</v>
      </c>
      <c r="T92" s="23">
        <f>+SUBTOTAL(9,T87:T91)</f>
        <v>1901664</v>
      </c>
      <c r="V92" s="23">
        <f>+SUBTOTAL(9,V87:V91)</f>
        <v>172473</v>
      </c>
    </row>
    <row r="93" spans="1:22" x14ac:dyDescent="0.25">
      <c r="A93" s="20" t="s">
        <v>5</v>
      </c>
      <c r="B93" s="20" t="s">
        <v>5</v>
      </c>
      <c r="D93" s="12"/>
      <c r="F93" s="12"/>
      <c r="J93" s="77"/>
      <c r="L93" s="24"/>
      <c r="N93" s="26"/>
      <c r="P93" s="77"/>
      <c r="Q93" s="77"/>
      <c r="R93" s="24"/>
    </row>
    <row r="94" spans="1:22" s="28" customFormat="1" x14ac:dyDescent="0.25">
      <c r="A94" s="28" t="s">
        <v>5</v>
      </c>
      <c r="B94" s="28" t="s">
        <v>193</v>
      </c>
      <c r="D94" s="16"/>
      <c r="F94" s="16"/>
      <c r="J94" s="77"/>
      <c r="L94" s="24"/>
      <c r="N94" s="26"/>
      <c r="P94" s="81"/>
      <c r="Q94" s="81"/>
      <c r="R94" s="24"/>
    </row>
    <row r="95" spans="1:22" x14ac:dyDescent="0.25">
      <c r="A95" s="20">
        <v>311</v>
      </c>
      <c r="B95" s="20" t="s">
        <v>14</v>
      </c>
      <c r="D95" s="15">
        <v>2999448.55</v>
      </c>
      <c r="F95" s="15">
        <v>1646857.8454449996</v>
      </c>
      <c r="H95" s="77">
        <f t="shared" ref="H95:H99" si="29">+ROUND(F95/D95*100,2)</f>
        <v>54.91</v>
      </c>
      <c r="J95" s="77">
        <v>42.142909306531259</v>
      </c>
      <c r="L95" s="24">
        <v>21.56</v>
      </c>
      <c r="N95" s="26">
        <v>-1</v>
      </c>
      <c r="P95" s="77">
        <v>2.4</v>
      </c>
      <c r="Q95" s="77"/>
      <c r="R95" s="24">
        <f t="shared" ref="R95:R99" si="30">+ROUND(T95/D95*100,2)</f>
        <v>2.14</v>
      </c>
      <c r="T95" s="21">
        <f t="shared" ref="T95:T98" si="31">+ROUND((ROUND((100-N95)/100*D95-F95,0))/L95,0)</f>
        <v>64127</v>
      </c>
      <c r="V95" s="21">
        <f>+T95-'Schedule 1A'!R95</f>
        <v>-1861</v>
      </c>
    </row>
    <row r="96" spans="1:22" x14ac:dyDescent="0.25">
      <c r="A96" s="20">
        <v>312</v>
      </c>
      <c r="B96" s="20" t="s">
        <v>15</v>
      </c>
      <c r="D96" s="15">
        <v>22335967.510000002</v>
      </c>
      <c r="F96" s="15">
        <v>9614112.6092112511</v>
      </c>
      <c r="H96" s="77">
        <f t="shared" si="29"/>
        <v>43.04</v>
      </c>
      <c r="J96" s="77">
        <v>32.61865280031904</v>
      </c>
      <c r="L96" s="24">
        <v>19.59</v>
      </c>
      <c r="N96" s="26">
        <v>-4</v>
      </c>
      <c r="P96" s="77">
        <v>3.19</v>
      </c>
      <c r="Q96" s="77"/>
      <c r="R96" s="24">
        <f t="shared" si="30"/>
        <v>3.11</v>
      </c>
      <c r="T96" s="21">
        <f t="shared" si="31"/>
        <v>695012</v>
      </c>
      <c r="V96" s="21">
        <f>+T96-'Schedule 1A'!R96</f>
        <v>91941</v>
      </c>
    </row>
    <row r="97" spans="1:22" x14ac:dyDescent="0.25">
      <c r="A97" s="20">
        <v>314</v>
      </c>
      <c r="B97" s="20" t="s">
        <v>16</v>
      </c>
      <c r="D97" s="15">
        <v>2831158.34</v>
      </c>
      <c r="F97" s="15">
        <v>224639.38413000005</v>
      </c>
      <c r="H97" s="77">
        <f t="shared" si="29"/>
        <v>7.93</v>
      </c>
      <c r="J97" s="77">
        <v>22.8490716714877</v>
      </c>
      <c r="L97" s="24">
        <v>20.55</v>
      </c>
      <c r="N97" s="26">
        <v>-1</v>
      </c>
      <c r="P97" s="77">
        <v>4.42</v>
      </c>
      <c r="Q97" s="77"/>
      <c r="R97" s="24">
        <f t="shared" si="30"/>
        <v>4.53</v>
      </c>
      <c r="T97" s="21">
        <f t="shared" si="31"/>
        <v>128216</v>
      </c>
      <c r="V97" s="21">
        <f>+T97-'Schedule 1A'!R97</f>
        <v>54606</v>
      </c>
    </row>
    <row r="98" spans="1:22" x14ac:dyDescent="0.25">
      <c r="A98" s="20">
        <v>315</v>
      </c>
      <c r="B98" s="20" t="s">
        <v>17</v>
      </c>
      <c r="D98" s="11">
        <v>2818574.78</v>
      </c>
      <c r="F98" s="11">
        <v>245785.78332000002</v>
      </c>
      <c r="H98" s="77">
        <f t="shared" si="29"/>
        <v>8.7200000000000006</v>
      </c>
      <c r="J98" s="77">
        <v>24.029755393607513</v>
      </c>
      <c r="L98" s="24">
        <v>21.48</v>
      </c>
      <c r="N98" s="26">
        <v>-4</v>
      </c>
      <c r="P98" s="77">
        <v>4.33</v>
      </c>
      <c r="Q98" s="77"/>
      <c r="R98" s="24">
        <f t="shared" si="30"/>
        <v>4.4400000000000004</v>
      </c>
      <c r="T98" s="22">
        <f t="shared" si="31"/>
        <v>125025</v>
      </c>
      <c r="V98" s="22">
        <f>+T98-'Schedule 1A'!R98</f>
        <v>57379</v>
      </c>
    </row>
    <row r="99" spans="1:22" s="28" customFormat="1" x14ac:dyDescent="0.25">
      <c r="A99" s="28" t="s">
        <v>5</v>
      </c>
      <c r="B99" s="28" t="s">
        <v>192</v>
      </c>
      <c r="D99" s="17">
        <f>+SUBTOTAL(9,D95:D98)</f>
        <v>30985149.180000003</v>
      </c>
      <c r="F99" s="17">
        <f>+SUBTOTAL(9,F95:F98)</f>
        <v>11731395.62210625</v>
      </c>
      <c r="H99" s="81">
        <f t="shared" si="29"/>
        <v>37.86</v>
      </c>
      <c r="J99" s="77"/>
      <c r="L99" s="55"/>
      <c r="N99" s="26"/>
      <c r="P99" s="81"/>
      <c r="Q99" s="81"/>
      <c r="R99" s="81">
        <f t="shared" si="30"/>
        <v>3.27</v>
      </c>
      <c r="T99" s="23">
        <f>+SUBTOTAL(9,T95:T98)</f>
        <v>1012380</v>
      </c>
      <c r="V99" s="23">
        <f>+SUBTOTAL(9,V95:V98)</f>
        <v>202065</v>
      </c>
    </row>
    <row r="100" spans="1:22" x14ac:dyDescent="0.25">
      <c r="A100" s="20" t="s">
        <v>5</v>
      </c>
      <c r="B100" s="20" t="s">
        <v>5</v>
      </c>
      <c r="D100" s="12"/>
      <c r="F100" s="12"/>
      <c r="J100" s="77"/>
      <c r="L100" s="24"/>
      <c r="N100" s="26"/>
      <c r="P100" s="77"/>
      <c r="Q100" s="77"/>
      <c r="R100" s="24"/>
    </row>
    <row r="101" spans="1:22" s="28" customFormat="1" x14ac:dyDescent="0.25">
      <c r="A101" s="28" t="s">
        <v>5</v>
      </c>
      <c r="B101" s="28" t="s">
        <v>35</v>
      </c>
      <c r="D101" s="16"/>
      <c r="F101" s="16"/>
      <c r="J101" s="77"/>
      <c r="L101" s="24"/>
      <c r="N101" s="26"/>
      <c r="P101" s="81"/>
      <c r="Q101" s="81"/>
      <c r="R101" s="24"/>
    </row>
    <row r="102" spans="1:22" x14ac:dyDescent="0.25">
      <c r="A102" s="20">
        <v>311</v>
      </c>
      <c r="B102" s="20" t="s">
        <v>14</v>
      </c>
      <c r="D102" s="15">
        <v>159104427.31999999</v>
      </c>
      <c r="F102" s="120">
        <v>39437114.967728756</v>
      </c>
      <c r="H102" s="77">
        <f t="shared" ref="H102:H107" si="32">+ROUND(F102/D102*100,2)</f>
        <v>24.79</v>
      </c>
      <c r="J102" s="77">
        <v>30.789527738793215</v>
      </c>
      <c r="L102" s="24">
        <v>21.89</v>
      </c>
      <c r="N102" s="26">
        <v>-1</v>
      </c>
      <c r="P102" s="77">
        <v>3.28</v>
      </c>
      <c r="Q102" s="77"/>
      <c r="R102" s="24">
        <f t="shared" ref="R102:R107" si="33">+ROUND(T102/D102*100,2)</f>
        <v>3.48</v>
      </c>
      <c r="T102" s="25">
        <f t="shared" ref="T102:T106" si="34">+ROUND((ROUND((100-N102)/100*D102-F102,0))/L102,0)</f>
        <v>5539441</v>
      </c>
      <c r="V102" s="25">
        <f>+T102-'Schedule 1A'!R102</f>
        <v>2198248</v>
      </c>
    </row>
    <row r="103" spans="1:22" x14ac:dyDescent="0.25">
      <c r="A103" s="20">
        <v>312</v>
      </c>
      <c r="B103" s="20" t="s">
        <v>15</v>
      </c>
      <c r="D103" s="15">
        <v>671515648.32000005</v>
      </c>
      <c r="F103" s="120">
        <v>178043156.76914498</v>
      </c>
      <c r="H103" s="77">
        <f t="shared" si="32"/>
        <v>26.51</v>
      </c>
      <c r="J103" s="77">
        <v>28.743432413033453</v>
      </c>
      <c r="L103" s="24">
        <v>20.16</v>
      </c>
      <c r="N103" s="26">
        <v>-4</v>
      </c>
      <c r="P103" s="77">
        <v>3.62</v>
      </c>
      <c r="Q103" s="77"/>
      <c r="R103" s="24">
        <f t="shared" si="33"/>
        <v>3.84</v>
      </c>
      <c r="T103" s="25">
        <f t="shared" si="34"/>
        <v>25810174</v>
      </c>
      <c r="V103" s="25">
        <f>+T103-'Schedule 1A'!R103</f>
        <v>8350767</v>
      </c>
    </row>
    <row r="104" spans="1:22" x14ac:dyDescent="0.25">
      <c r="A104" s="20">
        <v>314</v>
      </c>
      <c r="B104" s="20" t="s">
        <v>16</v>
      </c>
      <c r="D104" s="15">
        <v>122853490.73999999</v>
      </c>
      <c r="F104" s="120">
        <v>58668053.404270008</v>
      </c>
      <c r="H104" s="77">
        <f t="shared" si="32"/>
        <v>47.75</v>
      </c>
      <c r="J104" s="77">
        <v>35.427885998590099</v>
      </c>
      <c r="L104" s="24">
        <v>19.88</v>
      </c>
      <c r="N104" s="26">
        <v>-1</v>
      </c>
      <c r="P104" s="77">
        <v>2.85</v>
      </c>
      <c r="Q104" s="77"/>
      <c r="R104" s="24">
        <f t="shared" si="33"/>
        <v>2.68</v>
      </c>
      <c r="T104" s="25">
        <f t="shared" si="34"/>
        <v>3290441</v>
      </c>
      <c r="V104" s="25">
        <f>+T104-'Schedule 1A'!R104</f>
        <v>96250</v>
      </c>
    </row>
    <row r="105" spans="1:22" x14ac:dyDescent="0.25">
      <c r="A105" s="20">
        <v>315</v>
      </c>
      <c r="B105" s="20" t="s">
        <v>17</v>
      </c>
      <c r="D105" s="15">
        <v>49374419.450000003</v>
      </c>
      <c r="F105" s="120">
        <v>14135035.000359999</v>
      </c>
      <c r="H105" s="77">
        <f t="shared" si="32"/>
        <v>28.63</v>
      </c>
      <c r="J105" s="77">
        <v>30.419033017627257</v>
      </c>
      <c r="L105" s="24">
        <v>20.96</v>
      </c>
      <c r="N105" s="26">
        <v>-4</v>
      </c>
      <c r="P105" s="77">
        <v>3.42</v>
      </c>
      <c r="Q105" s="77"/>
      <c r="R105" s="24">
        <f t="shared" si="33"/>
        <v>3.6</v>
      </c>
      <c r="T105" s="25">
        <f t="shared" si="34"/>
        <v>1775494</v>
      </c>
      <c r="V105" s="25">
        <f>+T105-'Schedule 1A'!R105</f>
        <v>590508</v>
      </c>
    </row>
    <row r="106" spans="1:22" x14ac:dyDescent="0.25">
      <c r="A106" s="20">
        <v>316</v>
      </c>
      <c r="B106" s="20" t="s">
        <v>191</v>
      </c>
      <c r="D106" s="11">
        <v>5117266.41</v>
      </c>
      <c r="F106" s="11">
        <v>2275998.9421600001</v>
      </c>
      <c r="H106" s="77">
        <f t="shared" si="32"/>
        <v>44.48</v>
      </c>
      <c r="J106" s="77">
        <v>31.539488589264792</v>
      </c>
      <c r="L106" s="24">
        <v>20.62</v>
      </c>
      <c r="N106" s="26">
        <v>-1</v>
      </c>
      <c r="P106" s="77">
        <v>3.2</v>
      </c>
      <c r="Q106" s="77"/>
      <c r="R106" s="24">
        <f t="shared" si="33"/>
        <v>2.74</v>
      </c>
      <c r="T106" s="22">
        <f t="shared" si="34"/>
        <v>140274</v>
      </c>
      <c r="V106" s="22">
        <f>+T106-'Schedule 1A'!R106</f>
        <v>17460</v>
      </c>
    </row>
    <row r="107" spans="1:22" s="28" customFormat="1" x14ac:dyDescent="0.25">
      <c r="A107" s="28" t="s">
        <v>5</v>
      </c>
      <c r="B107" s="28" t="s">
        <v>36</v>
      </c>
      <c r="D107" s="7">
        <f>+SUBTOTAL(9,D102:D106)</f>
        <v>1007965252.2400001</v>
      </c>
      <c r="F107" s="7">
        <f>+SUBTOTAL(9,F102:F106)</f>
        <v>292559359.08366376</v>
      </c>
      <c r="H107" s="81">
        <f t="shared" si="32"/>
        <v>29.02</v>
      </c>
      <c r="J107" s="77"/>
      <c r="L107" s="55"/>
      <c r="N107" s="26"/>
      <c r="P107" s="81"/>
      <c r="Q107" s="81"/>
      <c r="R107" s="81">
        <f t="shared" si="33"/>
        <v>3.63</v>
      </c>
      <c r="T107" s="34">
        <f>+SUBTOTAL(9,T102:T106)</f>
        <v>36555824</v>
      </c>
      <c r="V107" s="34">
        <f>+SUBTOTAL(9,V102:V106)</f>
        <v>11253233</v>
      </c>
    </row>
    <row r="108" spans="1:22" s="28" customFormat="1" x14ac:dyDescent="0.25">
      <c r="B108" s="28" t="s">
        <v>5</v>
      </c>
      <c r="D108" s="17"/>
      <c r="F108" s="17"/>
      <c r="J108" s="77"/>
      <c r="L108" s="24"/>
      <c r="N108" s="26"/>
      <c r="P108" s="81"/>
      <c r="Q108" s="81"/>
      <c r="R108" s="24"/>
      <c r="T108" s="23"/>
      <c r="V108" s="23"/>
    </row>
    <row r="109" spans="1:22" s="28" customFormat="1" x14ac:dyDescent="0.25">
      <c r="A109" s="54" t="s">
        <v>151</v>
      </c>
      <c r="D109" s="9">
        <f>+SUBTOTAL(9,D81:D108)</f>
        <v>1146558365.0200002</v>
      </c>
      <c r="F109" s="9">
        <f>+SUBTOTAL(9,F81:F108)</f>
        <v>374473097.09310752</v>
      </c>
      <c r="H109" s="93">
        <f t="shared" ref="H109" si="35">+ROUND(F109/D109*100,2)</f>
        <v>32.659999999999997</v>
      </c>
      <c r="J109" s="77"/>
      <c r="L109" s="48"/>
      <c r="N109" s="26"/>
      <c r="P109" s="81"/>
      <c r="Q109" s="81"/>
      <c r="R109" s="93">
        <f t="shared" ref="R109" si="36">+ROUND(T109/D109*100,2)</f>
        <v>3.44</v>
      </c>
      <c r="T109" s="51">
        <f>+SUBTOTAL(9,T81:T108)</f>
        <v>39469868</v>
      </c>
      <c r="V109" s="51">
        <f>+SUBTOTAL(9,V81:V108)</f>
        <v>10765886</v>
      </c>
    </row>
    <row r="110" spans="1:22" s="28" customFormat="1" x14ac:dyDescent="0.25">
      <c r="B110" s="28" t="s">
        <v>5</v>
      </c>
      <c r="D110" s="17"/>
      <c r="F110" s="17"/>
      <c r="J110" s="77"/>
      <c r="L110" s="24"/>
      <c r="N110" s="26"/>
      <c r="P110" s="81"/>
      <c r="Q110" s="81"/>
      <c r="R110" s="24"/>
      <c r="T110" s="23"/>
      <c r="V110" s="23"/>
    </row>
    <row r="111" spans="1:22" s="28" customFormat="1" x14ac:dyDescent="0.25">
      <c r="D111" s="17"/>
      <c r="F111" s="17"/>
      <c r="J111" s="77"/>
      <c r="L111" s="24"/>
      <c r="N111" s="26"/>
      <c r="P111" s="81"/>
      <c r="Q111" s="81"/>
      <c r="R111" s="24"/>
      <c r="T111" s="23"/>
      <c r="V111" s="23"/>
    </row>
    <row r="112" spans="1:22" s="28" customFormat="1" x14ac:dyDescent="0.25">
      <c r="A112" s="54" t="s">
        <v>152</v>
      </c>
      <c r="D112" s="17"/>
      <c r="F112" s="17"/>
      <c r="J112" s="77"/>
      <c r="L112" s="24"/>
      <c r="N112" s="26"/>
      <c r="P112" s="81"/>
      <c r="Q112" s="81"/>
      <c r="R112" s="24"/>
      <c r="T112" s="23"/>
      <c r="V112" s="23"/>
    </row>
    <row r="113" spans="1:22" x14ac:dyDescent="0.25">
      <c r="A113" s="20" t="s">
        <v>5</v>
      </c>
      <c r="B113" s="20" t="s">
        <v>5</v>
      </c>
      <c r="D113" s="12"/>
      <c r="F113" s="12"/>
      <c r="J113" s="77"/>
      <c r="L113" s="24"/>
      <c r="N113" s="26"/>
      <c r="P113" s="77"/>
      <c r="Q113" s="77"/>
      <c r="R113" s="24"/>
    </row>
    <row r="114" spans="1:22" s="28" customFormat="1" x14ac:dyDescent="0.25">
      <c r="A114" s="28" t="s">
        <v>5</v>
      </c>
      <c r="B114" s="28" t="s">
        <v>203</v>
      </c>
      <c r="D114" s="16"/>
      <c r="F114" s="16"/>
      <c r="J114" s="77"/>
      <c r="L114" s="24"/>
      <c r="N114" s="26"/>
      <c r="P114" s="81"/>
      <c r="Q114" s="81"/>
      <c r="R114" s="24"/>
    </row>
    <row r="115" spans="1:22" x14ac:dyDescent="0.25">
      <c r="A115" s="20">
        <v>311</v>
      </c>
      <c r="B115" s="20" t="s">
        <v>14</v>
      </c>
      <c r="D115" s="15">
        <v>3562390.7</v>
      </c>
      <c r="F115" s="15">
        <v>1817205.51</v>
      </c>
      <c r="H115" s="77">
        <f t="shared" ref="H115:H119" si="37">+ROUND(F115/D115*100,2)</f>
        <v>51.01</v>
      </c>
      <c r="J115" s="77">
        <v>44.910623566123704</v>
      </c>
      <c r="L115" s="24">
        <v>20.48</v>
      </c>
      <c r="N115" s="26">
        <v>-1</v>
      </c>
      <c r="P115" s="77">
        <v>2.25</v>
      </c>
      <c r="Q115" s="77"/>
      <c r="R115" s="24">
        <f t="shared" ref="R115:R119" si="38">+ROUND(T115/D115*100,2)</f>
        <v>2.44</v>
      </c>
      <c r="T115" s="21">
        <f t="shared" ref="T115:T118" si="39">+ROUND((ROUND((100-N115)/100*D115-F115,0))/L115,0)</f>
        <v>86954</v>
      </c>
      <c r="V115" s="21">
        <f>+T115-'Schedule 1A'!R115</f>
        <v>12144</v>
      </c>
    </row>
    <row r="116" spans="1:22" x14ac:dyDescent="0.25">
      <c r="A116" s="20">
        <v>312</v>
      </c>
      <c r="B116" s="20" t="s">
        <v>15</v>
      </c>
      <c r="D116" s="15">
        <v>30883388.949999999</v>
      </c>
      <c r="F116" s="15">
        <v>15259113.99</v>
      </c>
      <c r="H116" s="77">
        <f t="shared" si="37"/>
        <v>49.41</v>
      </c>
      <c r="J116" s="77">
        <v>37.679105458760155</v>
      </c>
      <c r="L116" s="24">
        <v>18</v>
      </c>
      <c r="N116" s="26">
        <v>-4</v>
      </c>
      <c r="P116" s="77">
        <v>2.76</v>
      </c>
      <c r="Q116" s="77"/>
      <c r="R116" s="24">
        <f t="shared" si="38"/>
        <v>3.03</v>
      </c>
      <c r="T116" s="21">
        <f t="shared" si="39"/>
        <v>936645</v>
      </c>
      <c r="V116" s="21">
        <f>+T116-'Schedule 1A'!R116</f>
        <v>133677</v>
      </c>
    </row>
    <row r="117" spans="1:22" x14ac:dyDescent="0.25">
      <c r="A117" s="20">
        <v>315</v>
      </c>
      <c r="B117" s="20" t="s">
        <v>17</v>
      </c>
      <c r="D117" s="15">
        <v>3773251.87</v>
      </c>
      <c r="F117" s="15">
        <v>2142570.04</v>
      </c>
      <c r="H117" s="77">
        <f t="shared" si="37"/>
        <v>56.78</v>
      </c>
      <c r="J117" s="77">
        <v>42.286899048481125</v>
      </c>
      <c r="L117" s="24">
        <v>19.170000000000002</v>
      </c>
      <c r="N117" s="26">
        <v>-4</v>
      </c>
      <c r="P117" s="77">
        <v>2.46</v>
      </c>
      <c r="Q117" s="77"/>
      <c r="R117" s="24">
        <f t="shared" si="38"/>
        <v>2.46</v>
      </c>
      <c r="T117" s="21">
        <f t="shared" si="39"/>
        <v>92938</v>
      </c>
      <c r="V117" s="21">
        <f>+T117-'Schedule 1A'!R117</f>
        <v>2380</v>
      </c>
    </row>
    <row r="118" spans="1:22" x14ac:dyDescent="0.25">
      <c r="A118" s="20">
        <v>316</v>
      </c>
      <c r="B118" s="20" t="s">
        <v>191</v>
      </c>
      <c r="D118" s="11">
        <v>300302.01</v>
      </c>
      <c r="F118" s="11">
        <v>161831.04000000001</v>
      </c>
      <c r="H118" s="77">
        <f t="shared" si="37"/>
        <v>53.89</v>
      </c>
      <c r="J118" s="77">
        <v>42.154972911744274</v>
      </c>
      <c r="L118" s="24">
        <v>19.329999999999998</v>
      </c>
      <c r="N118" s="26">
        <v>-1</v>
      </c>
      <c r="P118" s="77">
        <v>2.4</v>
      </c>
      <c r="Q118" s="77"/>
      <c r="R118" s="24">
        <f t="shared" si="38"/>
        <v>2.44</v>
      </c>
      <c r="T118" s="22">
        <f t="shared" si="39"/>
        <v>7319</v>
      </c>
      <c r="V118" s="22">
        <f>+T118-'Schedule 1A'!R118</f>
        <v>112</v>
      </c>
    </row>
    <row r="119" spans="1:22" s="28" customFormat="1" x14ac:dyDescent="0.25">
      <c r="A119" s="28" t="s">
        <v>5</v>
      </c>
      <c r="B119" s="28" t="s">
        <v>204</v>
      </c>
      <c r="D119" s="17">
        <f>+SUBTOTAL(9,D115:D118)</f>
        <v>38519333.529999994</v>
      </c>
      <c r="F119" s="17">
        <f>+SUBTOTAL(9,F115:F118)</f>
        <v>19380720.579999998</v>
      </c>
      <c r="H119" s="81">
        <f t="shared" si="37"/>
        <v>50.31</v>
      </c>
      <c r="J119" s="77"/>
      <c r="L119" s="55"/>
      <c r="N119" s="26"/>
      <c r="P119" s="81"/>
      <c r="Q119" s="81"/>
      <c r="R119" s="81">
        <f t="shared" si="38"/>
        <v>2.92</v>
      </c>
      <c r="T119" s="23">
        <f>+SUBTOTAL(9,T115:T118)</f>
        <v>1123856</v>
      </c>
      <c r="V119" s="23">
        <f>+SUBTOTAL(9,V115:V118)</f>
        <v>148313</v>
      </c>
    </row>
    <row r="120" spans="1:22" x14ac:dyDescent="0.25">
      <c r="A120" s="20" t="s">
        <v>5</v>
      </c>
      <c r="B120" s="20" t="s">
        <v>5</v>
      </c>
      <c r="D120" s="12"/>
      <c r="F120" s="12"/>
      <c r="J120" s="77"/>
      <c r="L120" s="24"/>
      <c r="N120" s="26"/>
      <c r="P120" s="77"/>
      <c r="Q120" s="77"/>
      <c r="R120" s="24"/>
    </row>
    <row r="121" spans="1:22" s="28" customFormat="1" x14ac:dyDescent="0.25">
      <c r="A121" s="28" t="s">
        <v>5</v>
      </c>
      <c r="B121" s="28" t="s">
        <v>37</v>
      </c>
      <c r="D121" s="16"/>
      <c r="F121" s="16"/>
      <c r="J121" s="77"/>
      <c r="L121" s="24"/>
      <c r="N121" s="26"/>
      <c r="P121" s="81"/>
      <c r="Q121" s="81"/>
      <c r="R121" s="24"/>
    </row>
    <row r="122" spans="1:22" x14ac:dyDescent="0.25">
      <c r="A122" s="20">
        <v>312</v>
      </c>
      <c r="B122" s="20" t="s">
        <v>15</v>
      </c>
      <c r="D122" s="11">
        <v>52104.91</v>
      </c>
      <c r="F122" s="11">
        <v>52104.93</v>
      </c>
      <c r="H122" s="77">
        <f t="shared" ref="H122:H123" si="40">+ROUND(F122/D122*100,2)</f>
        <v>100</v>
      </c>
      <c r="J122" s="77">
        <v>38.913300970873792</v>
      </c>
      <c r="L122" s="24">
        <v>17.84</v>
      </c>
      <c r="N122" s="26">
        <v>0</v>
      </c>
      <c r="P122" s="77">
        <v>2.57</v>
      </c>
      <c r="Q122" s="77"/>
      <c r="R122" s="24">
        <f t="shared" ref="R122:R123" si="41">+ROUND(T122/D122*100,2)</f>
        <v>0</v>
      </c>
      <c r="T122" s="78">
        <f t="shared" ref="T122" si="42">+ROUND((ROUND((100-N122)/100*D122-F122,0))/L122,0)</f>
        <v>0</v>
      </c>
      <c r="V122" s="22">
        <f>+T122-'Schedule 1A'!R122</f>
        <v>-1355</v>
      </c>
    </row>
    <row r="123" spans="1:22" s="28" customFormat="1" x14ac:dyDescent="0.25">
      <c r="A123" s="28" t="s">
        <v>5</v>
      </c>
      <c r="B123" s="28" t="s">
        <v>38</v>
      </c>
      <c r="D123" s="17">
        <f>+SUBTOTAL(9,D122:D122)</f>
        <v>52104.91</v>
      </c>
      <c r="F123" s="17">
        <f>+SUBTOTAL(9,F122:F122)</f>
        <v>52104.93</v>
      </c>
      <c r="H123" s="81">
        <f t="shared" si="40"/>
        <v>100</v>
      </c>
      <c r="J123" s="77"/>
      <c r="L123" s="55">
        <f>+L122</f>
        <v>17.84</v>
      </c>
      <c r="N123" s="26"/>
      <c r="P123" s="81"/>
      <c r="Q123" s="81"/>
      <c r="R123" s="81">
        <f t="shared" si="41"/>
        <v>0</v>
      </c>
      <c r="T123" s="85">
        <f>+SUBTOTAL(9,T122:T122)</f>
        <v>0</v>
      </c>
      <c r="V123" s="23">
        <f>+SUBTOTAL(9,V122:V122)</f>
        <v>-1355</v>
      </c>
    </row>
    <row r="124" spans="1:22" x14ac:dyDescent="0.25">
      <c r="A124" s="20" t="s">
        <v>5</v>
      </c>
      <c r="B124" s="20" t="s">
        <v>5</v>
      </c>
      <c r="D124" s="12"/>
      <c r="F124" s="12"/>
      <c r="J124" s="77"/>
      <c r="L124" s="24"/>
      <c r="N124" s="26"/>
      <c r="P124" s="77"/>
      <c r="Q124" s="77"/>
      <c r="R124" s="24"/>
    </row>
    <row r="125" spans="1:22" s="28" customFormat="1" x14ac:dyDescent="0.25">
      <c r="A125" s="28" t="s">
        <v>5</v>
      </c>
      <c r="B125" s="28" t="s">
        <v>39</v>
      </c>
      <c r="D125" s="16"/>
      <c r="F125" s="16"/>
      <c r="J125" s="77"/>
      <c r="L125" s="24"/>
      <c r="N125" s="26"/>
      <c r="P125" s="81"/>
      <c r="Q125" s="81"/>
      <c r="R125" s="24"/>
    </row>
    <row r="126" spans="1:22" x14ac:dyDescent="0.25">
      <c r="A126" s="20">
        <v>311</v>
      </c>
      <c r="B126" s="20" t="s">
        <v>14</v>
      </c>
      <c r="D126" s="15">
        <v>33146529.48</v>
      </c>
      <c r="F126" s="15">
        <v>22171911.777131252</v>
      </c>
      <c r="H126" s="77">
        <f t="shared" ref="H126:H131" si="43">+ROUND(F126/D126*100,2)</f>
        <v>66.89</v>
      </c>
      <c r="J126" s="77">
        <v>43.343830869699197</v>
      </c>
      <c r="L126" s="24">
        <v>20.54</v>
      </c>
      <c r="N126" s="26">
        <v>-1</v>
      </c>
      <c r="P126" s="77">
        <v>2.33</v>
      </c>
      <c r="Q126" s="77"/>
      <c r="R126" s="24">
        <f t="shared" ref="R126:R131" si="44">+ROUND(T126/D126*100,2)</f>
        <v>1.66</v>
      </c>
      <c r="T126" s="21">
        <f t="shared" ref="T126:T130" si="45">+ROUND((ROUND((100-N126)/100*D126-F126,0))/L126,0)</f>
        <v>550442</v>
      </c>
      <c r="V126" s="21">
        <f>+T126-'Schedule 1A'!R126</f>
        <v>-145635</v>
      </c>
    </row>
    <row r="127" spans="1:22" x14ac:dyDescent="0.25">
      <c r="A127" s="20">
        <v>312</v>
      </c>
      <c r="B127" s="20" t="s">
        <v>15</v>
      </c>
      <c r="D127" s="15">
        <v>3694842.87</v>
      </c>
      <c r="F127" s="15">
        <v>2563468.1440975</v>
      </c>
      <c r="H127" s="77">
        <f t="shared" si="43"/>
        <v>69.38</v>
      </c>
      <c r="J127" s="77">
        <v>36.028658617036243</v>
      </c>
      <c r="L127" s="24">
        <v>18.22</v>
      </c>
      <c r="N127" s="26">
        <v>-4</v>
      </c>
      <c r="P127" s="77">
        <v>2.89</v>
      </c>
      <c r="Q127" s="77"/>
      <c r="R127" s="24">
        <f t="shared" si="44"/>
        <v>1.9</v>
      </c>
      <c r="T127" s="21">
        <f t="shared" si="45"/>
        <v>70207</v>
      </c>
      <c r="V127" s="21">
        <f>+T127-'Schedule 1A'!R127</f>
        <v>-25859</v>
      </c>
    </row>
    <row r="128" spans="1:22" x14ac:dyDescent="0.25">
      <c r="A128" s="20">
        <v>314</v>
      </c>
      <c r="B128" s="20" t="s">
        <v>16</v>
      </c>
      <c r="D128" s="15">
        <v>2497877.73</v>
      </c>
      <c r="F128" s="15">
        <v>1684863.5259475003</v>
      </c>
      <c r="H128" s="77">
        <f t="shared" si="43"/>
        <v>67.45</v>
      </c>
      <c r="J128" s="77">
        <v>39.352610511784619</v>
      </c>
      <c r="L128" s="24">
        <v>18.75</v>
      </c>
      <c r="N128" s="26">
        <v>-1</v>
      </c>
      <c r="P128" s="77">
        <v>2.57</v>
      </c>
      <c r="Q128" s="77"/>
      <c r="R128" s="24">
        <f t="shared" si="44"/>
        <v>1.79</v>
      </c>
      <c r="T128" s="21">
        <f t="shared" si="45"/>
        <v>44693</v>
      </c>
      <c r="V128" s="21">
        <f>+T128-'Schedule 1A'!R128</f>
        <v>-20252</v>
      </c>
    </row>
    <row r="129" spans="1:22" x14ac:dyDescent="0.25">
      <c r="A129" s="20">
        <v>315</v>
      </c>
      <c r="B129" s="20" t="s">
        <v>17</v>
      </c>
      <c r="D129" s="15">
        <v>5833698.1299999999</v>
      </c>
      <c r="F129" s="15">
        <v>3990700.5509400005</v>
      </c>
      <c r="H129" s="77">
        <f t="shared" si="43"/>
        <v>68.41</v>
      </c>
      <c r="J129" s="77">
        <v>40.889672556208552</v>
      </c>
      <c r="L129" s="24">
        <v>19.27</v>
      </c>
      <c r="N129" s="26">
        <v>-4</v>
      </c>
      <c r="P129" s="77">
        <v>2.54</v>
      </c>
      <c r="Q129" s="77"/>
      <c r="R129" s="24">
        <f t="shared" si="44"/>
        <v>1.85</v>
      </c>
      <c r="T129" s="21">
        <f t="shared" si="45"/>
        <v>107750</v>
      </c>
      <c r="V129" s="21">
        <f>+T129-'Schedule 1A'!R129</f>
        <v>-32259</v>
      </c>
    </row>
    <row r="130" spans="1:22" x14ac:dyDescent="0.25">
      <c r="A130" s="20">
        <v>316</v>
      </c>
      <c r="B130" s="20" t="s">
        <v>191</v>
      </c>
      <c r="D130" s="11">
        <v>1598862.14</v>
      </c>
      <c r="F130" s="11">
        <v>1006657.7832000001</v>
      </c>
      <c r="H130" s="77">
        <f t="shared" si="43"/>
        <v>62.96</v>
      </c>
      <c r="J130" s="77">
        <v>37.862854898007036</v>
      </c>
      <c r="L130" s="24">
        <v>19.52</v>
      </c>
      <c r="N130" s="26">
        <v>-1</v>
      </c>
      <c r="P130" s="77">
        <v>2.67</v>
      </c>
      <c r="Q130" s="77"/>
      <c r="R130" s="24">
        <f t="shared" si="44"/>
        <v>1.95</v>
      </c>
      <c r="T130" s="22">
        <f t="shared" si="45"/>
        <v>31157</v>
      </c>
      <c r="V130" s="22">
        <f>+T130-'Schedule 1A'!R130</f>
        <v>-7216</v>
      </c>
    </row>
    <row r="131" spans="1:22" s="28" customFormat="1" x14ac:dyDescent="0.25">
      <c r="A131" s="28" t="s">
        <v>5</v>
      </c>
      <c r="B131" s="28" t="s">
        <v>40</v>
      </c>
      <c r="D131" s="17">
        <f>+SUBTOTAL(9,D126:D130)</f>
        <v>46771810.350000001</v>
      </c>
      <c r="F131" s="17">
        <f>+SUBTOTAL(9,F126:F130)</f>
        <v>31417601.781316251</v>
      </c>
      <c r="H131" s="81">
        <f t="shared" si="43"/>
        <v>67.17</v>
      </c>
      <c r="J131" s="77"/>
      <c r="L131" s="55"/>
      <c r="N131" s="26"/>
      <c r="P131" s="81"/>
      <c r="Q131" s="81"/>
      <c r="R131" s="81">
        <f t="shared" si="44"/>
        <v>1.72</v>
      </c>
      <c r="T131" s="23">
        <f>+SUBTOTAL(9,T126:T130)</f>
        <v>804249</v>
      </c>
      <c r="V131" s="23">
        <f>+SUBTOTAL(9,V126:V130)</f>
        <v>-231221</v>
      </c>
    </row>
    <row r="132" spans="1:22" x14ac:dyDescent="0.25">
      <c r="A132" s="20" t="s">
        <v>5</v>
      </c>
      <c r="B132" s="20" t="s">
        <v>5</v>
      </c>
      <c r="D132" s="12"/>
      <c r="F132" s="12"/>
      <c r="J132" s="77"/>
      <c r="L132" s="24"/>
      <c r="N132" s="26"/>
      <c r="P132" s="77"/>
      <c r="Q132" s="77"/>
      <c r="R132" s="24"/>
    </row>
    <row r="133" spans="1:22" s="28" customFormat="1" x14ac:dyDescent="0.25">
      <c r="A133" s="28" t="s">
        <v>5</v>
      </c>
      <c r="B133" s="28" t="s">
        <v>205</v>
      </c>
      <c r="D133" s="16"/>
      <c r="F133" s="16"/>
      <c r="J133" s="77"/>
      <c r="L133" s="24"/>
      <c r="N133" s="26"/>
      <c r="P133" s="81"/>
      <c r="Q133" s="81"/>
      <c r="R133" s="24"/>
    </row>
    <row r="134" spans="1:22" x14ac:dyDescent="0.25">
      <c r="A134" s="20">
        <v>311</v>
      </c>
      <c r="B134" s="20" t="s">
        <v>14</v>
      </c>
      <c r="D134" s="15">
        <v>2172988.92</v>
      </c>
      <c r="F134" s="15">
        <v>1122276.7899999998</v>
      </c>
      <c r="H134" s="77">
        <f t="shared" ref="H134:H138" si="46">+ROUND(F134/D134*100,2)</f>
        <v>51.65</v>
      </c>
      <c r="J134" s="77">
        <v>43.402195289418003</v>
      </c>
      <c r="L134" s="24">
        <v>20.54</v>
      </c>
      <c r="N134" s="26">
        <v>-1</v>
      </c>
      <c r="P134" s="77">
        <v>2.33</v>
      </c>
      <c r="Q134" s="77"/>
      <c r="R134" s="24">
        <f t="shared" ref="R134:R138" si="47">+ROUND(T134/D134*100,2)</f>
        <v>2.4</v>
      </c>
      <c r="T134" s="21">
        <f t="shared" ref="T134:T137" si="48">+ROUND((ROUND((100-N134)/100*D134-F134,0))/L134,0)</f>
        <v>52212</v>
      </c>
      <c r="V134" s="21">
        <f>+T134-'Schedule 1A'!R134</f>
        <v>6579</v>
      </c>
    </row>
    <row r="135" spans="1:22" x14ac:dyDescent="0.25">
      <c r="A135" s="20">
        <v>312</v>
      </c>
      <c r="B135" s="20" t="s">
        <v>15</v>
      </c>
      <c r="D135" s="15">
        <v>17085256.690000001</v>
      </c>
      <c r="F135" s="15">
        <v>9494175.0900000017</v>
      </c>
      <c r="H135" s="77">
        <f t="shared" si="46"/>
        <v>55.57</v>
      </c>
      <c r="J135" s="77">
        <v>38.537392875794886</v>
      </c>
      <c r="L135" s="24">
        <v>17.87</v>
      </c>
      <c r="N135" s="26">
        <v>-4</v>
      </c>
      <c r="P135" s="77">
        <v>2.7</v>
      </c>
      <c r="Q135" s="77"/>
      <c r="R135" s="24">
        <f t="shared" si="47"/>
        <v>2.71</v>
      </c>
      <c r="T135" s="21">
        <f t="shared" si="48"/>
        <v>463038</v>
      </c>
      <c r="V135" s="21">
        <f>+T135-'Schedule 1A'!R135</f>
        <v>18821</v>
      </c>
    </row>
    <row r="136" spans="1:22" x14ac:dyDescent="0.25">
      <c r="A136" s="20">
        <v>315</v>
      </c>
      <c r="B136" s="20" t="s">
        <v>17</v>
      </c>
      <c r="D136" s="15">
        <v>52571.14</v>
      </c>
      <c r="F136" s="15">
        <v>31681.53</v>
      </c>
      <c r="H136" s="77">
        <f t="shared" si="46"/>
        <v>60.26</v>
      </c>
      <c r="J136" s="77">
        <v>39.734001162790697</v>
      </c>
      <c r="L136" s="24">
        <v>19.350000000000001</v>
      </c>
      <c r="N136" s="26">
        <v>-4</v>
      </c>
      <c r="P136" s="77">
        <v>2.62</v>
      </c>
      <c r="Q136" s="77"/>
      <c r="R136" s="24">
        <f t="shared" si="47"/>
        <v>2.2599999999999998</v>
      </c>
      <c r="T136" s="21">
        <f t="shared" si="48"/>
        <v>1188</v>
      </c>
      <c r="V136" s="21">
        <f>+T136-'Schedule 1A'!R136</f>
        <v>-74</v>
      </c>
    </row>
    <row r="137" spans="1:22" x14ac:dyDescent="0.25">
      <c r="A137" s="20">
        <v>316</v>
      </c>
      <c r="B137" s="20" t="s">
        <v>191</v>
      </c>
      <c r="D137" s="11">
        <v>154892.04999999999</v>
      </c>
      <c r="F137" s="11">
        <v>64476.420000000006</v>
      </c>
      <c r="H137" s="77">
        <f t="shared" si="46"/>
        <v>41.63</v>
      </c>
      <c r="J137" s="77">
        <v>33.470468656397088</v>
      </c>
      <c r="L137" s="24">
        <v>19.649999999999999</v>
      </c>
      <c r="N137" s="26">
        <v>-1</v>
      </c>
      <c r="P137" s="77">
        <v>3.02</v>
      </c>
      <c r="Q137" s="77"/>
      <c r="R137" s="24">
        <f t="shared" si="47"/>
        <v>3.02</v>
      </c>
      <c r="T137" s="22">
        <f t="shared" si="48"/>
        <v>4680</v>
      </c>
      <c r="V137" s="22">
        <f>+T137-'Schedule 1A'!R137</f>
        <v>963</v>
      </c>
    </row>
    <row r="138" spans="1:22" s="28" customFormat="1" x14ac:dyDescent="0.25">
      <c r="A138" s="28" t="s">
        <v>5</v>
      </c>
      <c r="B138" s="28" t="s">
        <v>206</v>
      </c>
      <c r="D138" s="17">
        <f>+SUBTOTAL(9,D134:D137)</f>
        <v>19465708.800000001</v>
      </c>
      <c r="F138" s="17">
        <f>+SUBTOTAL(9,F134:F137)</f>
        <v>10712609.83</v>
      </c>
      <c r="H138" s="81">
        <f t="shared" si="46"/>
        <v>55.03</v>
      </c>
      <c r="J138" s="77"/>
      <c r="L138" s="55"/>
      <c r="N138" s="26"/>
      <c r="P138" s="81"/>
      <c r="Q138" s="81"/>
      <c r="R138" s="81">
        <f t="shared" si="47"/>
        <v>2.68</v>
      </c>
      <c r="T138" s="23">
        <f>+SUBTOTAL(9,T134:T137)</f>
        <v>521118</v>
      </c>
      <c r="V138" s="23">
        <f>+SUBTOTAL(9,V134:V137)</f>
        <v>26289</v>
      </c>
    </row>
    <row r="139" spans="1:22" x14ac:dyDescent="0.25">
      <c r="A139" s="20" t="s">
        <v>5</v>
      </c>
      <c r="B139" s="20" t="s">
        <v>5</v>
      </c>
      <c r="D139" s="12"/>
      <c r="F139" s="12"/>
      <c r="J139" s="77"/>
      <c r="L139" s="24"/>
      <c r="N139" s="26"/>
      <c r="P139" s="77"/>
      <c r="Q139" s="77"/>
      <c r="R139" s="24"/>
    </row>
    <row r="140" spans="1:22" s="28" customFormat="1" x14ac:dyDescent="0.25">
      <c r="A140" s="28" t="s">
        <v>5</v>
      </c>
      <c r="B140" s="28" t="s">
        <v>41</v>
      </c>
      <c r="D140" s="16"/>
      <c r="F140" s="16"/>
      <c r="J140" s="77"/>
      <c r="L140" s="24"/>
      <c r="N140" s="26"/>
      <c r="P140" s="81"/>
      <c r="Q140" s="81"/>
      <c r="R140" s="24"/>
    </row>
    <row r="141" spans="1:22" x14ac:dyDescent="0.25">
      <c r="A141" s="20">
        <v>311</v>
      </c>
      <c r="B141" s="20" t="s">
        <v>14</v>
      </c>
      <c r="D141" s="15">
        <v>9049629.2100000009</v>
      </c>
      <c r="F141" s="15">
        <v>6497954.1703650001</v>
      </c>
      <c r="H141" s="77">
        <f t="shared" ref="H141:H146" si="49">+ROUND(F141/D141*100,2)</f>
        <v>71.8</v>
      </c>
      <c r="J141" s="77">
        <v>46.419432421547668</v>
      </c>
      <c r="L141" s="24">
        <v>20.45</v>
      </c>
      <c r="N141" s="26">
        <v>-1</v>
      </c>
      <c r="P141" s="77">
        <v>2.1800000000000002</v>
      </c>
      <c r="Q141" s="77"/>
      <c r="R141" s="24">
        <f t="shared" ref="R141:R146" si="50">+ROUND(T141/D141*100,2)</f>
        <v>1.43</v>
      </c>
      <c r="T141" s="21">
        <f t="shared" ref="T141:T145" si="51">+ROUND((ROUND((100-N141)/100*D141-F141,0))/L141,0)</f>
        <v>129202</v>
      </c>
      <c r="V141" s="21">
        <f>+T141-'Schedule 1A'!R141</f>
        <v>-60840</v>
      </c>
    </row>
    <row r="142" spans="1:22" x14ac:dyDescent="0.25">
      <c r="A142" s="20">
        <v>312</v>
      </c>
      <c r="B142" s="20" t="s">
        <v>15</v>
      </c>
      <c r="D142" s="15">
        <v>99626681.170000002</v>
      </c>
      <c r="F142" s="15">
        <v>50079303.25728751</v>
      </c>
      <c r="H142" s="77">
        <f t="shared" si="49"/>
        <v>50.27</v>
      </c>
      <c r="J142" s="77">
        <v>33.683113090517331</v>
      </c>
      <c r="L142" s="24">
        <v>18.54</v>
      </c>
      <c r="N142" s="26">
        <v>-4</v>
      </c>
      <c r="P142" s="77">
        <v>3.09</v>
      </c>
      <c r="Q142" s="77"/>
      <c r="R142" s="24">
        <f t="shared" si="50"/>
        <v>2.9</v>
      </c>
      <c r="T142" s="21">
        <f t="shared" si="51"/>
        <v>2887403</v>
      </c>
      <c r="V142" s="21">
        <f>+T142-'Schedule 1A'!R142</f>
        <v>297109</v>
      </c>
    </row>
    <row r="143" spans="1:22" x14ac:dyDescent="0.25">
      <c r="A143" s="20">
        <v>314</v>
      </c>
      <c r="B143" s="20" t="s">
        <v>16</v>
      </c>
      <c r="D143" s="15">
        <v>31463410.16</v>
      </c>
      <c r="F143" s="15">
        <v>15259034.088384999</v>
      </c>
      <c r="H143" s="77">
        <f t="shared" si="49"/>
        <v>48.5</v>
      </c>
      <c r="J143" s="77">
        <v>31.689788201458935</v>
      </c>
      <c r="L143" s="24">
        <v>19.2</v>
      </c>
      <c r="N143" s="26">
        <v>-1</v>
      </c>
      <c r="P143" s="77">
        <v>3.19</v>
      </c>
      <c r="Q143" s="77"/>
      <c r="R143" s="24">
        <f t="shared" si="50"/>
        <v>2.73</v>
      </c>
      <c r="T143" s="21">
        <f t="shared" si="51"/>
        <v>860365</v>
      </c>
      <c r="V143" s="21">
        <f>+T143-'Schedule 1A'!R143</f>
        <v>42316</v>
      </c>
    </row>
    <row r="144" spans="1:22" x14ac:dyDescent="0.25">
      <c r="A144" s="20">
        <v>315</v>
      </c>
      <c r="B144" s="20" t="s">
        <v>17</v>
      </c>
      <c r="D144" s="15">
        <v>12475837</v>
      </c>
      <c r="F144" s="15">
        <v>7908662.5180499991</v>
      </c>
      <c r="H144" s="77">
        <f t="shared" si="49"/>
        <v>63.39</v>
      </c>
      <c r="J144" s="77">
        <v>39.626152850057416</v>
      </c>
      <c r="L144" s="24">
        <v>19.36</v>
      </c>
      <c r="N144" s="26">
        <v>-4</v>
      </c>
      <c r="P144" s="77">
        <v>2.62</v>
      </c>
      <c r="Q144" s="77"/>
      <c r="R144" s="24">
        <f t="shared" si="50"/>
        <v>2.1</v>
      </c>
      <c r="T144" s="21">
        <f t="shared" si="51"/>
        <v>261684</v>
      </c>
      <c r="V144" s="21">
        <f>+T144-'Schedule 1A'!R144</f>
        <v>-37736</v>
      </c>
    </row>
    <row r="145" spans="1:22" x14ac:dyDescent="0.25">
      <c r="A145" s="20">
        <v>316</v>
      </c>
      <c r="B145" s="20" t="s">
        <v>191</v>
      </c>
      <c r="D145" s="11">
        <v>2038425.44</v>
      </c>
      <c r="F145" s="11">
        <v>1391601.09947</v>
      </c>
      <c r="H145" s="77">
        <f t="shared" si="49"/>
        <v>68.27</v>
      </c>
      <c r="J145" s="77">
        <v>40.255943030326726</v>
      </c>
      <c r="L145" s="24">
        <v>19.399999999999999</v>
      </c>
      <c r="N145" s="26">
        <v>-1</v>
      </c>
      <c r="P145" s="77">
        <v>2.5099999999999998</v>
      </c>
      <c r="Q145" s="77"/>
      <c r="R145" s="24">
        <f t="shared" si="50"/>
        <v>1.69</v>
      </c>
      <c r="T145" s="22">
        <f t="shared" si="51"/>
        <v>34392</v>
      </c>
      <c r="V145" s="22">
        <f>+T145-'Schedule 1A'!R145</f>
        <v>-14530</v>
      </c>
    </row>
    <row r="146" spans="1:22" s="28" customFormat="1" x14ac:dyDescent="0.25">
      <c r="A146" s="28" t="s">
        <v>5</v>
      </c>
      <c r="B146" s="28" t="s">
        <v>42</v>
      </c>
      <c r="D146" s="17">
        <f>+SUBTOTAL(9,D141:D145)</f>
        <v>154653982.97999999</v>
      </c>
      <c r="F146" s="17">
        <f>+SUBTOTAL(9,F141:F145)</f>
        <v>81136555.133557513</v>
      </c>
      <c r="H146" s="81">
        <f t="shared" si="49"/>
        <v>52.46</v>
      </c>
      <c r="J146" s="77"/>
      <c r="L146" s="55"/>
      <c r="N146" s="26"/>
      <c r="P146" s="81"/>
      <c r="Q146" s="81"/>
      <c r="R146" s="81">
        <f t="shared" si="50"/>
        <v>2.7</v>
      </c>
      <c r="T146" s="23">
        <f>+SUBTOTAL(9,T141:T145)</f>
        <v>4173046</v>
      </c>
      <c r="V146" s="23">
        <f>+SUBTOTAL(9,V141:V145)</f>
        <v>226319</v>
      </c>
    </row>
    <row r="147" spans="1:22" x14ac:dyDescent="0.25">
      <c r="A147" s="20" t="s">
        <v>5</v>
      </c>
      <c r="B147" s="20" t="s">
        <v>5</v>
      </c>
      <c r="D147" s="12"/>
      <c r="F147" s="12"/>
      <c r="J147" s="77"/>
      <c r="L147" s="24"/>
      <c r="N147" s="26"/>
      <c r="P147" s="77"/>
      <c r="Q147" s="77"/>
      <c r="R147" s="24"/>
    </row>
    <row r="148" spans="1:22" s="28" customFormat="1" x14ac:dyDescent="0.25">
      <c r="A148" s="28" t="s">
        <v>5</v>
      </c>
      <c r="B148" s="28" t="s">
        <v>43</v>
      </c>
      <c r="D148" s="16"/>
      <c r="F148" s="16"/>
      <c r="J148" s="77"/>
      <c r="L148" s="24"/>
      <c r="N148" s="26"/>
      <c r="P148" s="81"/>
      <c r="Q148" s="81"/>
      <c r="R148" s="24"/>
    </row>
    <row r="149" spans="1:22" x14ac:dyDescent="0.25">
      <c r="A149" s="20">
        <v>311</v>
      </c>
      <c r="B149" s="20" t="s">
        <v>14</v>
      </c>
      <c r="D149" s="15">
        <v>7177145.4400000004</v>
      </c>
      <c r="F149" s="15">
        <v>4116166.28</v>
      </c>
      <c r="H149" s="77">
        <f t="shared" ref="H149:H154" si="52">+ROUND(F149/D149*100,2)</f>
        <v>57.35</v>
      </c>
      <c r="J149" s="77">
        <v>46.644125465063162</v>
      </c>
      <c r="L149" s="24">
        <v>20.43</v>
      </c>
      <c r="N149" s="26">
        <v>-1</v>
      </c>
      <c r="P149" s="77">
        <v>2.17</v>
      </c>
      <c r="Q149" s="77"/>
      <c r="R149" s="24">
        <f t="shared" ref="R149:R154" si="53">+ROUND(T149/D149*100,2)</f>
        <v>2.14</v>
      </c>
      <c r="T149" s="21">
        <f t="shared" ref="T149:T153" si="54">+ROUND((ROUND((100-N149)/100*D149-F149,0))/L149,0)</f>
        <v>153341</v>
      </c>
      <c r="V149" s="21">
        <f>+T149-'Schedule 1A'!R149</f>
        <v>2621</v>
      </c>
    </row>
    <row r="150" spans="1:22" x14ac:dyDescent="0.25">
      <c r="A150" s="20">
        <v>312</v>
      </c>
      <c r="B150" s="20" t="s">
        <v>15</v>
      </c>
      <c r="D150" s="15">
        <v>90153231.239999995</v>
      </c>
      <c r="F150" s="15">
        <v>39507420.039999992</v>
      </c>
      <c r="H150" s="77">
        <f t="shared" si="52"/>
        <v>43.82</v>
      </c>
      <c r="J150" s="77">
        <v>33.671375935288459</v>
      </c>
      <c r="L150" s="24">
        <v>18.559999999999999</v>
      </c>
      <c r="N150" s="26">
        <v>-4</v>
      </c>
      <c r="P150" s="77">
        <v>3.09</v>
      </c>
      <c r="Q150" s="77"/>
      <c r="R150" s="24">
        <f t="shared" si="53"/>
        <v>3.24</v>
      </c>
      <c r="T150" s="21">
        <f t="shared" si="54"/>
        <v>2923057</v>
      </c>
      <c r="V150" s="21">
        <f>+T150-'Schedule 1A'!R150</f>
        <v>579073</v>
      </c>
    </row>
    <row r="151" spans="1:22" x14ac:dyDescent="0.25">
      <c r="A151" s="20">
        <v>314</v>
      </c>
      <c r="B151" s="20" t="s">
        <v>16</v>
      </c>
      <c r="D151" s="15">
        <v>28479810.359999999</v>
      </c>
      <c r="F151" s="15">
        <v>10690425.079999998</v>
      </c>
      <c r="H151" s="77">
        <f t="shared" si="52"/>
        <v>37.54</v>
      </c>
      <c r="J151" s="77">
        <v>31.494453182061548</v>
      </c>
      <c r="L151" s="24">
        <v>19.21</v>
      </c>
      <c r="N151" s="26">
        <v>-1</v>
      </c>
      <c r="P151" s="77">
        <v>3.21</v>
      </c>
      <c r="Q151" s="77"/>
      <c r="R151" s="24">
        <f t="shared" si="53"/>
        <v>3.3</v>
      </c>
      <c r="T151" s="21">
        <f t="shared" si="54"/>
        <v>940874</v>
      </c>
      <c r="V151" s="21">
        <f>+T151-'Schedule 1A'!R151</f>
        <v>200399</v>
      </c>
    </row>
    <row r="152" spans="1:22" x14ac:dyDescent="0.25">
      <c r="A152" s="20">
        <v>315</v>
      </c>
      <c r="B152" s="20" t="s">
        <v>17</v>
      </c>
      <c r="D152" s="15">
        <v>10105911.57</v>
      </c>
      <c r="F152" s="15">
        <v>5314627.8899999987</v>
      </c>
      <c r="H152" s="77">
        <f t="shared" si="52"/>
        <v>52.59</v>
      </c>
      <c r="J152" s="77">
        <v>40.352408758384236</v>
      </c>
      <c r="L152" s="24">
        <v>19.27</v>
      </c>
      <c r="N152" s="26">
        <v>-4</v>
      </c>
      <c r="P152" s="77">
        <v>2.58</v>
      </c>
      <c r="Q152" s="77"/>
      <c r="R152" s="24">
        <f t="shared" si="53"/>
        <v>2.67</v>
      </c>
      <c r="T152" s="21">
        <f t="shared" si="54"/>
        <v>269617</v>
      </c>
      <c r="V152" s="21">
        <f>+T152-'Schedule 1A'!R152</f>
        <v>27075</v>
      </c>
    </row>
    <row r="153" spans="1:22" x14ac:dyDescent="0.25">
      <c r="A153" s="20">
        <v>316</v>
      </c>
      <c r="B153" s="20" t="s">
        <v>191</v>
      </c>
      <c r="D153" s="11">
        <v>1571821.5</v>
      </c>
      <c r="F153" s="15">
        <v>869236.10000000009</v>
      </c>
      <c r="H153" s="77">
        <f t="shared" si="52"/>
        <v>55.3</v>
      </c>
      <c r="J153" s="77">
        <v>40.568836629868137</v>
      </c>
      <c r="L153" s="24">
        <v>19.45</v>
      </c>
      <c r="N153" s="26">
        <v>-1</v>
      </c>
      <c r="P153" s="77">
        <v>2.4900000000000002</v>
      </c>
      <c r="Q153" s="77"/>
      <c r="R153" s="24">
        <f t="shared" si="53"/>
        <v>2.35</v>
      </c>
      <c r="T153" s="21">
        <f t="shared" si="54"/>
        <v>36931</v>
      </c>
      <c r="V153" s="21">
        <f>+T153-'Schedule 1A'!R153</f>
        <v>-793</v>
      </c>
    </row>
    <row r="154" spans="1:22" s="28" customFormat="1" x14ac:dyDescent="0.25">
      <c r="A154" s="28" t="s">
        <v>5</v>
      </c>
      <c r="B154" s="28" t="s">
        <v>44</v>
      </c>
      <c r="D154" s="7">
        <f>+SUBTOTAL(9,D149:D153)</f>
        <v>137487920.10999998</v>
      </c>
      <c r="F154" s="7">
        <f>+SUBTOTAL(9,F149:F153)</f>
        <v>60497875.389999993</v>
      </c>
      <c r="H154" s="81">
        <f t="shared" si="52"/>
        <v>44</v>
      </c>
      <c r="J154" s="77"/>
      <c r="L154" s="55"/>
      <c r="N154" s="26"/>
      <c r="P154" s="81"/>
      <c r="Q154" s="81"/>
      <c r="R154" s="81">
        <f t="shared" si="53"/>
        <v>3.14</v>
      </c>
      <c r="T154" s="34">
        <f>+SUBTOTAL(9,T149:T153)</f>
        <v>4323820</v>
      </c>
      <c r="V154" s="34">
        <f>+SUBTOTAL(9,V149:V153)</f>
        <v>808375</v>
      </c>
    </row>
    <row r="155" spans="1:22" s="28" customFormat="1" x14ac:dyDescent="0.25">
      <c r="B155" s="28" t="s">
        <v>5</v>
      </c>
      <c r="D155" s="17"/>
      <c r="F155" s="17"/>
      <c r="J155" s="77"/>
      <c r="L155" s="24"/>
      <c r="N155" s="26"/>
      <c r="P155" s="81"/>
      <c r="Q155" s="81"/>
      <c r="R155" s="24"/>
      <c r="T155" s="23"/>
      <c r="V155" s="23"/>
    </row>
    <row r="156" spans="1:22" s="28" customFormat="1" x14ac:dyDescent="0.25">
      <c r="A156" s="54" t="s">
        <v>153</v>
      </c>
      <c r="D156" s="10">
        <f>+SUBTOTAL(9,D114:D155)</f>
        <v>396950860.67999995</v>
      </c>
      <c r="F156" s="10">
        <f>+SUBTOTAL(9,F114:F155)</f>
        <v>203197467.64487371</v>
      </c>
      <c r="H156" s="93">
        <f t="shared" ref="H156" si="55">+ROUND(F156/D156*100,2)</f>
        <v>51.19</v>
      </c>
      <c r="J156" s="77"/>
      <c r="L156" s="48"/>
      <c r="N156" s="26"/>
      <c r="P156" s="81"/>
      <c r="Q156" s="81"/>
      <c r="R156" s="93">
        <f t="shared" ref="R156" si="56">+ROUND(T156/D156*100,2)</f>
        <v>2.76</v>
      </c>
      <c r="T156" s="65">
        <f>+SUBTOTAL(9,T114:T155)</f>
        <v>10946089</v>
      </c>
      <c r="V156" s="65">
        <f>+SUBTOTAL(9,V114:V155)</f>
        <v>976720</v>
      </c>
    </row>
    <row r="157" spans="1:22" s="28" customFormat="1" x14ac:dyDescent="0.25">
      <c r="A157" s="54"/>
      <c r="D157" s="17"/>
      <c r="F157" s="17"/>
      <c r="H157" s="77"/>
      <c r="J157" s="77"/>
      <c r="L157" s="48"/>
      <c r="N157" s="26"/>
      <c r="P157" s="81"/>
      <c r="Q157" s="81"/>
      <c r="R157" s="48"/>
      <c r="T157" s="37"/>
      <c r="V157" s="37"/>
    </row>
    <row r="158" spans="1:22" s="28" customFormat="1" ht="13.8" thickBot="1" x14ac:dyDescent="0.3">
      <c r="A158" s="14" t="s">
        <v>1</v>
      </c>
      <c r="D158" s="6">
        <f>+SUBTOTAL(9,D18:D157)</f>
        <v>3213684364.539999</v>
      </c>
      <c r="F158" s="6">
        <f>+SUBTOTAL(9,F18:F157)</f>
        <v>1447414476.6320674</v>
      </c>
      <c r="H158" s="86">
        <f t="shared" ref="H158" si="57">+ROUND(F158/D158*100,2)</f>
        <v>45.04</v>
      </c>
      <c r="J158" s="77"/>
      <c r="L158" s="48"/>
      <c r="N158" s="26"/>
      <c r="P158" s="81"/>
      <c r="Q158" s="81"/>
      <c r="R158" s="86">
        <f t="shared" ref="R158" si="58">+ROUND(T158/D158*100,2)</f>
        <v>3.64</v>
      </c>
      <c r="T158" s="6">
        <f>+SUBTOTAL(9,T18:T157)</f>
        <v>116908470</v>
      </c>
      <c r="V158" s="40">
        <f>+SUBTOTAL(9,V18:V157)</f>
        <v>37007371</v>
      </c>
    </row>
    <row r="159" spans="1:22" s="28" customFormat="1" ht="13.8" thickTop="1" x14ac:dyDescent="0.25">
      <c r="A159" s="54"/>
      <c r="D159" s="12"/>
      <c r="F159" s="12"/>
      <c r="H159" s="77"/>
      <c r="J159" s="77"/>
      <c r="L159" s="48"/>
      <c r="N159" s="26"/>
      <c r="P159" s="81"/>
      <c r="Q159" s="81"/>
      <c r="R159" s="48"/>
      <c r="T159" s="37"/>
      <c r="V159" s="37"/>
    </row>
    <row r="160" spans="1:22" x14ac:dyDescent="0.25">
      <c r="B160" s="20" t="s">
        <v>5</v>
      </c>
      <c r="D160" s="12"/>
      <c r="F160" s="12"/>
      <c r="J160" s="77"/>
      <c r="L160" s="24"/>
      <c r="N160" s="26"/>
      <c r="P160" s="77"/>
      <c r="Q160" s="77"/>
      <c r="R160" s="24"/>
    </row>
    <row r="161" spans="1:22" x14ac:dyDescent="0.25">
      <c r="A161" s="39" t="s">
        <v>2</v>
      </c>
      <c r="D161" s="12"/>
      <c r="F161" s="12"/>
      <c r="J161" s="77"/>
      <c r="L161" s="24"/>
      <c r="N161" s="26"/>
      <c r="P161" s="77"/>
      <c r="Q161" s="77"/>
      <c r="R161" s="24"/>
    </row>
    <row r="162" spans="1:22" x14ac:dyDescent="0.25">
      <c r="A162" s="39"/>
      <c r="D162" s="12"/>
      <c r="F162" s="12"/>
      <c r="J162" s="77"/>
      <c r="L162" s="24"/>
      <c r="N162" s="26"/>
      <c r="P162" s="77"/>
      <c r="Q162" s="77"/>
      <c r="R162" s="24"/>
    </row>
    <row r="163" spans="1:22" x14ac:dyDescent="0.25">
      <c r="A163" s="54" t="s">
        <v>154</v>
      </c>
      <c r="D163" s="12"/>
      <c r="F163" s="12"/>
      <c r="J163" s="77"/>
      <c r="L163" s="24"/>
      <c r="N163" s="26"/>
      <c r="P163" s="77"/>
      <c r="Q163" s="77"/>
      <c r="R163" s="24"/>
    </row>
    <row r="164" spans="1:22" x14ac:dyDescent="0.25">
      <c r="B164" s="20" t="s">
        <v>5</v>
      </c>
      <c r="D164" s="12"/>
      <c r="F164" s="12"/>
      <c r="J164" s="77"/>
      <c r="L164" s="24"/>
      <c r="N164" s="26"/>
      <c r="P164" s="77"/>
      <c r="Q164" s="77"/>
      <c r="R164" s="24"/>
    </row>
    <row r="165" spans="1:22" s="28" customFormat="1" x14ac:dyDescent="0.25">
      <c r="B165" s="28" t="s">
        <v>47</v>
      </c>
      <c r="D165" s="16"/>
      <c r="F165" s="16"/>
      <c r="J165" s="77"/>
      <c r="L165" s="24"/>
      <c r="N165" s="26"/>
      <c r="P165" s="81"/>
      <c r="Q165" s="81"/>
      <c r="R165" s="24"/>
    </row>
    <row r="166" spans="1:22" x14ac:dyDescent="0.25">
      <c r="A166" s="20">
        <v>321</v>
      </c>
      <c r="B166" s="20" t="s">
        <v>14</v>
      </c>
      <c r="D166" s="15">
        <v>396984357.25999999</v>
      </c>
      <c r="F166" s="15">
        <v>176282725.68863252</v>
      </c>
      <c r="H166" s="77">
        <f t="shared" ref="H166:H171" si="59">+ROUND(F166/D166*100,2)</f>
        <v>44.41</v>
      </c>
      <c r="J166" s="77">
        <v>44.760737785045997</v>
      </c>
      <c r="L166" s="24">
        <v>25.17</v>
      </c>
      <c r="N166" s="26">
        <v>-1</v>
      </c>
      <c r="P166" s="77">
        <v>2.2599999999999998</v>
      </c>
      <c r="Q166" s="77"/>
      <c r="R166" s="24">
        <f t="shared" ref="R166:R171" si="60">+ROUND(T166/D166*100,2)</f>
        <v>2.25</v>
      </c>
      <c r="T166" s="21">
        <f t="shared" ref="T166:T170" si="61">+ROUND((ROUND((100-N166)/100*D166-F166,0))/L166,0)</f>
        <v>8926161</v>
      </c>
      <c r="V166" s="21">
        <f>+T166-'Schedule 1A'!R166</f>
        <v>1780443</v>
      </c>
    </row>
    <row r="167" spans="1:22" x14ac:dyDescent="0.25">
      <c r="A167" s="20">
        <v>322</v>
      </c>
      <c r="B167" s="20" t="s">
        <v>48</v>
      </c>
      <c r="D167" s="15">
        <v>55565218.140000001</v>
      </c>
      <c r="F167" s="15">
        <v>31403212.718224999</v>
      </c>
      <c r="H167" s="77">
        <f t="shared" si="59"/>
        <v>56.52</v>
      </c>
      <c r="J167" s="77">
        <v>34.366611711559848</v>
      </c>
      <c r="L167" s="24">
        <v>23.69</v>
      </c>
      <c r="N167" s="26">
        <v>-2</v>
      </c>
      <c r="P167" s="77">
        <v>2.97</v>
      </c>
      <c r="Q167" s="77"/>
      <c r="R167" s="24">
        <f t="shared" si="60"/>
        <v>1.92</v>
      </c>
      <c r="T167" s="21">
        <f t="shared" si="61"/>
        <v>1066835</v>
      </c>
      <c r="V167" s="21">
        <f>+T167-'Schedule 1A'!R167</f>
        <v>-44469</v>
      </c>
    </row>
    <row r="168" spans="1:22" x14ac:dyDescent="0.25">
      <c r="A168" s="20">
        <v>323</v>
      </c>
      <c r="B168" s="20" t="s">
        <v>16</v>
      </c>
      <c r="D168" s="15">
        <v>12402699.85</v>
      </c>
      <c r="F168" s="15">
        <v>-7534767.8673100006</v>
      </c>
      <c r="H168" s="77">
        <f t="shared" si="59"/>
        <v>-60.75</v>
      </c>
      <c r="J168" s="77">
        <v>28.889509684031538</v>
      </c>
      <c r="L168" s="24">
        <v>22.26</v>
      </c>
      <c r="N168" s="26">
        <v>0</v>
      </c>
      <c r="P168" s="77">
        <v>3.46</v>
      </c>
      <c r="Q168" s="77"/>
      <c r="R168" s="24">
        <f t="shared" si="60"/>
        <v>7.22</v>
      </c>
      <c r="T168" s="21">
        <f t="shared" si="61"/>
        <v>895663</v>
      </c>
      <c r="V168" s="21">
        <f>+T168-'Schedule 1A'!R168</f>
        <v>597998</v>
      </c>
    </row>
    <row r="169" spans="1:22" x14ac:dyDescent="0.25">
      <c r="A169" s="20">
        <v>324</v>
      </c>
      <c r="B169" s="20" t="s">
        <v>17</v>
      </c>
      <c r="D169" s="15">
        <v>34367942.979999997</v>
      </c>
      <c r="F169" s="15">
        <v>16891518.187435001</v>
      </c>
      <c r="H169" s="77">
        <f t="shared" si="59"/>
        <v>49.15</v>
      </c>
      <c r="J169" s="77">
        <v>46.61837493308407</v>
      </c>
      <c r="L169" s="24">
        <v>24.78</v>
      </c>
      <c r="N169" s="26">
        <v>-1</v>
      </c>
      <c r="P169" s="77">
        <v>2.17</v>
      </c>
      <c r="Q169" s="77"/>
      <c r="R169" s="24">
        <f t="shared" si="60"/>
        <v>2.09</v>
      </c>
      <c r="T169" s="21">
        <f t="shared" si="61"/>
        <v>719133</v>
      </c>
      <c r="V169" s="21">
        <f>+T169-'Schedule 1A'!R169</f>
        <v>100510</v>
      </c>
    </row>
    <row r="170" spans="1:22" x14ac:dyDescent="0.25">
      <c r="A170" s="20">
        <v>325</v>
      </c>
      <c r="B170" s="20" t="s">
        <v>191</v>
      </c>
      <c r="D170" s="11">
        <v>20722316.710000001</v>
      </c>
      <c r="F170" s="11">
        <v>2245774.8103899998</v>
      </c>
      <c r="H170" s="77">
        <f t="shared" si="59"/>
        <v>10.84</v>
      </c>
      <c r="J170" s="77">
        <v>35.253618785810673</v>
      </c>
      <c r="L170" s="24">
        <v>22.7</v>
      </c>
      <c r="N170" s="26">
        <v>-3</v>
      </c>
      <c r="P170" s="77">
        <v>2.92</v>
      </c>
      <c r="Q170" s="77"/>
      <c r="R170" s="24">
        <f t="shared" si="60"/>
        <v>4.0599999999999996</v>
      </c>
      <c r="T170" s="22">
        <f t="shared" si="61"/>
        <v>841331</v>
      </c>
      <c r="V170" s="22">
        <f>+T170-'Schedule 1A'!R170</f>
        <v>468329</v>
      </c>
    </row>
    <row r="171" spans="1:22" s="28" customFormat="1" x14ac:dyDescent="0.25">
      <c r="A171" s="28" t="s">
        <v>5</v>
      </c>
      <c r="B171" s="28" t="s">
        <v>49</v>
      </c>
      <c r="D171" s="17">
        <f>+SUBTOTAL(9,D166:D170)</f>
        <v>520042534.94</v>
      </c>
      <c r="F171" s="17">
        <f>+SUBTOTAL(9,F166:F170)</f>
        <v>219288463.53737253</v>
      </c>
      <c r="H171" s="81">
        <f t="shared" si="59"/>
        <v>42.17</v>
      </c>
      <c r="J171" s="77"/>
      <c r="L171" s="55"/>
      <c r="N171" s="26"/>
      <c r="P171" s="81"/>
      <c r="Q171" s="81"/>
      <c r="R171" s="81">
        <f t="shared" si="60"/>
        <v>2.39</v>
      </c>
      <c r="T171" s="23">
        <f>+SUBTOTAL(9,T166:T170)</f>
        <v>12449123</v>
      </c>
      <c r="V171" s="23">
        <f>+SUBTOTAL(9,V166:V170)</f>
        <v>2902811</v>
      </c>
    </row>
    <row r="172" spans="1:22" x14ac:dyDescent="0.25">
      <c r="A172" s="20" t="s">
        <v>5</v>
      </c>
      <c r="B172" s="20" t="s">
        <v>5</v>
      </c>
      <c r="D172" s="12"/>
      <c r="F172" s="12"/>
      <c r="J172" s="77"/>
      <c r="L172" s="24"/>
      <c r="N172" s="26"/>
      <c r="P172" s="77"/>
      <c r="Q172" s="77"/>
      <c r="R172" s="24"/>
    </row>
    <row r="173" spans="1:22" s="28" customFormat="1" x14ac:dyDescent="0.25">
      <c r="A173" s="28" t="s">
        <v>5</v>
      </c>
      <c r="B173" s="28" t="s">
        <v>50</v>
      </c>
      <c r="D173" s="16"/>
      <c r="F173" s="16"/>
      <c r="J173" s="77"/>
      <c r="L173" s="24"/>
      <c r="N173" s="26"/>
      <c r="P173" s="81"/>
      <c r="Q173" s="81"/>
      <c r="R173" s="24"/>
    </row>
    <row r="174" spans="1:22" x14ac:dyDescent="0.25">
      <c r="A174" s="20">
        <v>321</v>
      </c>
      <c r="B174" s="20" t="s">
        <v>14</v>
      </c>
      <c r="D174" s="15">
        <v>194729785.75999999</v>
      </c>
      <c r="F174" s="15">
        <v>100039207.20624749</v>
      </c>
      <c r="H174" s="77">
        <f t="shared" ref="H174:H179" si="62">+ROUND(F174/D174*100,2)</f>
        <v>51.37</v>
      </c>
      <c r="J174" s="77">
        <v>37.270023813829035</v>
      </c>
      <c r="L174" s="24">
        <v>18.670000000000002</v>
      </c>
      <c r="N174" s="26">
        <v>-1</v>
      </c>
      <c r="P174" s="77">
        <v>2.71</v>
      </c>
      <c r="Q174" s="77"/>
      <c r="R174" s="24">
        <f t="shared" ref="R174:R179" si="63">+ROUND(T174/D174*100,2)</f>
        <v>2.66</v>
      </c>
      <c r="T174" s="21">
        <f t="shared" ref="T174:T178" si="64">+ROUND((ROUND((100-N174)/100*D174-F174,0))/L174,0)</f>
        <v>5176105</v>
      </c>
      <c r="V174" s="21">
        <f>+T174-'Schedule 1A'!R174</f>
        <v>1670969</v>
      </c>
    </row>
    <row r="175" spans="1:22" x14ac:dyDescent="0.25">
      <c r="A175" s="20">
        <v>322</v>
      </c>
      <c r="B175" s="20" t="s">
        <v>48</v>
      </c>
      <c r="D175" s="15">
        <v>838073831.14999998</v>
      </c>
      <c r="F175" s="15">
        <v>293588601.66264999</v>
      </c>
      <c r="H175" s="77">
        <f t="shared" si="62"/>
        <v>35.03</v>
      </c>
      <c r="J175" s="77">
        <v>27.573220933758169</v>
      </c>
      <c r="L175" s="24">
        <v>18</v>
      </c>
      <c r="N175" s="26">
        <v>-2</v>
      </c>
      <c r="P175" s="77">
        <v>3.7</v>
      </c>
      <c r="Q175" s="77"/>
      <c r="R175" s="24">
        <f t="shared" si="63"/>
        <v>3.72</v>
      </c>
      <c r="T175" s="21">
        <f t="shared" si="64"/>
        <v>31180373</v>
      </c>
      <c r="V175" s="21">
        <f>+T175-'Schedule 1A'!R175</f>
        <v>14418896</v>
      </c>
    </row>
    <row r="176" spans="1:22" x14ac:dyDescent="0.25">
      <c r="A176" s="20">
        <v>323</v>
      </c>
      <c r="B176" s="20" t="s">
        <v>16</v>
      </c>
      <c r="D176" s="15">
        <v>412318466.63999999</v>
      </c>
      <c r="F176" s="15">
        <v>47813094.579740003</v>
      </c>
      <c r="H176" s="77">
        <f t="shared" si="62"/>
        <v>11.6</v>
      </c>
      <c r="J176" s="77">
        <v>22.308546362744416</v>
      </c>
      <c r="L176" s="24">
        <v>17.309999999999999</v>
      </c>
      <c r="N176" s="26">
        <v>0</v>
      </c>
      <c r="P176" s="77">
        <v>4.4800000000000004</v>
      </c>
      <c r="Q176" s="77"/>
      <c r="R176" s="24">
        <f t="shared" si="63"/>
        <v>5.1100000000000003</v>
      </c>
      <c r="T176" s="21">
        <f t="shared" si="64"/>
        <v>21057503</v>
      </c>
      <c r="V176" s="21">
        <f>+T176-'Schedule 1A'!R176</f>
        <v>11161860</v>
      </c>
    </row>
    <row r="177" spans="1:22" x14ac:dyDescent="0.25">
      <c r="A177" s="20">
        <v>324</v>
      </c>
      <c r="B177" s="20" t="s">
        <v>17</v>
      </c>
      <c r="D177" s="15">
        <v>119762438.11</v>
      </c>
      <c r="F177" s="15">
        <v>49415234.345734999</v>
      </c>
      <c r="H177" s="77">
        <f t="shared" si="62"/>
        <v>41.26</v>
      </c>
      <c r="J177" s="77">
        <v>33.184392065900177</v>
      </c>
      <c r="L177" s="24">
        <v>18.68</v>
      </c>
      <c r="N177" s="26">
        <v>-1</v>
      </c>
      <c r="P177" s="77">
        <v>3.04</v>
      </c>
      <c r="Q177" s="77"/>
      <c r="R177" s="24">
        <f t="shared" si="63"/>
        <v>3.2</v>
      </c>
      <c r="T177" s="21">
        <f t="shared" si="64"/>
        <v>3830023</v>
      </c>
      <c r="V177" s="21">
        <f>+T177-'Schedule 1A'!R177</f>
        <v>1674299</v>
      </c>
    </row>
    <row r="178" spans="1:22" x14ac:dyDescent="0.25">
      <c r="A178" s="20">
        <v>325</v>
      </c>
      <c r="B178" s="20" t="s">
        <v>191</v>
      </c>
      <c r="D178" s="11">
        <v>11320231.970000001</v>
      </c>
      <c r="F178" s="11">
        <v>6997958.1787100006</v>
      </c>
      <c r="H178" s="77">
        <f t="shared" si="62"/>
        <v>61.82</v>
      </c>
      <c r="J178" s="77">
        <v>39.985455960864471</v>
      </c>
      <c r="L178" s="24">
        <v>15.87</v>
      </c>
      <c r="N178" s="26">
        <v>-3</v>
      </c>
      <c r="P178" s="77">
        <v>2.58</v>
      </c>
      <c r="Q178" s="77"/>
      <c r="R178" s="24">
        <f t="shared" si="63"/>
        <v>2.59</v>
      </c>
      <c r="T178" s="22">
        <f t="shared" si="64"/>
        <v>293754</v>
      </c>
      <c r="V178" s="22">
        <f>+T178-'Schedule 1A'!R178</f>
        <v>89990</v>
      </c>
    </row>
    <row r="179" spans="1:22" s="28" customFormat="1" x14ac:dyDescent="0.25">
      <c r="A179" s="28" t="s">
        <v>5</v>
      </c>
      <c r="B179" s="28" t="s">
        <v>51</v>
      </c>
      <c r="D179" s="17">
        <f>+SUBTOTAL(9,D174:D178)</f>
        <v>1576204753.6299999</v>
      </c>
      <c r="F179" s="17">
        <f>+SUBTOTAL(9,F174:F178)</f>
        <v>497854095.97308248</v>
      </c>
      <c r="H179" s="81">
        <f t="shared" si="62"/>
        <v>31.59</v>
      </c>
      <c r="J179" s="77"/>
      <c r="L179" s="55"/>
      <c r="N179" s="26"/>
      <c r="P179" s="81"/>
      <c r="Q179" s="81"/>
      <c r="R179" s="81">
        <f t="shared" si="63"/>
        <v>3.9</v>
      </c>
      <c r="T179" s="23">
        <f>+SUBTOTAL(9,T174:T178)</f>
        <v>61537758</v>
      </c>
      <c r="V179" s="23">
        <f>+SUBTOTAL(9,V174:V178)</f>
        <v>29016014</v>
      </c>
    </row>
    <row r="180" spans="1:22" x14ac:dyDescent="0.25">
      <c r="A180" s="20" t="s">
        <v>5</v>
      </c>
      <c r="B180" s="20" t="s">
        <v>5</v>
      </c>
      <c r="D180" s="12"/>
      <c r="F180" s="12"/>
      <c r="J180" s="77"/>
      <c r="L180" s="24"/>
      <c r="N180" s="26"/>
      <c r="P180" s="77"/>
      <c r="Q180" s="77"/>
      <c r="R180" s="24"/>
    </row>
    <row r="181" spans="1:22" s="28" customFormat="1" x14ac:dyDescent="0.25">
      <c r="A181" s="28" t="s">
        <v>5</v>
      </c>
      <c r="B181" s="28" t="s">
        <v>52</v>
      </c>
      <c r="D181" s="16"/>
      <c r="F181" s="16"/>
      <c r="J181" s="77"/>
      <c r="L181" s="24"/>
      <c r="N181" s="26"/>
      <c r="P181" s="81"/>
      <c r="Q181" s="81"/>
      <c r="R181" s="24"/>
    </row>
    <row r="182" spans="1:22" x14ac:dyDescent="0.25">
      <c r="A182" s="20">
        <v>321</v>
      </c>
      <c r="B182" s="20" t="s">
        <v>14</v>
      </c>
      <c r="D182" s="15">
        <v>297759843.98000002</v>
      </c>
      <c r="F182" s="15">
        <v>130332823.31197</v>
      </c>
      <c r="H182" s="77">
        <f t="shared" ref="H182:H187" si="65">+ROUND(F182/D182*100,2)</f>
        <v>43.77</v>
      </c>
      <c r="J182" s="77">
        <v>46.416223501681166</v>
      </c>
      <c r="L182" s="24">
        <v>25.16</v>
      </c>
      <c r="N182" s="26">
        <v>-1</v>
      </c>
      <c r="P182" s="77">
        <v>2.1800000000000002</v>
      </c>
      <c r="Q182" s="77"/>
      <c r="R182" s="24">
        <f t="shared" ref="R182:R187" si="66">+ROUND(T182/D182*100,2)</f>
        <v>2.27</v>
      </c>
      <c r="T182" s="21">
        <f t="shared" ref="T182:T186" si="67">+ROUND((ROUND((100-N182)/100*D182-F182,0))/L182,0)</f>
        <v>6772839</v>
      </c>
      <c r="V182" s="21">
        <f>+T182-'Schedule 1A'!R182</f>
        <v>1413162</v>
      </c>
    </row>
    <row r="183" spans="1:22" x14ac:dyDescent="0.25">
      <c r="A183" s="20">
        <v>322</v>
      </c>
      <c r="B183" s="20" t="s">
        <v>48</v>
      </c>
      <c r="D183" s="15">
        <v>1053686661.38</v>
      </c>
      <c r="F183" s="15">
        <v>387788728.4733749</v>
      </c>
      <c r="H183" s="77">
        <f t="shared" si="65"/>
        <v>36.799999999999997</v>
      </c>
      <c r="J183" s="77">
        <v>35.023373117162812</v>
      </c>
      <c r="L183" s="24">
        <v>23.7</v>
      </c>
      <c r="N183" s="26">
        <v>-2</v>
      </c>
      <c r="P183" s="77">
        <v>2.91</v>
      </c>
      <c r="Q183" s="77"/>
      <c r="R183" s="24">
        <f t="shared" si="66"/>
        <v>2.75</v>
      </c>
      <c r="T183" s="21">
        <f t="shared" si="67"/>
        <v>28986146</v>
      </c>
      <c r="V183" s="21">
        <f>+T183-'Schedule 1A'!R183</f>
        <v>7912413</v>
      </c>
    </row>
    <row r="184" spans="1:22" x14ac:dyDescent="0.25">
      <c r="A184" s="20">
        <v>323</v>
      </c>
      <c r="B184" s="20" t="s">
        <v>16</v>
      </c>
      <c r="D184" s="15">
        <v>350014044.14999998</v>
      </c>
      <c r="F184" s="15">
        <v>46854391.850579999</v>
      </c>
      <c r="H184" s="77">
        <f t="shared" si="65"/>
        <v>13.39</v>
      </c>
      <c r="J184" s="77">
        <v>28.509528247328966</v>
      </c>
      <c r="L184" s="24">
        <v>22.42</v>
      </c>
      <c r="N184" s="26">
        <v>0</v>
      </c>
      <c r="P184" s="77">
        <v>3.51</v>
      </c>
      <c r="Q184" s="77"/>
      <c r="R184" s="24">
        <f t="shared" si="66"/>
        <v>3.86</v>
      </c>
      <c r="T184" s="21">
        <f t="shared" si="67"/>
        <v>13521840</v>
      </c>
      <c r="V184" s="21">
        <f>+T184-'Schedule 1A'!R184</f>
        <v>5121503</v>
      </c>
    </row>
    <row r="185" spans="1:22" x14ac:dyDescent="0.25">
      <c r="A185" s="20">
        <v>324</v>
      </c>
      <c r="B185" s="20" t="s">
        <v>17</v>
      </c>
      <c r="D185" s="15">
        <v>188938114.94</v>
      </c>
      <c r="F185" s="15">
        <v>84917441.750014991</v>
      </c>
      <c r="H185" s="77">
        <f t="shared" si="65"/>
        <v>44.94</v>
      </c>
      <c r="J185" s="77">
        <v>47.620526103393019</v>
      </c>
      <c r="L185" s="24">
        <v>24.68</v>
      </c>
      <c r="N185" s="26">
        <v>-1</v>
      </c>
      <c r="P185" s="77">
        <v>2.12</v>
      </c>
      <c r="Q185" s="77"/>
      <c r="R185" s="24">
        <f t="shared" si="66"/>
        <v>2.27</v>
      </c>
      <c r="T185" s="21">
        <f t="shared" si="67"/>
        <v>4291331</v>
      </c>
      <c r="V185" s="21">
        <f>+T185-'Schedule 1A'!R185</f>
        <v>890445</v>
      </c>
    </row>
    <row r="186" spans="1:22" x14ac:dyDescent="0.25">
      <c r="A186" s="20">
        <v>325</v>
      </c>
      <c r="B186" s="20" t="s">
        <v>191</v>
      </c>
      <c r="D186" s="11">
        <v>24130684.219999999</v>
      </c>
      <c r="F186" s="15">
        <v>11189066.0804825</v>
      </c>
      <c r="H186" s="77">
        <f t="shared" si="65"/>
        <v>46.37</v>
      </c>
      <c r="J186" s="77">
        <v>42.253280179317919</v>
      </c>
      <c r="L186" s="24">
        <v>20.78</v>
      </c>
      <c r="N186" s="26">
        <v>-3</v>
      </c>
      <c r="P186" s="77">
        <v>2.44</v>
      </c>
      <c r="Q186" s="77"/>
      <c r="R186" s="24">
        <f t="shared" si="66"/>
        <v>2.73</v>
      </c>
      <c r="T186" s="21">
        <f t="shared" si="67"/>
        <v>657629</v>
      </c>
      <c r="V186" s="21">
        <f>+T186-'Schedule 1A'!R186</f>
        <v>223277</v>
      </c>
    </row>
    <row r="187" spans="1:22" s="28" customFormat="1" x14ac:dyDescent="0.25">
      <c r="A187" s="28" t="s">
        <v>5</v>
      </c>
      <c r="B187" s="28" t="s">
        <v>53</v>
      </c>
      <c r="D187" s="7">
        <f>+SUBTOTAL(9,D182:D186)</f>
        <v>1914529348.6700003</v>
      </c>
      <c r="F187" s="7">
        <f>+SUBTOTAL(9,F182:F186)</f>
        <v>661082451.46642244</v>
      </c>
      <c r="H187" s="81">
        <f t="shared" si="65"/>
        <v>34.53</v>
      </c>
      <c r="J187" s="77"/>
      <c r="L187" s="55"/>
      <c r="N187" s="26"/>
      <c r="P187" s="81"/>
      <c r="Q187" s="81"/>
      <c r="R187" s="81">
        <f t="shared" si="66"/>
        <v>2.83</v>
      </c>
      <c r="T187" s="34">
        <f>+SUBTOTAL(9,T182:T186)</f>
        <v>54229785</v>
      </c>
      <c r="V187" s="34">
        <f>+SUBTOTAL(9,V182:V186)</f>
        <v>15560800</v>
      </c>
    </row>
    <row r="188" spans="1:22" s="28" customFormat="1" x14ac:dyDescent="0.25">
      <c r="B188" s="28" t="s">
        <v>5</v>
      </c>
      <c r="D188" s="17"/>
      <c r="F188" s="17"/>
      <c r="J188" s="77"/>
      <c r="L188" s="24"/>
      <c r="N188" s="26"/>
      <c r="P188" s="81"/>
      <c r="Q188" s="81"/>
      <c r="R188" s="24"/>
      <c r="T188" s="23"/>
      <c r="V188" s="23"/>
    </row>
    <row r="189" spans="1:22" s="28" customFormat="1" x14ac:dyDescent="0.25">
      <c r="A189" s="54" t="s">
        <v>155</v>
      </c>
      <c r="D189" s="9">
        <f>+SUBTOTAL(9,D166:D188)</f>
        <v>4010776637.2399998</v>
      </c>
      <c r="F189" s="9">
        <f>+SUBTOTAL(9,F166:F188)</f>
        <v>1378225010.9768775</v>
      </c>
      <c r="H189" s="93">
        <f t="shared" ref="H189" si="68">+ROUND(F189/D189*100,2)</f>
        <v>34.36</v>
      </c>
      <c r="J189" s="77"/>
      <c r="L189" s="48"/>
      <c r="N189" s="26"/>
      <c r="P189" s="81"/>
      <c r="Q189" s="81"/>
      <c r="R189" s="93">
        <f t="shared" ref="R189" si="69">+ROUND(T189/D189*100,2)</f>
        <v>3.2</v>
      </c>
      <c r="T189" s="51">
        <f>+SUBTOTAL(9,T166:T188)</f>
        <v>128216666</v>
      </c>
      <c r="V189" s="51">
        <f>+SUBTOTAL(9,V166:V188)</f>
        <v>47479625</v>
      </c>
    </row>
    <row r="190" spans="1:22" s="28" customFormat="1" x14ac:dyDescent="0.25">
      <c r="A190" s="54"/>
      <c r="B190" s="28" t="s">
        <v>5</v>
      </c>
      <c r="D190" s="17"/>
      <c r="F190" s="17"/>
      <c r="J190" s="77"/>
      <c r="L190" s="24"/>
      <c r="N190" s="26"/>
      <c r="P190" s="81"/>
      <c r="Q190" s="81"/>
      <c r="R190" s="24"/>
      <c r="T190" s="23"/>
      <c r="V190" s="23"/>
    </row>
    <row r="191" spans="1:22" s="28" customFormat="1" x14ac:dyDescent="0.25">
      <c r="A191" s="54"/>
      <c r="B191" s="28" t="s">
        <v>5</v>
      </c>
      <c r="D191" s="17"/>
      <c r="F191" s="17"/>
      <c r="J191" s="77"/>
      <c r="L191" s="24"/>
      <c r="N191" s="26"/>
      <c r="P191" s="81"/>
      <c r="Q191" s="81"/>
      <c r="R191" s="24"/>
      <c r="T191" s="23"/>
      <c r="V191" s="23"/>
    </row>
    <row r="192" spans="1:22" s="28" customFormat="1" x14ac:dyDescent="0.25">
      <c r="A192" s="54" t="s">
        <v>156</v>
      </c>
      <c r="D192" s="17"/>
      <c r="F192" s="17"/>
      <c r="J192" s="77"/>
      <c r="L192" s="24"/>
      <c r="N192" s="26"/>
      <c r="P192" s="81"/>
      <c r="Q192" s="81"/>
      <c r="R192" s="24"/>
      <c r="T192" s="23"/>
      <c r="V192" s="23"/>
    </row>
    <row r="193" spans="1:22" x14ac:dyDescent="0.25">
      <c r="A193" s="20" t="s">
        <v>5</v>
      </c>
      <c r="B193" s="20" t="s">
        <v>5</v>
      </c>
      <c r="D193" s="12"/>
      <c r="F193" s="12"/>
      <c r="J193" s="77"/>
      <c r="L193" s="24"/>
      <c r="N193" s="26"/>
      <c r="P193" s="77"/>
      <c r="Q193" s="77"/>
      <c r="R193" s="24"/>
    </row>
    <row r="194" spans="1:22" s="28" customFormat="1" x14ac:dyDescent="0.25">
      <c r="A194" s="28" t="s">
        <v>5</v>
      </c>
      <c r="B194" s="28" t="s">
        <v>45</v>
      </c>
      <c r="D194" s="17"/>
      <c r="F194" s="16"/>
      <c r="J194" s="77"/>
      <c r="L194" s="24"/>
      <c r="N194" s="26"/>
      <c r="P194" s="81"/>
      <c r="Q194" s="81"/>
      <c r="R194" s="24"/>
    </row>
    <row r="195" spans="1:22" x14ac:dyDescent="0.25">
      <c r="A195" s="20">
        <v>321</v>
      </c>
      <c r="B195" s="20" t="s">
        <v>14</v>
      </c>
      <c r="D195" s="15">
        <v>360056131.68000001</v>
      </c>
      <c r="F195" s="15">
        <v>183734298.68243501</v>
      </c>
      <c r="H195" s="77">
        <f t="shared" ref="H195:H200" si="70">+ROUND(F195/D195*100,2)</f>
        <v>51.03</v>
      </c>
      <c r="J195" s="77">
        <v>28.088495321383938</v>
      </c>
      <c r="L195" s="24">
        <v>15.98</v>
      </c>
      <c r="N195" s="26">
        <v>-1</v>
      </c>
      <c r="P195" s="77">
        <v>3.6</v>
      </c>
      <c r="Q195" s="77"/>
      <c r="R195" s="24">
        <f t="shared" ref="R195:R200" si="71">+ROUND(T195/D195*100,2)</f>
        <v>3.13</v>
      </c>
      <c r="T195" s="21">
        <f t="shared" ref="T195:T199" si="72">+ROUND((ROUND((100-N195)/100*D195-F195,0))/L195,0)</f>
        <v>11259224</v>
      </c>
      <c r="V195" s="21">
        <f>+T195-'Schedule 1A'!R195</f>
        <v>4778214</v>
      </c>
    </row>
    <row r="196" spans="1:22" x14ac:dyDescent="0.25">
      <c r="A196" s="20">
        <v>322</v>
      </c>
      <c r="B196" s="20" t="s">
        <v>48</v>
      </c>
      <c r="D196" s="15">
        <v>137627468.56</v>
      </c>
      <c r="F196" s="15">
        <v>24011346.918924998</v>
      </c>
      <c r="H196" s="77">
        <f t="shared" si="70"/>
        <v>17.45</v>
      </c>
      <c r="J196" s="77">
        <v>21.015875671784102</v>
      </c>
      <c r="L196" s="24">
        <v>15.58</v>
      </c>
      <c r="N196" s="26">
        <v>-2</v>
      </c>
      <c r="P196" s="77">
        <v>4.8499999999999996</v>
      </c>
      <c r="Q196" s="77"/>
      <c r="R196" s="24">
        <f t="shared" si="71"/>
        <v>5.43</v>
      </c>
      <c r="T196" s="21">
        <f t="shared" si="72"/>
        <v>7469106</v>
      </c>
      <c r="V196" s="21">
        <f>+T196-'Schedule 1A'!R196</f>
        <v>4716557</v>
      </c>
    </row>
    <row r="197" spans="1:22" x14ac:dyDescent="0.25">
      <c r="A197" s="20">
        <v>323</v>
      </c>
      <c r="B197" s="20" t="s">
        <v>16</v>
      </c>
      <c r="D197" s="15">
        <v>21825766.920000002</v>
      </c>
      <c r="F197" s="15">
        <v>5398453.5291799996</v>
      </c>
      <c r="H197" s="77">
        <f t="shared" si="70"/>
        <v>24.73</v>
      </c>
      <c r="J197" s="77">
        <v>20.635003413046729</v>
      </c>
      <c r="L197" s="24">
        <v>14.91</v>
      </c>
      <c r="N197" s="26">
        <v>0</v>
      </c>
      <c r="P197" s="77">
        <v>4.8499999999999996</v>
      </c>
      <c r="Q197" s="77"/>
      <c r="R197" s="24">
        <f t="shared" si="71"/>
        <v>5.05</v>
      </c>
      <c r="T197" s="21">
        <f t="shared" si="72"/>
        <v>1101765</v>
      </c>
      <c r="V197" s="21">
        <f>+T197-'Schedule 1A'!R197</f>
        <v>577947</v>
      </c>
    </row>
    <row r="198" spans="1:22" x14ac:dyDescent="0.25">
      <c r="A198" s="20">
        <v>324</v>
      </c>
      <c r="B198" s="20" t="s">
        <v>17</v>
      </c>
      <c r="D198" s="15">
        <v>53673511.619999997</v>
      </c>
      <c r="F198" s="15">
        <v>34021888.019345</v>
      </c>
      <c r="H198" s="77">
        <f t="shared" si="70"/>
        <v>63.39</v>
      </c>
      <c r="J198" s="77">
        <v>31.190358555848668</v>
      </c>
      <c r="L198" s="24">
        <v>15.97</v>
      </c>
      <c r="N198" s="26">
        <v>-1</v>
      </c>
      <c r="P198" s="77">
        <v>3.24</v>
      </c>
      <c r="Q198" s="77"/>
      <c r="R198" s="24">
        <f t="shared" si="71"/>
        <v>2.36</v>
      </c>
      <c r="T198" s="21">
        <f t="shared" si="72"/>
        <v>1264143</v>
      </c>
      <c r="V198" s="21">
        <f>+T198-'Schedule 1A'!R198</f>
        <v>298020</v>
      </c>
    </row>
    <row r="199" spans="1:22" x14ac:dyDescent="0.25">
      <c r="A199" s="20">
        <v>325</v>
      </c>
      <c r="B199" s="20" t="s">
        <v>191</v>
      </c>
      <c r="D199" s="11">
        <v>37213998.409999996</v>
      </c>
      <c r="F199" s="11">
        <v>17421763.968767501</v>
      </c>
      <c r="H199" s="77">
        <f t="shared" si="70"/>
        <v>46.82</v>
      </c>
      <c r="J199" s="77">
        <v>24.887280201420495</v>
      </c>
      <c r="L199" s="24">
        <v>15.3</v>
      </c>
      <c r="N199" s="26">
        <v>-3</v>
      </c>
      <c r="P199" s="77">
        <v>4.1399999999999997</v>
      </c>
      <c r="Q199" s="77"/>
      <c r="R199" s="24">
        <f t="shared" si="71"/>
        <v>3.67</v>
      </c>
      <c r="T199" s="22">
        <f t="shared" si="72"/>
        <v>1366579</v>
      </c>
      <c r="V199" s="22">
        <f>+T199-'Schedule 1A'!R199</f>
        <v>696727</v>
      </c>
    </row>
    <row r="200" spans="1:22" s="28" customFormat="1" x14ac:dyDescent="0.25">
      <c r="A200" s="28" t="s">
        <v>5</v>
      </c>
      <c r="B200" s="28" t="s">
        <v>46</v>
      </c>
      <c r="D200" s="17">
        <f>+SUBTOTAL(9,D195:D199)</f>
        <v>610396877.18999994</v>
      </c>
      <c r="F200" s="17">
        <f>+SUBTOTAL(9,F195:F199)</f>
        <v>264587751.11865249</v>
      </c>
      <c r="H200" s="81">
        <f t="shared" si="70"/>
        <v>43.35</v>
      </c>
      <c r="J200" s="77"/>
      <c r="L200" s="55"/>
      <c r="N200" s="26"/>
      <c r="P200" s="81"/>
      <c r="Q200" s="81"/>
      <c r="R200" s="81">
        <f t="shared" si="71"/>
        <v>3.68</v>
      </c>
      <c r="T200" s="23">
        <f>+SUBTOTAL(9,T195:T199)</f>
        <v>22460817</v>
      </c>
      <c r="V200" s="23">
        <f>+SUBTOTAL(9,V195:V199)</f>
        <v>11067465</v>
      </c>
    </row>
    <row r="201" spans="1:22" x14ac:dyDescent="0.25">
      <c r="A201" s="20" t="s">
        <v>5</v>
      </c>
      <c r="B201" s="20" t="s">
        <v>5</v>
      </c>
      <c r="D201" s="12"/>
      <c r="F201" s="12"/>
      <c r="J201" s="77"/>
      <c r="L201" s="24"/>
      <c r="N201" s="26"/>
      <c r="P201" s="77"/>
      <c r="Q201" s="77"/>
      <c r="R201" s="24"/>
    </row>
    <row r="202" spans="1:22" s="28" customFormat="1" x14ac:dyDescent="0.25">
      <c r="A202" s="28" t="s">
        <v>5</v>
      </c>
      <c r="B202" s="28" t="s">
        <v>54</v>
      </c>
      <c r="D202" s="16"/>
      <c r="F202" s="16"/>
      <c r="J202" s="77"/>
      <c r="L202" s="24"/>
      <c r="N202" s="26"/>
      <c r="P202" s="81"/>
      <c r="Q202" s="81"/>
      <c r="R202" s="24"/>
    </row>
    <row r="203" spans="1:22" x14ac:dyDescent="0.25">
      <c r="A203" s="20">
        <v>321</v>
      </c>
      <c r="B203" s="20" t="s">
        <v>14</v>
      </c>
      <c r="D203" s="15">
        <v>183462252.38</v>
      </c>
      <c r="F203" s="15">
        <v>38437467.454240002</v>
      </c>
      <c r="H203" s="77">
        <f t="shared" ref="H203:H208" si="73">+ROUND(F203/D203*100,2)</f>
        <v>20.95</v>
      </c>
      <c r="J203" s="77">
        <v>22.176229063581268</v>
      </c>
      <c r="L203" s="24">
        <v>15.31</v>
      </c>
      <c r="N203" s="26">
        <v>-1</v>
      </c>
      <c r="P203" s="77">
        <v>4.55</v>
      </c>
      <c r="Q203" s="77"/>
      <c r="R203" s="24">
        <f t="shared" ref="R203:R208" si="74">+ROUND(T203/D203*100,2)</f>
        <v>5.23</v>
      </c>
      <c r="T203" s="21">
        <f t="shared" ref="T203:T207" si="75">+ROUND((ROUND((100-N203)/100*D203-F203,0))/L203,0)</f>
        <v>9592385</v>
      </c>
      <c r="V203" s="21">
        <f>+T203-'Schedule 1A'!R203</f>
        <v>6290064</v>
      </c>
    </row>
    <row r="204" spans="1:22" x14ac:dyDescent="0.25">
      <c r="A204" s="20">
        <v>322</v>
      </c>
      <c r="B204" s="20" t="s">
        <v>48</v>
      </c>
      <c r="D204" s="15">
        <v>586039766.78999996</v>
      </c>
      <c r="F204" s="15">
        <v>168441241.32372496</v>
      </c>
      <c r="H204" s="77">
        <f t="shared" si="73"/>
        <v>28.74</v>
      </c>
      <c r="J204" s="77">
        <v>22.814798373828836</v>
      </c>
      <c r="L204" s="24">
        <v>14.82</v>
      </c>
      <c r="N204" s="26">
        <v>-2</v>
      </c>
      <c r="P204" s="77">
        <v>4.47</v>
      </c>
      <c r="Q204" s="77"/>
      <c r="R204" s="24">
        <f t="shared" si="74"/>
        <v>4.9400000000000004</v>
      </c>
      <c r="T204" s="21">
        <f t="shared" si="75"/>
        <v>28968915</v>
      </c>
      <c r="V204" s="21">
        <f>+T204-'Schedule 1A'!R204</f>
        <v>17248120</v>
      </c>
    </row>
    <row r="205" spans="1:22" x14ac:dyDescent="0.25">
      <c r="A205" s="20">
        <v>323</v>
      </c>
      <c r="B205" s="20" t="s">
        <v>16</v>
      </c>
      <c r="D205" s="15">
        <v>756080929.11000001</v>
      </c>
      <c r="F205" s="15">
        <v>81959596.585809991</v>
      </c>
      <c r="H205" s="77">
        <f t="shared" si="73"/>
        <v>10.84</v>
      </c>
      <c r="J205" s="77">
        <v>18.632180346854142</v>
      </c>
      <c r="L205" s="24">
        <v>14.39</v>
      </c>
      <c r="N205" s="26">
        <v>0</v>
      </c>
      <c r="P205" s="77">
        <v>5.37</v>
      </c>
      <c r="Q205" s="77"/>
      <c r="R205" s="24">
        <f t="shared" si="74"/>
        <v>6.2</v>
      </c>
      <c r="T205" s="21">
        <f t="shared" si="75"/>
        <v>46846514</v>
      </c>
      <c r="V205" s="21">
        <f>+T205-'Schedule 1A'!R205</f>
        <v>28700572</v>
      </c>
    </row>
    <row r="206" spans="1:22" x14ac:dyDescent="0.25">
      <c r="A206" s="20">
        <v>324</v>
      </c>
      <c r="B206" s="20" t="s">
        <v>17</v>
      </c>
      <c r="D206" s="15">
        <v>150385799.33000001</v>
      </c>
      <c r="F206" s="15">
        <v>72326463.215882495</v>
      </c>
      <c r="H206" s="77">
        <f t="shared" si="73"/>
        <v>48.09</v>
      </c>
      <c r="J206" s="77">
        <v>29.274916997029329</v>
      </c>
      <c r="L206" s="24">
        <v>15.28</v>
      </c>
      <c r="N206" s="26">
        <v>-1</v>
      </c>
      <c r="P206" s="77">
        <v>3.45</v>
      </c>
      <c r="Q206" s="77"/>
      <c r="R206" s="24">
        <f t="shared" si="74"/>
        <v>3.46</v>
      </c>
      <c r="T206" s="21">
        <f t="shared" si="75"/>
        <v>5207015</v>
      </c>
      <c r="V206" s="21">
        <f>+T206-'Schedule 1A'!R206</f>
        <v>2500071</v>
      </c>
    </row>
    <row r="207" spans="1:22" x14ac:dyDescent="0.25">
      <c r="A207" s="20">
        <v>325</v>
      </c>
      <c r="B207" s="20" t="s">
        <v>191</v>
      </c>
      <c r="D207" s="11">
        <v>15687982.359999999</v>
      </c>
      <c r="F207" s="11">
        <v>752238.4792099999</v>
      </c>
      <c r="H207" s="77">
        <f t="shared" si="73"/>
        <v>4.79</v>
      </c>
      <c r="J207" s="77">
        <v>20.13299604881173</v>
      </c>
      <c r="L207" s="24">
        <v>14.84</v>
      </c>
      <c r="N207" s="26">
        <v>-3</v>
      </c>
      <c r="P207" s="77">
        <v>5.12</v>
      </c>
      <c r="Q207" s="77"/>
      <c r="R207" s="24">
        <f t="shared" si="74"/>
        <v>6.62</v>
      </c>
      <c r="T207" s="22">
        <f t="shared" si="75"/>
        <v>1038166</v>
      </c>
      <c r="V207" s="22">
        <f>+T207-'Schedule 1A'!R207</f>
        <v>755782</v>
      </c>
    </row>
    <row r="208" spans="1:22" s="28" customFormat="1" x14ac:dyDescent="0.25">
      <c r="A208" s="28" t="s">
        <v>5</v>
      </c>
      <c r="B208" s="28" t="s">
        <v>55</v>
      </c>
      <c r="D208" s="17">
        <f>+SUBTOTAL(9,D203:D207)</f>
        <v>1691656729.9699998</v>
      </c>
      <c r="F208" s="17">
        <f>+SUBTOTAL(9,F203:F207)</f>
        <v>361917007.05886745</v>
      </c>
      <c r="H208" s="81">
        <f t="shared" si="73"/>
        <v>21.39</v>
      </c>
      <c r="J208" s="77"/>
      <c r="L208" s="55"/>
      <c r="N208" s="26"/>
      <c r="P208" s="81"/>
      <c r="Q208" s="81"/>
      <c r="R208" s="81">
        <f t="shared" si="74"/>
        <v>5.42</v>
      </c>
      <c r="T208" s="23">
        <f>+SUBTOTAL(9,T203:T207)</f>
        <v>91652995</v>
      </c>
      <c r="V208" s="23">
        <f>+SUBTOTAL(9,V203:V207)</f>
        <v>55494609</v>
      </c>
    </row>
    <row r="209" spans="1:22" x14ac:dyDescent="0.25">
      <c r="A209" s="20" t="s">
        <v>5</v>
      </c>
      <c r="B209" s="20" t="s">
        <v>5</v>
      </c>
      <c r="D209" s="12"/>
      <c r="F209" s="12"/>
      <c r="J209" s="77"/>
      <c r="L209" s="24"/>
      <c r="N209" s="26"/>
      <c r="P209" s="77"/>
      <c r="Q209" s="77"/>
      <c r="R209" s="24"/>
    </row>
    <row r="210" spans="1:22" s="28" customFormat="1" x14ac:dyDescent="0.25">
      <c r="A210" s="28" t="s">
        <v>5</v>
      </c>
      <c r="B210" s="28" t="s">
        <v>56</v>
      </c>
      <c r="D210" s="16"/>
      <c r="F210" s="16"/>
      <c r="J210" s="77"/>
      <c r="L210" s="24"/>
      <c r="N210" s="26"/>
      <c r="P210" s="81"/>
      <c r="Q210" s="81"/>
      <c r="R210" s="24"/>
    </row>
    <row r="211" spans="1:22" x14ac:dyDescent="0.25">
      <c r="A211" s="20">
        <v>321</v>
      </c>
      <c r="B211" s="20" t="s">
        <v>14</v>
      </c>
      <c r="D211" s="15">
        <v>128297844.45</v>
      </c>
      <c r="F211" s="15">
        <v>49379171.36946249</v>
      </c>
      <c r="H211" s="77">
        <f t="shared" ref="H211:H216" si="76">+ROUND(F211/D211*100,2)</f>
        <v>38.49</v>
      </c>
      <c r="J211" s="77">
        <v>26.425651132739212</v>
      </c>
      <c r="L211" s="24">
        <v>16.010000000000002</v>
      </c>
      <c r="N211" s="26">
        <v>-1</v>
      </c>
      <c r="P211" s="77">
        <v>3.82</v>
      </c>
      <c r="Q211" s="77"/>
      <c r="R211" s="24">
        <f t="shared" ref="R211:R216" si="77">+ROUND(T211/D211*100,2)</f>
        <v>3.9</v>
      </c>
      <c r="T211" s="21">
        <f t="shared" ref="T211:T215" si="78">+ROUND((ROUND((100-N211)/100*D211-F211,0))/L211,0)</f>
        <v>5009472</v>
      </c>
      <c r="V211" s="21">
        <f>+T211-'Schedule 1A'!R211</f>
        <v>2700111</v>
      </c>
    </row>
    <row r="212" spans="1:22" x14ac:dyDescent="0.25">
      <c r="A212" s="20">
        <v>322</v>
      </c>
      <c r="B212" s="20" t="s">
        <v>48</v>
      </c>
      <c r="D212" s="15">
        <v>514072789.70999998</v>
      </c>
      <c r="F212" s="15">
        <v>183833791.76192501</v>
      </c>
      <c r="H212" s="77">
        <f t="shared" si="76"/>
        <v>35.76</v>
      </c>
      <c r="J212" s="77">
        <v>23.809620366621139</v>
      </c>
      <c r="L212" s="24">
        <v>15.49</v>
      </c>
      <c r="N212" s="26">
        <v>-2</v>
      </c>
      <c r="P212" s="77">
        <v>4.28</v>
      </c>
      <c r="Q212" s="77"/>
      <c r="R212" s="24">
        <f t="shared" si="77"/>
        <v>4.28</v>
      </c>
      <c r="T212" s="21">
        <f t="shared" si="78"/>
        <v>21983244</v>
      </c>
      <c r="V212" s="21">
        <f>+T212-'Schedule 1A'!R212</f>
        <v>11701788</v>
      </c>
    </row>
    <row r="213" spans="1:22" x14ac:dyDescent="0.25">
      <c r="A213" s="20">
        <v>323</v>
      </c>
      <c r="B213" s="20" t="s">
        <v>16</v>
      </c>
      <c r="D213" s="15">
        <v>599706205.85000002</v>
      </c>
      <c r="F213" s="15">
        <v>78908562.513570011</v>
      </c>
      <c r="H213" s="77">
        <f t="shared" si="76"/>
        <v>13.16</v>
      </c>
      <c r="J213" s="77">
        <v>18.952429321079936</v>
      </c>
      <c r="L213" s="24">
        <v>15.02</v>
      </c>
      <c r="N213" s="26">
        <v>0</v>
      </c>
      <c r="P213" s="77">
        <v>5.28</v>
      </c>
      <c r="Q213" s="77"/>
      <c r="R213" s="24">
        <f t="shared" si="77"/>
        <v>5.78</v>
      </c>
      <c r="T213" s="21">
        <f t="shared" si="78"/>
        <v>34673611</v>
      </c>
      <c r="V213" s="21">
        <f>+T213-'Schedule 1A'!R213</f>
        <v>20280662</v>
      </c>
    </row>
    <row r="214" spans="1:22" x14ac:dyDescent="0.25">
      <c r="A214" s="20">
        <v>324</v>
      </c>
      <c r="B214" s="20" t="s">
        <v>17</v>
      </c>
      <c r="D214" s="15">
        <v>175176467.40000001</v>
      </c>
      <c r="F214" s="15">
        <v>103877312.15649499</v>
      </c>
      <c r="H214" s="77">
        <f t="shared" si="76"/>
        <v>59.3</v>
      </c>
      <c r="J214" s="77">
        <v>33.736131747460611</v>
      </c>
      <c r="L214" s="24">
        <v>15.93</v>
      </c>
      <c r="N214" s="26">
        <v>-1</v>
      </c>
      <c r="P214" s="77">
        <v>2.99</v>
      </c>
      <c r="Q214" s="77"/>
      <c r="R214" s="24">
        <f t="shared" si="77"/>
        <v>2.62</v>
      </c>
      <c r="T214" s="21">
        <f t="shared" si="78"/>
        <v>4585745</v>
      </c>
      <c r="V214" s="21">
        <f>+T214-'Schedule 1A'!R214</f>
        <v>1432569</v>
      </c>
    </row>
    <row r="215" spans="1:22" x14ac:dyDescent="0.25">
      <c r="A215" s="20">
        <v>325</v>
      </c>
      <c r="B215" s="20" t="s">
        <v>191</v>
      </c>
      <c r="D215" s="11">
        <v>11936246.869999999</v>
      </c>
      <c r="F215" s="15">
        <v>187687.97677499999</v>
      </c>
      <c r="H215" s="77">
        <f t="shared" si="76"/>
        <v>1.57</v>
      </c>
      <c r="J215" s="77">
        <v>22.141900031157025</v>
      </c>
      <c r="L215" s="24">
        <v>15.48</v>
      </c>
      <c r="N215" s="26">
        <v>-3</v>
      </c>
      <c r="P215" s="77">
        <v>4.6500000000000004</v>
      </c>
      <c r="Q215" s="77"/>
      <c r="R215" s="24">
        <f t="shared" si="77"/>
        <v>6.55</v>
      </c>
      <c r="T215" s="21">
        <f t="shared" si="78"/>
        <v>782083</v>
      </c>
      <c r="V215" s="21">
        <f>+T215-'Schedule 1A'!R215</f>
        <v>567231</v>
      </c>
    </row>
    <row r="216" spans="1:22" s="28" customFormat="1" x14ac:dyDescent="0.25">
      <c r="A216" s="28" t="s">
        <v>5</v>
      </c>
      <c r="B216" s="28" t="s">
        <v>57</v>
      </c>
      <c r="D216" s="7">
        <f>+SUBTOTAL(9,D211:D215)</f>
        <v>1429189554.28</v>
      </c>
      <c r="F216" s="7">
        <f>+SUBTOTAL(9,F211:F215)</f>
        <v>416186525.77822751</v>
      </c>
      <c r="H216" s="81">
        <f t="shared" si="76"/>
        <v>29.12</v>
      </c>
      <c r="J216" s="77"/>
      <c r="L216" s="55"/>
      <c r="N216" s="26"/>
      <c r="P216" s="81"/>
      <c r="Q216" s="81"/>
      <c r="R216" s="81">
        <f t="shared" si="77"/>
        <v>4.6900000000000004</v>
      </c>
      <c r="T216" s="34">
        <f>+SUBTOTAL(9,T211:T215)</f>
        <v>67034155</v>
      </c>
      <c r="V216" s="34">
        <f>+SUBTOTAL(9,V211:V215)</f>
        <v>36682361</v>
      </c>
    </row>
    <row r="217" spans="1:22" s="28" customFormat="1" x14ac:dyDescent="0.25">
      <c r="B217" s="28" t="s">
        <v>5</v>
      </c>
      <c r="D217" s="8"/>
      <c r="F217" s="8"/>
      <c r="J217" s="77"/>
      <c r="L217" s="24"/>
      <c r="N217" s="26"/>
      <c r="P217" s="81"/>
      <c r="Q217" s="81"/>
      <c r="R217" s="24"/>
      <c r="T217" s="38"/>
      <c r="V217" s="38"/>
    </row>
    <row r="218" spans="1:22" x14ac:dyDescent="0.25">
      <c r="A218" s="54" t="s">
        <v>157</v>
      </c>
      <c r="D218" s="10">
        <f>+SUBTOTAL(9,D194:D217)</f>
        <v>3731243161.4399996</v>
      </c>
      <c r="F218" s="10">
        <f>+SUBTOTAL(9,F194:F217)</f>
        <v>1042691283.9557474</v>
      </c>
      <c r="H218" s="93">
        <f t="shared" ref="H218" si="79">+ROUND(F218/D218*100,2)</f>
        <v>27.94</v>
      </c>
      <c r="J218" s="77"/>
      <c r="L218" s="48"/>
      <c r="N218" s="26"/>
      <c r="P218" s="77"/>
      <c r="Q218" s="77"/>
      <c r="R218" s="93">
        <f t="shared" ref="R218" si="80">+ROUND(T218/D218*100,2)</f>
        <v>4.8499999999999996</v>
      </c>
      <c r="T218" s="65">
        <f>+SUBTOTAL(9,T194:T217)</f>
        <v>181147967</v>
      </c>
      <c r="V218" s="65">
        <f>+SUBTOTAL(9,V194:V217)</f>
        <v>103244435</v>
      </c>
    </row>
    <row r="219" spans="1:22" x14ac:dyDescent="0.25">
      <c r="B219" s="20" t="s">
        <v>5</v>
      </c>
      <c r="D219" s="12"/>
      <c r="F219" s="12"/>
      <c r="J219" s="77"/>
      <c r="L219" s="24"/>
      <c r="N219" s="26"/>
      <c r="P219" s="77"/>
      <c r="Q219" s="77"/>
      <c r="R219" s="24"/>
    </row>
    <row r="220" spans="1:22" s="39" customFormat="1" ht="13.8" thickBot="1" x14ac:dyDescent="0.3">
      <c r="A220" s="39" t="s">
        <v>3</v>
      </c>
      <c r="D220" s="6">
        <f>+SUBTOTAL(9,D166:D219)</f>
        <v>7742019798.6799994</v>
      </c>
      <c r="F220" s="6">
        <f>+SUBTOTAL(9,F166:F219)</f>
        <v>2420916294.9326253</v>
      </c>
      <c r="H220" s="86">
        <f t="shared" ref="H220" si="81">+ROUND(F220/D220*100,2)</f>
        <v>31.27</v>
      </c>
      <c r="J220" s="77"/>
      <c r="L220" s="48"/>
      <c r="N220" s="26"/>
      <c r="P220" s="86"/>
      <c r="Q220" s="86"/>
      <c r="R220" s="86">
        <f t="shared" ref="R220" si="82">+ROUND(T220/D220*100,2)</f>
        <v>4</v>
      </c>
      <c r="T220" s="40">
        <f>+SUBTOTAL(9,T166:T219)</f>
        <v>309364633</v>
      </c>
      <c r="V220" s="40">
        <f>+SUBTOTAL(9,V166:V219)</f>
        <v>150724060</v>
      </c>
    </row>
    <row r="221" spans="1:22" ht="13.8" thickTop="1" x14ac:dyDescent="0.25">
      <c r="B221" s="20" t="s">
        <v>5</v>
      </c>
      <c r="D221" s="12"/>
      <c r="F221" s="12"/>
      <c r="J221" s="77"/>
      <c r="L221" s="24"/>
      <c r="N221" s="26"/>
      <c r="P221" s="77"/>
      <c r="Q221" s="77"/>
      <c r="R221" s="24"/>
    </row>
    <row r="222" spans="1:22" x14ac:dyDescent="0.25">
      <c r="B222" s="20" t="s">
        <v>5</v>
      </c>
      <c r="D222" s="12"/>
      <c r="F222" s="12"/>
      <c r="J222" s="77"/>
      <c r="L222" s="24"/>
      <c r="N222" s="26"/>
      <c r="P222" s="77"/>
      <c r="Q222" s="77"/>
      <c r="R222" s="24"/>
      <c r="V222" s="36"/>
    </row>
    <row r="223" spans="1:22" x14ac:dyDescent="0.25">
      <c r="A223" s="39" t="s">
        <v>6</v>
      </c>
      <c r="D223" s="12"/>
      <c r="F223" s="12"/>
      <c r="J223" s="77"/>
      <c r="L223" s="24"/>
      <c r="N223" s="26"/>
      <c r="P223" s="77"/>
      <c r="Q223" s="77"/>
      <c r="R223" s="24"/>
    </row>
    <row r="224" spans="1:22" x14ac:dyDescent="0.25">
      <c r="B224" s="20" t="s">
        <v>5</v>
      </c>
      <c r="D224" s="16"/>
      <c r="E224" s="28"/>
      <c r="F224" s="16"/>
      <c r="G224" s="28"/>
      <c r="J224" s="77"/>
      <c r="L224" s="24"/>
      <c r="N224" s="26"/>
      <c r="P224" s="77"/>
      <c r="Q224" s="77"/>
      <c r="R224" s="24"/>
      <c r="T224" s="28"/>
      <c r="V224" s="28"/>
    </row>
    <row r="225" spans="1:22" x14ac:dyDescent="0.25">
      <c r="A225" s="54" t="s">
        <v>158</v>
      </c>
      <c r="D225" s="28"/>
      <c r="E225" s="28"/>
      <c r="F225" s="16"/>
      <c r="G225" s="28"/>
      <c r="J225" s="77"/>
      <c r="L225" s="24"/>
      <c r="N225" s="26"/>
      <c r="P225" s="77"/>
      <c r="Q225" s="77"/>
      <c r="R225" s="24"/>
      <c r="T225" s="28"/>
      <c r="V225" s="28"/>
    </row>
    <row r="226" spans="1:22" x14ac:dyDescent="0.25">
      <c r="B226" s="20" t="s">
        <v>5</v>
      </c>
      <c r="D226" s="28"/>
      <c r="E226" s="28"/>
      <c r="F226" s="16"/>
      <c r="G226" s="28"/>
      <c r="J226" s="77"/>
      <c r="L226" s="24"/>
      <c r="N226" s="26"/>
      <c r="P226" s="77"/>
      <c r="Q226" s="77"/>
      <c r="R226" s="24"/>
      <c r="T226" s="28"/>
      <c r="V226" s="28"/>
    </row>
    <row r="227" spans="1:22" s="28" customFormat="1" x14ac:dyDescent="0.25">
      <c r="B227" s="28" t="s">
        <v>58</v>
      </c>
      <c r="D227" s="21"/>
      <c r="E227" s="20"/>
      <c r="F227" s="12"/>
      <c r="G227" s="20"/>
      <c r="J227" s="77"/>
      <c r="L227" s="24"/>
      <c r="N227" s="26"/>
      <c r="P227" s="81"/>
      <c r="Q227" s="81"/>
      <c r="R227" s="24"/>
      <c r="T227" s="20"/>
      <c r="V227" s="20"/>
    </row>
    <row r="228" spans="1:22" x14ac:dyDescent="0.25">
      <c r="A228" s="20">
        <v>341</v>
      </c>
      <c r="B228" s="20" t="s">
        <v>14</v>
      </c>
      <c r="D228" s="15">
        <v>84760736.079999998</v>
      </c>
      <c r="F228" s="15">
        <v>56466914.676100001</v>
      </c>
      <c r="H228" s="77">
        <f t="shared" ref="H228:H235" si="83">+ROUND(F228/D228*100,2)</f>
        <v>66.62</v>
      </c>
      <c r="J228" s="77">
        <v>32.209962010731942</v>
      </c>
      <c r="L228" s="24">
        <v>16.079999999999998</v>
      </c>
      <c r="N228" s="26">
        <v>-2</v>
      </c>
      <c r="P228" s="77">
        <v>3.17</v>
      </c>
      <c r="Q228" s="77"/>
      <c r="R228" s="24">
        <f t="shared" ref="R228:R235" si="84">+ROUND(T228/D228*100,2)</f>
        <v>2.2000000000000002</v>
      </c>
      <c r="T228" s="21">
        <f t="shared" ref="T228:T234" si="85">+ROUND((ROUND((100-N228)/100*D228-F228,0))/L228,0)</f>
        <v>1864990</v>
      </c>
      <c r="V228" s="21">
        <f>+T228-'Schedule 1A'!R228</f>
        <v>-1101636</v>
      </c>
    </row>
    <row r="229" spans="1:22" x14ac:dyDescent="0.25">
      <c r="A229" s="20">
        <v>342</v>
      </c>
      <c r="B229" s="20" t="s">
        <v>59</v>
      </c>
      <c r="D229" s="15">
        <v>11513770.92</v>
      </c>
      <c r="F229" s="15">
        <v>6416277.5938774999</v>
      </c>
      <c r="H229" s="77">
        <f t="shared" si="83"/>
        <v>55.73</v>
      </c>
      <c r="J229" s="77">
        <v>27.505871603220221</v>
      </c>
      <c r="L229" s="24">
        <v>15.29</v>
      </c>
      <c r="N229" s="26">
        <v>-3</v>
      </c>
      <c r="P229" s="77">
        <v>3.74</v>
      </c>
      <c r="Q229" s="77"/>
      <c r="R229" s="24">
        <f t="shared" si="84"/>
        <v>3.09</v>
      </c>
      <c r="T229" s="21">
        <f t="shared" si="85"/>
        <v>355978</v>
      </c>
      <c r="V229" s="21">
        <f>+T229-'Schedule 1A'!R229</f>
        <v>-81545</v>
      </c>
    </row>
    <row r="230" spans="1:22" x14ac:dyDescent="0.25">
      <c r="A230" s="20">
        <v>343</v>
      </c>
      <c r="B230" s="20" t="s">
        <v>60</v>
      </c>
      <c r="D230" s="15">
        <v>27106050.559999999</v>
      </c>
      <c r="F230" s="15">
        <v>5912888.6765202424</v>
      </c>
      <c r="H230" s="77">
        <f t="shared" si="83"/>
        <v>21.81</v>
      </c>
      <c r="J230" s="77">
        <v>18.157846282839646</v>
      </c>
      <c r="L230" s="24">
        <v>15.62</v>
      </c>
      <c r="N230" s="26">
        <v>-3</v>
      </c>
      <c r="P230" s="77">
        <v>5.67</v>
      </c>
      <c r="Q230" s="77"/>
      <c r="R230" s="24">
        <f t="shared" si="84"/>
        <v>5.2</v>
      </c>
      <c r="T230" s="21">
        <f t="shared" si="85"/>
        <v>1408857</v>
      </c>
      <c r="V230" s="21">
        <f>+T230-'Schedule 1A'!R230</f>
        <v>-217506</v>
      </c>
    </row>
    <row r="231" spans="1:22" x14ac:dyDescent="0.25">
      <c r="A231" s="20">
        <v>343.2</v>
      </c>
      <c r="B231" s="20" t="s">
        <v>190</v>
      </c>
      <c r="D231" s="15">
        <v>37564239.130000003</v>
      </c>
      <c r="F231" s="15">
        <v>7262311.1111797579</v>
      </c>
      <c r="H231" s="77">
        <f t="shared" si="83"/>
        <v>19.329999999999998</v>
      </c>
      <c r="J231" s="77">
        <v>8.8453141081582967</v>
      </c>
      <c r="L231" s="24">
        <v>7.11</v>
      </c>
      <c r="N231" s="26">
        <v>35</v>
      </c>
      <c r="P231" s="77">
        <v>7.35</v>
      </c>
      <c r="Q231" s="77"/>
      <c r="R231" s="24">
        <f t="shared" si="84"/>
        <v>6.42</v>
      </c>
      <c r="T231" s="21">
        <f t="shared" si="85"/>
        <v>2412721</v>
      </c>
      <c r="V231" s="21">
        <f>+T231-'Schedule 1A'!R231</f>
        <v>158867</v>
      </c>
    </row>
    <row r="232" spans="1:22" x14ac:dyDescent="0.25">
      <c r="A232" s="20">
        <v>344</v>
      </c>
      <c r="B232" s="20" t="s">
        <v>61</v>
      </c>
      <c r="D232" s="15">
        <v>680446.36</v>
      </c>
      <c r="F232" s="15">
        <v>405161.83305500005</v>
      </c>
      <c r="H232" s="77">
        <f t="shared" si="83"/>
        <v>59.54</v>
      </c>
      <c r="J232" s="77">
        <v>27.756821813861389</v>
      </c>
      <c r="L232" s="24">
        <v>15.89</v>
      </c>
      <c r="N232" s="26">
        <v>-3</v>
      </c>
      <c r="P232" s="77">
        <v>3.71</v>
      </c>
      <c r="Q232" s="77"/>
      <c r="R232" s="24">
        <f t="shared" si="84"/>
        <v>2.73</v>
      </c>
      <c r="T232" s="21">
        <f t="shared" si="85"/>
        <v>18609</v>
      </c>
      <c r="V232" s="21">
        <f>+T232-'Schedule 1A'!R232</f>
        <v>-4526</v>
      </c>
    </row>
    <row r="233" spans="1:22" x14ac:dyDescent="0.25">
      <c r="A233" s="20">
        <v>345</v>
      </c>
      <c r="B233" s="20" t="s">
        <v>17</v>
      </c>
      <c r="D233" s="15">
        <v>12121302.66</v>
      </c>
      <c r="F233" s="15">
        <v>9401591.5924850013</v>
      </c>
      <c r="H233" s="77">
        <f t="shared" si="83"/>
        <v>77.56</v>
      </c>
      <c r="J233" s="77">
        <v>34.877608933422479</v>
      </c>
      <c r="L233" s="24">
        <v>15.25</v>
      </c>
      <c r="N233" s="26">
        <v>-2</v>
      </c>
      <c r="P233" s="77">
        <v>2.92</v>
      </c>
      <c r="Q233" s="77"/>
      <c r="R233" s="24">
        <f t="shared" si="84"/>
        <v>1.6</v>
      </c>
      <c r="T233" s="21">
        <f t="shared" si="85"/>
        <v>194238</v>
      </c>
      <c r="V233" s="21">
        <f>+T233-'Schedule 1A'!R233</f>
        <v>-217886</v>
      </c>
    </row>
    <row r="234" spans="1:22" s="28" customFormat="1" x14ac:dyDescent="0.25">
      <c r="A234" s="20">
        <v>346</v>
      </c>
      <c r="B234" s="20" t="s">
        <v>191</v>
      </c>
      <c r="D234" s="11">
        <v>1234437.5900000001</v>
      </c>
      <c r="E234" s="20"/>
      <c r="F234" s="11">
        <v>609250.2290874999</v>
      </c>
      <c r="G234" s="20"/>
      <c r="H234" s="77">
        <f t="shared" si="83"/>
        <v>49.35</v>
      </c>
      <c r="J234" s="77">
        <v>25.488387485829961</v>
      </c>
      <c r="L234" s="24">
        <v>15.38</v>
      </c>
      <c r="N234" s="26">
        <v>-2</v>
      </c>
      <c r="P234" s="81">
        <v>4</v>
      </c>
      <c r="Q234" s="81"/>
      <c r="R234" s="24">
        <f t="shared" si="84"/>
        <v>3.42</v>
      </c>
      <c r="T234" s="22">
        <f t="shared" si="85"/>
        <v>42255</v>
      </c>
      <c r="V234" s="22">
        <f>+T234-'Schedule 1A'!R234</f>
        <v>284</v>
      </c>
    </row>
    <row r="235" spans="1:22" x14ac:dyDescent="0.25">
      <c r="A235" s="20" t="s">
        <v>5</v>
      </c>
      <c r="B235" s="28" t="s">
        <v>62</v>
      </c>
      <c r="D235" s="17">
        <f>+SUBTOTAL(9,D228:D234)</f>
        <v>174980983.30000001</v>
      </c>
      <c r="E235" s="28"/>
      <c r="F235" s="17">
        <f>+SUBTOTAL(9,F228:F234)</f>
        <v>86474395.712304994</v>
      </c>
      <c r="G235" s="28"/>
      <c r="H235" s="81">
        <f t="shared" si="83"/>
        <v>49.42</v>
      </c>
      <c r="J235" s="77"/>
      <c r="L235" s="55"/>
      <c r="N235" s="26"/>
      <c r="P235" s="77"/>
      <c r="Q235" s="77"/>
      <c r="R235" s="81">
        <f t="shared" si="84"/>
        <v>3.6</v>
      </c>
      <c r="T235" s="23">
        <f>+SUBTOTAL(9,T228:T234)</f>
        <v>6297648</v>
      </c>
      <c r="V235" s="23">
        <f>+SUBTOTAL(9,V228:V234)</f>
        <v>-1463948</v>
      </c>
    </row>
    <row r="236" spans="1:22" s="28" customFormat="1" x14ac:dyDescent="0.25">
      <c r="A236" s="28" t="s">
        <v>5</v>
      </c>
      <c r="B236" s="28" t="s">
        <v>5</v>
      </c>
      <c r="D236" s="12"/>
      <c r="E236" s="20"/>
      <c r="F236" s="12"/>
      <c r="G236" s="20"/>
      <c r="J236" s="77"/>
      <c r="L236" s="24"/>
      <c r="N236" s="26"/>
      <c r="P236" s="81"/>
      <c r="Q236" s="81"/>
      <c r="R236" s="24"/>
      <c r="T236" s="20"/>
      <c r="V236" s="20"/>
    </row>
    <row r="237" spans="1:22" x14ac:dyDescent="0.25">
      <c r="A237" s="28" t="s">
        <v>5</v>
      </c>
      <c r="B237" s="28" t="s">
        <v>63</v>
      </c>
      <c r="D237" s="15"/>
      <c r="F237" s="12"/>
      <c r="J237" s="77"/>
      <c r="L237" s="24"/>
      <c r="N237" s="26"/>
      <c r="P237" s="77"/>
      <c r="Q237" s="77"/>
      <c r="R237" s="24"/>
    </row>
    <row r="238" spans="1:22" x14ac:dyDescent="0.25">
      <c r="A238" s="20">
        <v>341</v>
      </c>
      <c r="B238" s="20" t="s">
        <v>14</v>
      </c>
      <c r="D238" s="15">
        <v>5090644.67</v>
      </c>
      <c r="F238" s="15">
        <v>3478638.4194437498</v>
      </c>
      <c r="H238" s="77">
        <f t="shared" ref="H238:H245" si="86">+ROUND(F238/D238*100,2)</f>
        <v>68.33</v>
      </c>
      <c r="J238" s="77">
        <v>33.244281446434172</v>
      </c>
      <c r="L238" s="24">
        <v>16.07</v>
      </c>
      <c r="N238" s="26">
        <v>-2</v>
      </c>
      <c r="P238" s="77">
        <v>3.07</v>
      </c>
      <c r="Q238" s="77"/>
      <c r="R238" s="24">
        <f t="shared" ref="R238:R245" si="87">+ROUND(T238/D238*100,2)</f>
        <v>2.09</v>
      </c>
      <c r="T238" s="21">
        <f t="shared" ref="T238:T244" si="88">+ROUND((ROUND((100-N238)/100*D238-F238,0))/L238,0)</f>
        <v>106647</v>
      </c>
      <c r="V238" s="21">
        <f>+T238-'Schedule 1A'!R238</f>
        <v>-71526</v>
      </c>
    </row>
    <row r="239" spans="1:22" x14ac:dyDescent="0.25">
      <c r="A239" s="20">
        <v>342</v>
      </c>
      <c r="B239" s="20" t="s">
        <v>59</v>
      </c>
      <c r="D239" s="15">
        <v>673632.54</v>
      </c>
      <c r="F239" s="15">
        <v>511483.67270750005</v>
      </c>
      <c r="H239" s="77">
        <f t="shared" si="86"/>
        <v>75.930000000000007</v>
      </c>
      <c r="J239" s="77">
        <v>31.265389158255232</v>
      </c>
      <c r="L239" s="24">
        <v>15.2</v>
      </c>
      <c r="N239" s="26">
        <v>-3</v>
      </c>
      <c r="P239" s="77">
        <v>3.29</v>
      </c>
      <c r="Q239" s="77"/>
      <c r="R239" s="24">
        <f t="shared" si="87"/>
        <v>1.78</v>
      </c>
      <c r="T239" s="21">
        <f t="shared" si="88"/>
        <v>11997</v>
      </c>
      <c r="V239" s="21">
        <f>+T239-'Schedule 1A'!R239</f>
        <v>-13601</v>
      </c>
    </row>
    <row r="240" spans="1:22" x14ac:dyDescent="0.25">
      <c r="A240" s="20">
        <v>343</v>
      </c>
      <c r="B240" s="20" t="s">
        <v>60</v>
      </c>
      <c r="D240" s="15">
        <v>121376511.03</v>
      </c>
      <c r="F240" s="15">
        <v>49359730.567925498</v>
      </c>
      <c r="H240" s="77">
        <f t="shared" si="86"/>
        <v>40.67</v>
      </c>
      <c r="J240" s="77">
        <v>28.136118538566087</v>
      </c>
      <c r="L240" s="24">
        <v>15.16</v>
      </c>
      <c r="N240" s="26">
        <v>-3</v>
      </c>
      <c r="P240" s="77">
        <v>3.66</v>
      </c>
      <c r="Q240" s="77"/>
      <c r="R240" s="24">
        <f t="shared" si="87"/>
        <v>4.1100000000000003</v>
      </c>
      <c r="T240" s="21">
        <f t="shared" si="88"/>
        <v>4990638</v>
      </c>
      <c r="V240" s="21">
        <f>+T240-'Schedule 1A'!R240</f>
        <v>-228552</v>
      </c>
    </row>
    <row r="241" spans="1:22" x14ac:dyDescent="0.25">
      <c r="A241" s="20">
        <v>343.2</v>
      </c>
      <c r="B241" s="20" t="s">
        <v>190</v>
      </c>
      <c r="D241" s="15">
        <v>64237235.289999999</v>
      </c>
      <c r="F241" s="15">
        <v>8573138.6828573085</v>
      </c>
      <c r="H241" s="77">
        <f t="shared" si="86"/>
        <v>13.35</v>
      </c>
      <c r="J241" s="77">
        <v>8.872188105133878</v>
      </c>
      <c r="L241" s="24">
        <v>6.74</v>
      </c>
      <c r="N241" s="26">
        <v>35</v>
      </c>
      <c r="P241" s="77">
        <v>7.33</v>
      </c>
      <c r="Q241" s="77"/>
      <c r="R241" s="24">
        <f t="shared" si="87"/>
        <v>7.66</v>
      </c>
      <c r="T241" s="21">
        <f t="shared" si="88"/>
        <v>4923007</v>
      </c>
      <c r="V241" s="21">
        <f>+T241-'Schedule 1A'!R241</f>
        <v>2160806</v>
      </c>
    </row>
    <row r="242" spans="1:22" x14ac:dyDescent="0.25">
      <c r="A242" s="20">
        <v>344</v>
      </c>
      <c r="B242" s="20" t="s">
        <v>61</v>
      </c>
      <c r="D242" s="15">
        <v>28799679.809999999</v>
      </c>
      <c r="F242" s="15">
        <v>20523753.65216</v>
      </c>
      <c r="H242" s="77">
        <f t="shared" si="86"/>
        <v>71.260000000000005</v>
      </c>
      <c r="J242" s="77">
        <v>33.344690637888412</v>
      </c>
      <c r="L242" s="24">
        <v>15.69</v>
      </c>
      <c r="N242" s="26">
        <v>-3</v>
      </c>
      <c r="P242" s="77">
        <v>3.09</v>
      </c>
      <c r="Q242" s="77"/>
      <c r="R242" s="24">
        <f t="shared" si="87"/>
        <v>2.02</v>
      </c>
      <c r="T242" s="21">
        <f t="shared" si="88"/>
        <v>582531</v>
      </c>
      <c r="V242" s="21">
        <f>+T242-'Schedule 1A'!R242</f>
        <v>-396658</v>
      </c>
    </row>
    <row r="243" spans="1:22" s="28" customFormat="1" x14ac:dyDescent="0.25">
      <c r="A243" s="20">
        <v>345</v>
      </c>
      <c r="B243" s="20" t="s">
        <v>17</v>
      </c>
      <c r="D243" s="15">
        <v>29810853.449999999</v>
      </c>
      <c r="E243" s="20"/>
      <c r="F243" s="15">
        <v>19234928.801115002</v>
      </c>
      <c r="G243" s="20"/>
      <c r="H243" s="77">
        <f t="shared" si="86"/>
        <v>64.52</v>
      </c>
      <c r="J243" s="77">
        <v>31.773423029539281</v>
      </c>
      <c r="L243" s="24">
        <v>15.43</v>
      </c>
      <c r="N243" s="26">
        <v>-2</v>
      </c>
      <c r="P243" s="81">
        <v>3.21</v>
      </c>
      <c r="Q243" s="81"/>
      <c r="R243" s="24">
        <f t="shared" si="87"/>
        <v>2.4300000000000002</v>
      </c>
      <c r="T243" s="21">
        <f t="shared" si="88"/>
        <v>724053</v>
      </c>
      <c r="V243" s="21">
        <f>+T243-'Schedule 1A'!R243</f>
        <v>-289516</v>
      </c>
    </row>
    <row r="244" spans="1:22" x14ac:dyDescent="0.25">
      <c r="A244" s="20">
        <v>346</v>
      </c>
      <c r="B244" s="20" t="s">
        <v>191</v>
      </c>
      <c r="D244" s="11">
        <v>2599157.79</v>
      </c>
      <c r="F244" s="11">
        <v>1902627.9844599999</v>
      </c>
      <c r="H244" s="77">
        <f t="shared" si="86"/>
        <v>73.2</v>
      </c>
      <c r="J244" s="77">
        <v>31.768453072424865</v>
      </c>
      <c r="L244" s="24">
        <v>14.87</v>
      </c>
      <c r="N244" s="26">
        <v>-2</v>
      </c>
      <c r="P244" s="77">
        <v>3.21</v>
      </c>
      <c r="Q244" s="77"/>
      <c r="R244" s="24">
        <f t="shared" si="87"/>
        <v>1.94</v>
      </c>
      <c r="T244" s="22">
        <f t="shared" si="88"/>
        <v>50337</v>
      </c>
      <c r="V244" s="22">
        <f>+T244-'Schedule 1A'!R244</f>
        <v>-38034</v>
      </c>
    </row>
    <row r="245" spans="1:22" s="28" customFormat="1" x14ac:dyDescent="0.25">
      <c r="A245" s="20" t="s">
        <v>5</v>
      </c>
      <c r="B245" s="28" t="s">
        <v>64</v>
      </c>
      <c r="D245" s="17">
        <f>+SUBTOTAL(9,D238:D244)</f>
        <v>252587714.57999998</v>
      </c>
      <c r="F245" s="17">
        <f>+SUBTOTAL(9,F238:F244)</f>
        <v>103584301.78066906</v>
      </c>
      <c r="H245" s="81">
        <f t="shared" si="86"/>
        <v>41.01</v>
      </c>
      <c r="J245" s="77"/>
      <c r="L245" s="55"/>
      <c r="N245" s="26"/>
      <c r="P245" s="81"/>
      <c r="Q245" s="81"/>
      <c r="R245" s="81">
        <f t="shared" si="87"/>
        <v>4.51</v>
      </c>
      <c r="T245" s="23">
        <f>+SUBTOTAL(9,T238:T244)</f>
        <v>11389210</v>
      </c>
      <c r="V245" s="23">
        <f>+SUBTOTAL(9,V238:V244)</f>
        <v>1122919</v>
      </c>
    </row>
    <row r="246" spans="1:22" x14ac:dyDescent="0.25">
      <c r="A246" s="20" t="s">
        <v>5</v>
      </c>
      <c r="B246" s="20" t="s">
        <v>5</v>
      </c>
      <c r="D246" s="12"/>
      <c r="F246" s="12"/>
      <c r="J246" s="77"/>
      <c r="L246" s="24"/>
      <c r="N246" s="26"/>
      <c r="P246" s="77"/>
      <c r="Q246" s="77"/>
      <c r="R246" s="24"/>
    </row>
    <row r="247" spans="1:22" x14ac:dyDescent="0.25">
      <c r="A247" s="28" t="s">
        <v>5</v>
      </c>
      <c r="B247" s="28" t="s">
        <v>65</v>
      </c>
      <c r="D247" s="15"/>
      <c r="F247" s="12"/>
      <c r="J247" s="77"/>
      <c r="L247" s="24"/>
      <c r="N247" s="26"/>
      <c r="P247" s="77"/>
      <c r="Q247" s="77"/>
      <c r="R247" s="24"/>
    </row>
    <row r="248" spans="1:22" x14ac:dyDescent="0.25">
      <c r="A248" s="20">
        <v>341</v>
      </c>
      <c r="B248" s="20" t="s">
        <v>14</v>
      </c>
      <c r="D248" s="15">
        <v>3203159.07</v>
      </c>
      <c r="F248" s="15">
        <v>1949980.9453624994</v>
      </c>
      <c r="H248" s="77">
        <f t="shared" ref="H248:H255" si="89">+ROUND(F248/D248*100,2)</f>
        <v>60.88</v>
      </c>
      <c r="J248" s="77">
        <v>30.718813183651594</v>
      </c>
      <c r="L248" s="24">
        <v>16.11</v>
      </c>
      <c r="N248" s="26">
        <v>-2</v>
      </c>
      <c r="P248" s="77">
        <v>3.32</v>
      </c>
      <c r="Q248" s="77"/>
      <c r="R248" s="24">
        <f t="shared" ref="R248:R255" si="90">+ROUND(T248/D248*100,2)</f>
        <v>2.5499999999999998</v>
      </c>
      <c r="T248" s="21">
        <f t="shared" ref="T248:T254" si="91">+ROUND((ROUND((100-N248)/100*D248-F248,0))/L248,0)</f>
        <v>81765</v>
      </c>
      <c r="V248" s="21">
        <f>+T248-'Schedule 1A'!R248</f>
        <v>-30346</v>
      </c>
    </row>
    <row r="249" spans="1:22" x14ac:dyDescent="0.25">
      <c r="A249" s="20">
        <v>342</v>
      </c>
      <c r="B249" s="20" t="s">
        <v>59</v>
      </c>
      <c r="D249" s="15">
        <v>742434</v>
      </c>
      <c r="F249" s="15">
        <v>503871.8135775</v>
      </c>
      <c r="H249" s="77">
        <f t="shared" si="89"/>
        <v>67.87</v>
      </c>
      <c r="J249" s="77">
        <v>28.58931583669807</v>
      </c>
      <c r="L249" s="24">
        <v>15.38</v>
      </c>
      <c r="N249" s="26">
        <v>-3</v>
      </c>
      <c r="P249" s="77">
        <v>3.6</v>
      </c>
      <c r="Q249" s="77"/>
      <c r="R249" s="24">
        <f t="shared" si="90"/>
        <v>2.2799999999999998</v>
      </c>
      <c r="T249" s="21">
        <f t="shared" si="91"/>
        <v>16959</v>
      </c>
      <c r="V249" s="21">
        <f>+T249-'Schedule 1A'!R249</f>
        <v>-11253</v>
      </c>
    </row>
    <row r="250" spans="1:22" x14ac:dyDescent="0.25">
      <c r="A250" s="20">
        <v>343</v>
      </c>
      <c r="B250" s="20" t="s">
        <v>60</v>
      </c>
      <c r="D250" s="15">
        <v>121964622.64</v>
      </c>
      <c r="F250" s="15">
        <v>33068494.782939143</v>
      </c>
      <c r="H250" s="77">
        <f t="shared" si="89"/>
        <v>27.11</v>
      </c>
      <c r="J250" s="77">
        <v>27.711265123729873</v>
      </c>
      <c r="L250" s="24">
        <v>15.19</v>
      </c>
      <c r="N250" s="26">
        <v>-3</v>
      </c>
      <c r="P250" s="77">
        <v>3.72</v>
      </c>
      <c r="Q250" s="77"/>
      <c r="R250" s="24">
        <f t="shared" si="90"/>
        <v>5</v>
      </c>
      <c r="T250" s="21">
        <f t="shared" si="91"/>
        <v>6093158</v>
      </c>
      <c r="V250" s="21">
        <f>+T250-'Schedule 1A'!R250</f>
        <v>970644</v>
      </c>
    </row>
    <row r="251" spans="1:22" x14ac:dyDescent="0.25">
      <c r="A251" s="20">
        <v>343.2</v>
      </c>
      <c r="B251" s="20" t="s">
        <v>190</v>
      </c>
      <c r="D251" s="15">
        <v>24160829.5</v>
      </c>
      <c r="F251" s="15">
        <v>1666193.6946186493</v>
      </c>
      <c r="H251" s="77">
        <f t="shared" si="89"/>
        <v>6.9</v>
      </c>
      <c r="J251" s="77">
        <v>8.815529244783642</v>
      </c>
      <c r="L251" s="24">
        <v>7.21</v>
      </c>
      <c r="N251" s="26">
        <v>35</v>
      </c>
      <c r="P251" s="77">
        <v>7.37</v>
      </c>
      <c r="Q251" s="77"/>
      <c r="R251" s="24">
        <f t="shared" si="90"/>
        <v>8.06</v>
      </c>
      <c r="T251" s="21">
        <f t="shared" si="91"/>
        <v>1947066</v>
      </c>
      <c r="V251" s="21">
        <f>+T251-'Schedule 1A'!R251</f>
        <v>932311</v>
      </c>
    </row>
    <row r="252" spans="1:22" s="28" customFormat="1" x14ac:dyDescent="0.25">
      <c r="A252" s="20">
        <v>344</v>
      </c>
      <c r="B252" s="20" t="s">
        <v>61</v>
      </c>
      <c r="D252" s="15">
        <v>31767828.210000001</v>
      </c>
      <c r="E252" s="20"/>
      <c r="F252" s="15">
        <v>22571172.423827499</v>
      </c>
      <c r="G252" s="20"/>
      <c r="H252" s="77">
        <f t="shared" si="89"/>
        <v>71.05</v>
      </c>
      <c r="J252" s="77">
        <v>31.574884208824912</v>
      </c>
      <c r="L252" s="24">
        <v>15.76</v>
      </c>
      <c r="N252" s="26">
        <v>-3</v>
      </c>
      <c r="P252" s="81">
        <v>3.26</v>
      </c>
      <c r="Q252" s="81"/>
      <c r="R252" s="24">
        <f t="shared" si="90"/>
        <v>2.0299999999999998</v>
      </c>
      <c r="T252" s="21">
        <f t="shared" si="91"/>
        <v>644016</v>
      </c>
      <c r="V252" s="21">
        <f>+T252-'Schedule 1A'!R252</f>
        <v>-436090</v>
      </c>
    </row>
    <row r="253" spans="1:22" x14ac:dyDescent="0.25">
      <c r="A253" s="20">
        <v>345</v>
      </c>
      <c r="B253" s="20" t="s">
        <v>17</v>
      </c>
      <c r="D253" s="15">
        <v>24918022.579999998</v>
      </c>
      <c r="F253" s="15">
        <v>15461506.544155</v>
      </c>
      <c r="H253" s="77">
        <f t="shared" si="89"/>
        <v>62.05</v>
      </c>
      <c r="J253" s="77">
        <v>30.687405182828542</v>
      </c>
      <c r="L253" s="24">
        <v>15.51</v>
      </c>
      <c r="N253" s="26">
        <v>-2</v>
      </c>
      <c r="P253" s="77">
        <v>3.32</v>
      </c>
      <c r="Q253" s="77"/>
      <c r="R253" s="24">
        <f t="shared" si="90"/>
        <v>2.58</v>
      </c>
      <c r="T253" s="21">
        <f t="shared" si="91"/>
        <v>641836</v>
      </c>
      <c r="V253" s="21">
        <f>+T253-'Schedule 1A'!R253</f>
        <v>-205377</v>
      </c>
    </row>
    <row r="254" spans="1:22" s="28" customFormat="1" x14ac:dyDescent="0.25">
      <c r="A254" s="20">
        <v>346</v>
      </c>
      <c r="B254" s="20" t="s">
        <v>191</v>
      </c>
      <c r="D254" s="11">
        <v>1810688.03</v>
      </c>
      <c r="E254" s="20"/>
      <c r="F254" s="11">
        <v>1287343.3457350002</v>
      </c>
      <c r="G254" s="20"/>
      <c r="H254" s="77">
        <f t="shared" si="89"/>
        <v>71.099999999999994</v>
      </c>
      <c r="J254" s="77">
        <v>31.492911426379059</v>
      </c>
      <c r="L254" s="24">
        <v>14.89</v>
      </c>
      <c r="N254" s="26">
        <v>-2</v>
      </c>
      <c r="P254" s="81">
        <v>3.24</v>
      </c>
      <c r="Q254" s="81"/>
      <c r="R254" s="24">
        <f t="shared" si="90"/>
        <v>2.08</v>
      </c>
      <c r="T254" s="22">
        <f t="shared" si="91"/>
        <v>37579</v>
      </c>
      <c r="V254" s="22">
        <f>+T254-'Schedule 1A'!R254</f>
        <v>-23984</v>
      </c>
    </row>
    <row r="255" spans="1:22" x14ac:dyDescent="0.25">
      <c r="A255" s="20" t="s">
        <v>5</v>
      </c>
      <c r="B255" s="28" t="s">
        <v>66</v>
      </c>
      <c r="D255" s="7">
        <f>+SUBTOTAL(9,D248:D254)</f>
        <v>208567584.03</v>
      </c>
      <c r="E255" s="28"/>
      <c r="F255" s="7">
        <f>+SUBTOTAL(9,F248:F254)</f>
        <v>76508563.550215289</v>
      </c>
      <c r="G255" s="28"/>
      <c r="H255" s="81">
        <f t="shared" si="89"/>
        <v>36.68</v>
      </c>
      <c r="J255" s="77"/>
      <c r="L255" s="55"/>
      <c r="N255" s="26"/>
      <c r="P255" s="77"/>
      <c r="Q255" s="77"/>
      <c r="R255" s="81">
        <f t="shared" si="90"/>
        <v>4.54</v>
      </c>
      <c r="T255" s="34">
        <f>+SUBTOTAL(9,T248:T254)</f>
        <v>9462379</v>
      </c>
      <c r="V255" s="34">
        <f>+SUBTOTAL(9,V248:V254)</f>
        <v>1195905</v>
      </c>
    </row>
    <row r="256" spans="1:22" x14ac:dyDescent="0.25">
      <c r="B256" s="28" t="s">
        <v>5</v>
      </c>
      <c r="D256" s="17"/>
      <c r="E256" s="28"/>
      <c r="F256" s="8"/>
      <c r="G256" s="28"/>
      <c r="J256" s="77"/>
      <c r="L256" s="55"/>
      <c r="N256" s="26"/>
      <c r="P256" s="77"/>
      <c r="Q256" s="77"/>
      <c r="R256" s="55"/>
      <c r="T256" s="23"/>
      <c r="V256" s="23"/>
    </row>
    <row r="257" spans="1:22" x14ac:dyDescent="0.25">
      <c r="A257" s="54" t="s">
        <v>159</v>
      </c>
      <c r="B257" s="28"/>
      <c r="D257" s="9">
        <f>+SUBTOTAL(9,D226:D256)</f>
        <v>636136281.91000009</v>
      </c>
      <c r="E257" s="28"/>
      <c r="F257" s="9">
        <f>+SUBTOTAL(9,F227:F256)</f>
        <v>266567261.04318935</v>
      </c>
      <c r="G257" s="28"/>
      <c r="H257" s="93">
        <f t="shared" ref="H257" si="92">+ROUND(F257/D257*100,2)</f>
        <v>41.9</v>
      </c>
      <c r="J257" s="77"/>
      <c r="L257" s="48"/>
      <c r="N257" s="26"/>
      <c r="P257" s="77"/>
      <c r="Q257" s="77"/>
      <c r="R257" s="93">
        <f t="shared" ref="R257" si="93">+ROUND(T257/D257*100,2)</f>
        <v>4.2699999999999996</v>
      </c>
      <c r="T257" s="51">
        <f>+SUBTOTAL(9,T227:T256)</f>
        <v>27149237</v>
      </c>
      <c r="V257" s="51">
        <f>+SUBTOTAL(9,V227:V256)</f>
        <v>854876</v>
      </c>
    </row>
    <row r="258" spans="1:22" x14ac:dyDescent="0.25">
      <c r="A258" s="54"/>
      <c r="B258" s="28" t="s">
        <v>5</v>
      </c>
      <c r="D258" s="23"/>
      <c r="E258" s="28"/>
      <c r="F258" s="17"/>
      <c r="G258" s="28"/>
      <c r="J258" s="77"/>
      <c r="L258" s="24"/>
      <c r="N258" s="26"/>
      <c r="P258" s="77"/>
      <c r="Q258" s="77"/>
      <c r="R258" s="24"/>
      <c r="T258" s="23"/>
      <c r="V258" s="23"/>
    </row>
    <row r="259" spans="1:22" x14ac:dyDescent="0.25">
      <c r="A259" s="54"/>
      <c r="B259" s="28" t="s">
        <v>5</v>
      </c>
      <c r="D259" s="23"/>
      <c r="E259" s="28"/>
      <c r="F259" s="17"/>
      <c r="G259" s="28"/>
      <c r="J259" s="77"/>
      <c r="L259" s="24"/>
      <c r="N259" s="26"/>
      <c r="P259" s="77"/>
      <c r="Q259" s="77"/>
      <c r="R259" s="24"/>
      <c r="T259" s="23"/>
      <c r="V259" s="23"/>
    </row>
    <row r="260" spans="1:22" x14ac:dyDescent="0.25">
      <c r="A260" s="54" t="s">
        <v>160</v>
      </c>
      <c r="B260" s="28"/>
      <c r="D260" s="23"/>
      <c r="E260" s="28"/>
      <c r="F260" s="17"/>
      <c r="G260" s="28"/>
      <c r="J260" s="77"/>
      <c r="L260" s="24"/>
      <c r="N260" s="26"/>
      <c r="P260" s="77"/>
      <c r="Q260" s="77"/>
      <c r="R260" s="24"/>
      <c r="T260" s="23"/>
      <c r="V260" s="23"/>
    </row>
    <row r="261" spans="1:22" x14ac:dyDescent="0.25">
      <c r="A261" s="20" t="s">
        <v>5</v>
      </c>
      <c r="B261" s="20" t="s">
        <v>5</v>
      </c>
      <c r="F261" s="12"/>
      <c r="J261" s="77"/>
      <c r="L261" s="24"/>
      <c r="N261" s="26"/>
      <c r="P261" s="77"/>
      <c r="Q261" s="77"/>
      <c r="R261" s="24"/>
    </row>
    <row r="262" spans="1:22" x14ac:dyDescent="0.25">
      <c r="A262" s="28" t="s">
        <v>5</v>
      </c>
      <c r="B262" s="28" t="s">
        <v>67</v>
      </c>
      <c r="D262" s="21"/>
      <c r="F262" s="12"/>
      <c r="J262" s="77"/>
      <c r="L262" s="24"/>
      <c r="N262" s="26"/>
      <c r="P262" s="77"/>
      <c r="Q262" s="77"/>
      <c r="R262" s="24"/>
    </row>
    <row r="263" spans="1:22" x14ac:dyDescent="0.25">
      <c r="A263" s="20">
        <v>341</v>
      </c>
      <c r="B263" s="20" t="s">
        <v>14</v>
      </c>
      <c r="D263" s="15">
        <v>8824311.5299999993</v>
      </c>
      <c r="F263" s="15">
        <v>2131885.8237000001</v>
      </c>
      <c r="H263" s="77">
        <f t="shared" ref="H263:H270" si="94">+ROUND(F263/D263*100,2)</f>
        <v>24.16</v>
      </c>
      <c r="J263" s="77">
        <v>41.012638795428856</v>
      </c>
      <c r="L263" s="24">
        <v>25.06</v>
      </c>
      <c r="N263" s="26">
        <v>-2</v>
      </c>
      <c r="P263" s="77">
        <v>2.4900000000000002</v>
      </c>
      <c r="Q263" s="77"/>
      <c r="R263" s="24">
        <f t="shared" ref="R263:R270" si="95">+ROUND(T263/D263*100,2)</f>
        <v>3.11</v>
      </c>
      <c r="T263" s="21">
        <f t="shared" ref="T263:T269" si="96">+ROUND((ROUND((100-N263)/100*D263-F263,0))/L263,0)</f>
        <v>274099</v>
      </c>
      <c r="V263" s="21">
        <f>+T263-'Schedule 1A'!R263</f>
        <v>-34752</v>
      </c>
    </row>
    <row r="264" spans="1:22" x14ac:dyDescent="0.25">
      <c r="A264" s="20">
        <v>342</v>
      </c>
      <c r="B264" s="20" t="s">
        <v>59</v>
      </c>
      <c r="D264" s="15">
        <v>794049.27</v>
      </c>
      <c r="F264" s="15">
        <v>284358.18738999998</v>
      </c>
      <c r="H264" s="77">
        <f t="shared" si="94"/>
        <v>35.81</v>
      </c>
      <c r="J264" s="77">
        <v>45.919417668856326</v>
      </c>
      <c r="L264" s="24">
        <v>15.56</v>
      </c>
      <c r="N264" s="26">
        <v>-3</v>
      </c>
      <c r="P264" s="77">
        <v>2.2400000000000002</v>
      </c>
      <c r="Q264" s="77"/>
      <c r="R264" s="24">
        <f t="shared" si="95"/>
        <v>4.32</v>
      </c>
      <c r="T264" s="21">
        <f t="shared" si="96"/>
        <v>34287</v>
      </c>
      <c r="V264" s="21">
        <f>+T264-'Schedule 1A'!R264</f>
        <v>4113</v>
      </c>
    </row>
    <row r="265" spans="1:22" x14ac:dyDescent="0.25">
      <c r="A265" s="20">
        <v>343</v>
      </c>
      <c r="B265" s="20" t="s">
        <v>60</v>
      </c>
      <c r="D265" s="15">
        <v>3709607.1</v>
      </c>
      <c r="F265" s="15">
        <v>1045250.4988049084</v>
      </c>
      <c r="H265" s="77">
        <f t="shared" si="94"/>
        <v>28.18</v>
      </c>
      <c r="J265" s="77">
        <v>27.218231322125661</v>
      </c>
      <c r="L265" s="24">
        <v>23.96</v>
      </c>
      <c r="N265" s="26">
        <v>-3</v>
      </c>
      <c r="P265" s="77">
        <v>3.78</v>
      </c>
      <c r="Q265" s="77"/>
      <c r="R265" s="24">
        <f t="shared" si="95"/>
        <v>3.12</v>
      </c>
      <c r="T265" s="21">
        <f t="shared" si="96"/>
        <v>115845</v>
      </c>
      <c r="V265" s="21">
        <f>+T265-'Schedule 1A'!R265</f>
        <v>-99312</v>
      </c>
    </row>
    <row r="266" spans="1:22" s="28" customFormat="1" x14ac:dyDescent="0.25">
      <c r="A266" s="20">
        <v>343.2</v>
      </c>
      <c r="B266" s="20" t="s">
        <v>190</v>
      </c>
      <c r="D266" s="15">
        <v>441576.73</v>
      </c>
      <c r="E266" s="20"/>
      <c r="F266" s="15">
        <v>231377.25811259166</v>
      </c>
      <c r="G266" s="20"/>
      <c r="H266" s="77">
        <f t="shared" si="94"/>
        <v>52.4</v>
      </c>
      <c r="J266" s="77">
        <v>9.0010309364024081</v>
      </c>
      <c r="L266" s="24">
        <v>5.82</v>
      </c>
      <c r="N266" s="26">
        <v>35</v>
      </c>
      <c r="P266" s="81">
        <v>7.22</v>
      </c>
      <c r="Q266" s="81"/>
      <c r="R266" s="24">
        <f t="shared" si="95"/>
        <v>2.17</v>
      </c>
      <c r="T266" s="21">
        <f t="shared" si="96"/>
        <v>9562</v>
      </c>
      <c r="V266" s="21">
        <f>+T266-'Schedule 1A'!R266</f>
        <v>-16049</v>
      </c>
    </row>
    <row r="267" spans="1:22" x14ac:dyDescent="0.25">
      <c r="A267" s="20">
        <v>344</v>
      </c>
      <c r="B267" s="20" t="s">
        <v>61</v>
      </c>
      <c r="D267" s="15">
        <v>230729.01</v>
      </c>
      <c r="F267" s="15">
        <v>16353.841362499998</v>
      </c>
      <c r="H267" s="77">
        <f t="shared" si="94"/>
        <v>7.09</v>
      </c>
      <c r="J267" s="77">
        <v>28.134353060258082</v>
      </c>
      <c r="L267" s="24">
        <v>25.42</v>
      </c>
      <c r="N267" s="26">
        <v>-3</v>
      </c>
      <c r="P267" s="77">
        <v>3.66</v>
      </c>
      <c r="Q267" s="77"/>
      <c r="R267" s="24">
        <f t="shared" si="95"/>
        <v>3.77</v>
      </c>
      <c r="T267" s="21">
        <f t="shared" si="96"/>
        <v>8706</v>
      </c>
      <c r="V267" s="21">
        <f>+T267-'Schedule 1A'!R267</f>
        <v>861</v>
      </c>
    </row>
    <row r="268" spans="1:22" s="28" customFormat="1" x14ac:dyDescent="0.25">
      <c r="A268" s="20">
        <v>345</v>
      </c>
      <c r="B268" s="20" t="s">
        <v>17</v>
      </c>
      <c r="D268" s="15">
        <v>1163312.03</v>
      </c>
      <c r="E268" s="20"/>
      <c r="F268" s="15">
        <v>139908.13377500002</v>
      </c>
      <c r="G268" s="20"/>
      <c r="H268" s="77">
        <f t="shared" si="94"/>
        <v>12.03</v>
      </c>
      <c r="J268" s="77">
        <v>28.888089363359711</v>
      </c>
      <c r="L268" s="24">
        <v>24.91</v>
      </c>
      <c r="N268" s="26">
        <v>-2</v>
      </c>
      <c r="P268" s="81">
        <v>3.53</v>
      </c>
      <c r="Q268" s="81"/>
      <c r="R268" s="24">
        <f t="shared" si="95"/>
        <v>3.61</v>
      </c>
      <c r="T268" s="21">
        <f t="shared" si="96"/>
        <v>42018</v>
      </c>
      <c r="V268" s="21">
        <f>+T268-'Schedule 1A'!R268</f>
        <v>2465</v>
      </c>
    </row>
    <row r="269" spans="1:22" x14ac:dyDescent="0.25">
      <c r="A269" s="20">
        <v>346</v>
      </c>
      <c r="B269" s="20" t="s">
        <v>191</v>
      </c>
      <c r="D269" s="11">
        <v>768814.83</v>
      </c>
      <c r="F269" s="11">
        <v>197971.39508250004</v>
      </c>
      <c r="H269" s="77">
        <f t="shared" si="94"/>
        <v>25.75</v>
      </c>
      <c r="J269" s="77">
        <v>34.176993968184789</v>
      </c>
      <c r="L269" s="24">
        <v>22.83</v>
      </c>
      <c r="N269" s="26">
        <v>-2</v>
      </c>
      <c r="P269" s="77">
        <v>2.98</v>
      </c>
      <c r="Q269" s="77"/>
      <c r="R269" s="24">
        <f t="shared" si="95"/>
        <v>3.34</v>
      </c>
      <c r="T269" s="22">
        <f t="shared" si="96"/>
        <v>25678</v>
      </c>
      <c r="V269" s="22">
        <f>+T269-'Schedule 1A'!R269</f>
        <v>-462</v>
      </c>
    </row>
    <row r="270" spans="1:22" x14ac:dyDescent="0.25">
      <c r="A270" s="20" t="s">
        <v>5</v>
      </c>
      <c r="B270" s="28" t="s">
        <v>68</v>
      </c>
      <c r="D270" s="17">
        <f>+SUBTOTAL(9,D263:D269)</f>
        <v>15932400.499999998</v>
      </c>
      <c r="E270" s="28"/>
      <c r="F270" s="17">
        <f>+SUBTOTAL(9,F263:F269)</f>
        <v>4047105.1382275</v>
      </c>
      <c r="G270" s="28"/>
      <c r="H270" s="81">
        <f t="shared" si="94"/>
        <v>25.4</v>
      </c>
      <c r="J270" s="77"/>
      <c r="L270" s="55"/>
      <c r="N270" s="26"/>
      <c r="P270" s="77"/>
      <c r="Q270" s="77"/>
      <c r="R270" s="81">
        <f t="shared" si="95"/>
        <v>3.2</v>
      </c>
      <c r="T270" s="23">
        <f>+SUBTOTAL(9,T263:T269)</f>
        <v>510195</v>
      </c>
      <c r="V270" s="23">
        <f>+SUBTOTAL(9,V263:V269)</f>
        <v>-143136</v>
      </c>
    </row>
    <row r="271" spans="1:22" x14ac:dyDescent="0.25">
      <c r="A271" s="28" t="s">
        <v>5</v>
      </c>
      <c r="B271" s="28" t="s">
        <v>5</v>
      </c>
      <c r="D271" s="12"/>
      <c r="F271" s="12"/>
      <c r="J271" s="77"/>
      <c r="L271" s="24"/>
      <c r="N271" s="26"/>
      <c r="P271" s="77"/>
      <c r="Q271" s="77"/>
      <c r="R271" s="24"/>
    </row>
    <row r="272" spans="1:22" x14ac:dyDescent="0.25">
      <c r="A272" s="28" t="s">
        <v>5</v>
      </c>
      <c r="B272" s="28" t="s">
        <v>69</v>
      </c>
      <c r="D272" s="15"/>
      <c r="F272" s="12"/>
      <c r="J272" s="77"/>
      <c r="L272" s="24"/>
      <c r="N272" s="26"/>
      <c r="P272" s="77"/>
      <c r="Q272" s="77"/>
      <c r="R272" s="24"/>
    </row>
    <row r="273" spans="1:22" x14ac:dyDescent="0.25">
      <c r="A273" s="20">
        <v>341</v>
      </c>
      <c r="B273" s="20" t="s">
        <v>14</v>
      </c>
      <c r="D273" s="15">
        <v>28751597.359999999</v>
      </c>
      <c r="F273" s="15">
        <v>12204746.624056252</v>
      </c>
      <c r="H273" s="77">
        <f t="shared" ref="H273:H280" si="97">+ROUND(F273/D273*100,2)</f>
        <v>42.45</v>
      </c>
      <c r="J273" s="77">
        <v>38.493411931047788</v>
      </c>
      <c r="L273" s="24">
        <v>25.41</v>
      </c>
      <c r="N273" s="26">
        <v>-2</v>
      </c>
      <c r="P273" s="77">
        <v>2.65</v>
      </c>
      <c r="Q273" s="77"/>
      <c r="R273" s="24">
        <f t="shared" ref="R273:R280" si="98">+ROUND(T273/D273*100,2)</f>
        <v>2.34</v>
      </c>
      <c r="T273" s="21">
        <f t="shared" ref="T273:T279" si="99">+ROUND((ROUND((100-N273)/100*D273-F273,0))/L273,0)</f>
        <v>673825</v>
      </c>
      <c r="V273" s="21">
        <f>+T273-'Schedule 1A'!R273</f>
        <v>-332481</v>
      </c>
    </row>
    <row r="274" spans="1:22" x14ac:dyDescent="0.25">
      <c r="A274" s="20">
        <v>342</v>
      </c>
      <c r="B274" s="20" t="s">
        <v>59</v>
      </c>
      <c r="D274" s="15">
        <v>6194174.5700000003</v>
      </c>
      <c r="F274" s="15">
        <v>1967815.4101275001</v>
      </c>
      <c r="H274" s="77">
        <f t="shared" si="97"/>
        <v>31.77</v>
      </c>
      <c r="J274" s="77">
        <v>35.671951150112946</v>
      </c>
      <c r="L274" s="24">
        <v>23.43</v>
      </c>
      <c r="N274" s="26">
        <v>-3</v>
      </c>
      <c r="P274" s="77">
        <v>2.89</v>
      </c>
      <c r="Q274" s="77"/>
      <c r="R274" s="24">
        <f t="shared" si="98"/>
        <v>3.04</v>
      </c>
      <c r="T274" s="21">
        <f t="shared" si="99"/>
        <v>188313</v>
      </c>
      <c r="V274" s="21">
        <f>+T274-'Schedule 1A'!R274</f>
        <v>-47066</v>
      </c>
    </row>
    <row r="275" spans="1:22" s="28" customFormat="1" x14ac:dyDescent="0.25">
      <c r="A275" s="20">
        <v>343</v>
      </c>
      <c r="B275" s="20" t="s">
        <v>60</v>
      </c>
      <c r="D275" s="15">
        <v>367522550.75</v>
      </c>
      <c r="E275" s="20"/>
      <c r="F275" s="15">
        <v>79088072.902759954</v>
      </c>
      <c r="G275" s="20"/>
      <c r="H275" s="77">
        <f t="shared" si="97"/>
        <v>21.52</v>
      </c>
      <c r="J275" s="77">
        <v>30.619883229956201</v>
      </c>
      <c r="L275" s="24">
        <v>23.53</v>
      </c>
      <c r="N275" s="26">
        <v>-3</v>
      </c>
      <c r="P275" s="77">
        <v>3.36</v>
      </c>
      <c r="Q275" s="81"/>
      <c r="R275" s="24">
        <f t="shared" si="98"/>
        <v>3.46</v>
      </c>
      <c r="T275" s="21">
        <f t="shared" si="99"/>
        <v>12726738</v>
      </c>
      <c r="V275" s="21">
        <f>+T275-'Schedule 1A'!R275</f>
        <v>-2709209</v>
      </c>
    </row>
    <row r="276" spans="1:22" x14ac:dyDescent="0.25">
      <c r="A276" s="20">
        <v>343.2</v>
      </c>
      <c r="B276" s="20" t="s">
        <v>190</v>
      </c>
      <c r="D276" s="15">
        <v>302123630.85000002</v>
      </c>
      <c r="F276" s="15">
        <v>39131213.47842674</v>
      </c>
      <c r="H276" s="77">
        <f t="shared" si="97"/>
        <v>12.95</v>
      </c>
      <c r="J276" s="77">
        <v>9.0009000907650982</v>
      </c>
      <c r="L276" s="24">
        <v>7.01</v>
      </c>
      <c r="N276" s="26">
        <v>35</v>
      </c>
      <c r="P276" s="77">
        <v>7.22</v>
      </c>
      <c r="Q276" s="77"/>
      <c r="R276" s="24">
        <f t="shared" si="98"/>
        <v>7.42</v>
      </c>
      <c r="T276" s="21">
        <f t="shared" si="99"/>
        <v>22432118</v>
      </c>
      <c r="V276" s="21">
        <f>+T276-'Schedule 1A'!R276</f>
        <v>9742926</v>
      </c>
    </row>
    <row r="277" spans="1:22" s="28" customFormat="1" x14ac:dyDescent="0.25">
      <c r="A277" s="20">
        <v>344</v>
      </c>
      <c r="B277" s="20" t="s">
        <v>61</v>
      </c>
      <c r="D277" s="15">
        <v>57280634.57</v>
      </c>
      <c r="E277" s="20"/>
      <c r="F277" s="15">
        <v>19398986.114035003</v>
      </c>
      <c r="G277" s="20"/>
      <c r="H277" s="77">
        <f t="shared" si="97"/>
        <v>33.869999999999997</v>
      </c>
      <c r="J277" s="77">
        <v>35.461212689006786</v>
      </c>
      <c r="L277" s="24">
        <v>24.73</v>
      </c>
      <c r="N277" s="26">
        <v>-3</v>
      </c>
      <c r="P277" s="77">
        <v>2.9</v>
      </c>
      <c r="Q277" s="81"/>
      <c r="R277" s="24">
        <f t="shared" si="98"/>
        <v>2.8</v>
      </c>
      <c r="T277" s="21">
        <f t="shared" si="99"/>
        <v>1601297</v>
      </c>
      <c r="V277" s="21">
        <f>+T277-'Schedule 1A'!R277</f>
        <v>-346245</v>
      </c>
    </row>
    <row r="278" spans="1:22" x14ac:dyDescent="0.25">
      <c r="A278" s="20">
        <v>345</v>
      </c>
      <c r="B278" s="20" t="s">
        <v>17</v>
      </c>
      <c r="D278" s="15">
        <v>55628984.539999999</v>
      </c>
      <c r="F278" s="15">
        <v>25417944.167822499</v>
      </c>
      <c r="H278" s="77">
        <f t="shared" si="97"/>
        <v>45.69</v>
      </c>
      <c r="J278" s="77">
        <v>36.868417834101891</v>
      </c>
      <c r="L278" s="24">
        <v>24.1</v>
      </c>
      <c r="N278" s="26">
        <v>-2</v>
      </c>
      <c r="P278" s="77">
        <v>2.77</v>
      </c>
      <c r="Q278" s="77"/>
      <c r="R278" s="24">
        <f t="shared" si="98"/>
        <v>2.34</v>
      </c>
      <c r="T278" s="21">
        <f t="shared" si="99"/>
        <v>1299735</v>
      </c>
      <c r="V278" s="21">
        <f>+T278-'Schedule 1A'!R278</f>
        <v>-591650</v>
      </c>
    </row>
    <row r="279" spans="1:22" x14ac:dyDescent="0.25">
      <c r="A279" s="20">
        <v>346</v>
      </c>
      <c r="B279" s="20" t="s">
        <v>191</v>
      </c>
      <c r="D279" s="11">
        <v>3539475.86</v>
      </c>
      <c r="F279" s="11">
        <v>1628771.173555</v>
      </c>
      <c r="H279" s="77">
        <f t="shared" si="97"/>
        <v>46.02</v>
      </c>
      <c r="J279" s="77">
        <v>35.115897064487889</v>
      </c>
      <c r="L279" s="24">
        <v>22.9</v>
      </c>
      <c r="N279" s="26">
        <v>-2</v>
      </c>
      <c r="P279" s="77">
        <v>2.9</v>
      </c>
      <c r="Q279" s="77"/>
      <c r="R279" s="24">
        <f t="shared" si="98"/>
        <v>2.44</v>
      </c>
      <c r="T279" s="22">
        <f t="shared" si="99"/>
        <v>86528</v>
      </c>
      <c r="V279" s="22">
        <f>+T279-'Schedule 1A'!R279</f>
        <v>-33814</v>
      </c>
    </row>
    <row r="280" spans="1:22" x14ac:dyDescent="0.25">
      <c r="A280" s="20" t="s">
        <v>5</v>
      </c>
      <c r="B280" s="28" t="s">
        <v>70</v>
      </c>
      <c r="D280" s="17">
        <f>+SUBTOTAL(9,D273:D279)</f>
        <v>821041048.5</v>
      </c>
      <c r="E280" s="28"/>
      <c r="F280" s="17">
        <f>+SUBTOTAL(9,F273:F279)</f>
        <v>178837549.87078294</v>
      </c>
      <c r="G280" s="28"/>
      <c r="H280" s="81">
        <f t="shared" si="97"/>
        <v>21.78</v>
      </c>
      <c r="J280" s="77"/>
      <c r="L280" s="55"/>
      <c r="N280" s="26"/>
      <c r="P280" s="77"/>
      <c r="Q280" s="77"/>
      <c r="R280" s="81">
        <f t="shared" si="98"/>
        <v>4.75</v>
      </c>
      <c r="T280" s="23">
        <f>+SUBTOTAL(9,T273:T279)</f>
        <v>39008554</v>
      </c>
      <c r="V280" s="23">
        <f>+SUBTOTAL(9,V273:V279)</f>
        <v>5682461</v>
      </c>
    </row>
    <row r="281" spans="1:22" x14ac:dyDescent="0.25">
      <c r="A281" s="20" t="s">
        <v>5</v>
      </c>
      <c r="B281" s="20" t="s">
        <v>5</v>
      </c>
      <c r="D281" s="12"/>
      <c r="F281" s="12"/>
      <c r="J281" s="77"/>
      <c r="L281" s="24"/>
      <c r="N281" s="26"/>
      <c r="P281" s="77"/>
      <c r="Q281" s="77"/>
      <c r="R281" s="24"/>
    </row>
    <row r="282" spans="1:22" x14ac:dyDescent="0.25">
      <c r="A282" s="28" t="s">
        <v>5</v>
      </c>
      <c r="B282" s="28" t="s">
        <v>71</v>
      </c>
      <c r="D282" s="15"/>
      <c r="F282" s="12"/>
      <c r="J282" s="77"/>
      <c r="L282" s="24"/>
      <c r="N282" s="26"/>
      <c r="P282" s="77"/>
      <c r="Q282" s="77"/>
      <c r="R282" s="24"/>
    </row>
    <row r="283" spans="1:22" x14ac:dyDescent="0.25">
      <c r="A283" s="20">
        <v>341</v>
      </c>
      <c r="B283" s="20" t="s">
        <v>14</v>
      </c>
      <c r="D283" s="15">
        <v>10445289.15</v>
      </c>
      <c r="F283" s="15">
        <v>1539033.2831250001</v>
      </c>
      <c r="H283" s="77">
        <f t="shared" ref="H283:H290" si="100">+ROUND(F283/D283*100,2)</f>
        <v>14.73</v>
      </c>
      <c r="J283" s="77">
        <v>28.891086698791391</v>
      </c>
      <c r="L283" s="24">
        <v>25.82</v>
      </c>
      <c r="N283" s="26">
        <v>-2</v>
      </c>
      <c r="P283" s="77">
        <v>3.53</v>
      </c>
      <c r="Q283" s="77"/>
      <c r="R283" s="24">
        <f t="shared" ref="R283:R290" si="101">+ROUND(T283/D283*100,2)</f>
        <v>3.38</v>
      </c>
      <c r="T283" s="21">
        <f t="shared" ref="T283:T289" si="102">+ROUND((ROUND((100-N283)/100*D283-F283,0))/L283,0)</f>
        <v>353027</v>
      </c>
      <c r="V283" s="21">
        <f>+T283-'Schedule 1A'!R283</f>
        <v>-12558</v>
      </c>
    </row>
    <row r="284" spans="1:22" s="28" customFormat="1" x14ac:dyDescent="0.25">
      <c r="A284" s="20">
        <v>342</v>
      </c>
      <c r="B284" s="20" t="s">
        <v>59</v>
      </c>
      <c r="D284" s="15">
        <v>13425923.449999999</v>
      </c>
      <c r="E284" s="20"/>
      <c r="F284" s="15">
        <v>2081548.9519200001</v>
      </c>
      <c r="G284" s="20"/>
      <c r="H284" s="77">
        <f t="shared" si="100"/>
        <v>15.5</v>
      </c>
      <c r="J284" s="77">
        <v>27.406848894407329</v>
      </c>
      <c r="L284" s="24">
        <v>24.47</v>
      </c>
      <c r="N284" s="26">
        <v>-3</v>
      </c>
      <c r="P284" s="77">
        <v>3.76</v>
      </c>
      <c r="Q284" s="81"/>
      <c r="R284" s="24">
        <f t="shared" si="101"/>
        <v>3.58</v>
      </c>
      <c r="T284" s="21">
        <f t="shared" si="102"/>
        <v>480063</v>
      </c>
      <c r="V284" s="21">
        <f>+T284-'Schedule 1A'!R284</f>
        <v>-30122</v>
      </c>
    </row>
    <row r="285" spans="1:22" x14ac:dyDescent="0.25">
      <c r="A285" s="20">
        <v>343</v>
      </c>
      <c r="B285" s="20" t="s">
        <v>60</v>
      </c>
      <c r="D285" s="15">
        <v>164165758.75999999</v>
      </c>
      <c r="F285" s="15">
        <v>-10456672.074317705</v>
      </c>
      <c r="H285" s="77">
        <f t="shared" si="100"/>
        <v>-6.37</v>
      </c>
      <c r="J285" s="77">
        <v>25.637124518773437</v>
      </c>
      <c r="L285" s="24">
        <v>24.09</v>
      </c>
      <c r="N285" s="26">
        <v>-3</v>
      </c>
      <c r="P285" s="77">
        <v>4.0199999999999996</v>
      </c>
      <c r="Q285" s="77"/>
      <c r="R285" s="24">
        <f t="shared" si="101"/>
        <v>4.54</v>
      </c>
      <c r="T285" s="21">
        <f t="shared" si="102"/>
        <v>7453192</v>
      </c>
      <c r="V285" s="21">
        <f>+T285-'Schedule 1A'!R285</f>
        <v>-1083427</v>
      </c>
    </row>
    <row r="286" spans="1:22" s="28" customFormat="1" x14ac:dyDescent="0.25">
      <c r="A286" s="20">
        <v>343.2</v>
      </c>
      <c r="B286" s="20" t="s">
        <v>190</v>
      </c>
      <c r="D286" s="15">
        <v>20183733.07</v>
      </c>
      <c r="E286" s="20"/>
      <c r="F286" s="15">
        <v>-1479151.0296297995</v>
      </c>
      <c r="G286" s="20"/>
      <c r="H286" s="77">
        <f t="shared" si="100"/>
        <v>-7.33</v>
      </c>
      <c r="J286" s="77">
        <v>22.126673120256925</v>
      </c>
      <c r="L286" s="24">
        <v>19.899999999999999</v>
      </c>
      <c r="N286" s="26">
        <v>29</v>
      </c>
      <c r="P286" s="77">
        <v>3.21</v>
      </c>
      <c r="Q286" s="81"/>
      <c r="R286" s="24">
        <f t="shared" si="101"/>
        <v>3.94</v>
      </c>
      <c r="T286" s="21">
        <f t="shared" si="102"/>
        <v>794452</v>
      </c>
      <c r="V286" s="21">
        <f>+T286-'Schedule 1A'!R286</f>
        <v>-255102</v>
      </c>
    </row>
    <row r="287" spans="1:22" s="28" customFormat="1" x14ac:dyDescent="0.25">
      <c r="A287" s="20">
        <v>344</v>
      </c>
      <c r="B287" s="20" t="s">
        <v>61</v>
      </c>
      <c r="D287" s="15">
        <v>46926129.969999999</v>
      </c>
      <c r="E287" s="20"/>
      <c r="F287" s="15">
        <v>7152353.7714875014</v>
      </c>
      <c r="G287" s="20"/>
      <c r="H287" s="77">
        <f t="shared" si="100"/>
        <v>15.24</v>
      </c>
      <c r="J287" s="77">
        <v>28.496232864349928</v>
      </c>
      <c r="L287" s="24">
        <v>25.38</v>
      </c>
      <c r="N287" s="26">
        <v>-3</v>
      </c>
      <c r="P287" s="77">
        <v>3.61</v>
      </c>
      <c r="Q287" s="81"/>
      <c r="R287" s="24">
        <f t="shared" si="101"/>
        <v>3.46</v>
      </c>
      <c r="T287" s="21">
        <f t="shared" si="102"/>
        <v>1622599</v>
      </c>
      <c r="V287" s="21">
        <f>+T287-'Schedule 1A'!R287</f>
        <v>27111</v>
      </c>
    </row>
    <row r="288" spans="1:22" s="28" customFormat="1" x14ac:dyDescent="0.25">
      <c r="A288" s="20">
        <v>345</v>
      </c>
      <c r="B288" s="20" t="s">
        <v>17</v>
      </c>
      <c r="D288" s="15">
        <v>32964436.82</v>
      </c>
      <c r="E288" s="20"/>
      <c r="F288" s="15">
        <v>5278646.2265499998</v>
      </c>
      <c r="G288" s="20"/>
      <c r="H288" s="77">
        <f t="shared" si="100"/>
        <v>16.010000000000002</v>
      </c>
      <c r="J288" s="77">
        <v>28.489540071495568</v>
      </c>
      <c r="L288" s="24">
        <v>25.32</v>
      </c>
      <c r="N288" s="26">
        <v>-2</v>
      </c>
      <c r="P288" s="77">
        <v>3.58</v>
      </c>
      <c r="Q288" s="81"/>
      <c r="R288" s="24">
        <f t="shared" si="101"/>
        <v>3.4</v>
      </c>
      <c r="T288" s="21">
        <f t="shared" si="102"/>
        <v>1119474</v>
      </c>
      <c r="V288" s="21">
        <f>+T288-'Schedule 1A'!R288</f>
        <v>-1317</v>
      </c>
    </row>
    <row r="289" spans="1:22" s="28" customFormat="1" x14ac:dyDescent="0.25">
      <c r="A289" s="20">
        <v>346</v>
      </c>
      <c r="B289" s="20" t="s">
        <v>191</v>
      </c>
      <c r="D289" s="11">
        <v>1734913.3</v>
      </c>
      <c r="E289" s="20"/>
      <c r="F289" s="11">
        <v>212247.19695000001</v>
      </c>
      <c r="G289" s="20"/>
      <c r="H289" s="77">
        <f t="shared" si="100"/>
        <v>12.23</v>
      </c>
      <c r="J289" s="77">
        <v>27.502782991156771</v>
      </c>
      <c r="L289" s="24">
        <v>24.53</v>
      </c>
      <c r="N289" s="26">
        <v>-2</v>
      </c>
      <c r="P289" s="77">
        <v>3.71</v>
      </c>
      <c r="Q289" s="81"/>
      <c r="R289" s="24">
        <f t="shared" si="101"/>
        <v>3.66</v>
      </c>
      <c r="T289" s="22">
        <f t="shared" si="102"/>
        <v>63488</v>
      </c>
      <c r="V289" s="22">
        <f>+T289-'Schedule 1A'!R289</f>
        <v>4501</v>
      </c>
    </row>
    <row r="290" spans="1:22" s="28" customFormat="1" x14ac:dyDescent="0.25">
      <c r="A290" s="20" t="s">
        <v>5</v>
      </c>
      <c r="B290" s="28" t="s">
        <v>72</v>
      </c>
      <c r="D290" s="7">
        <f>+SUBTOTAL(9,D283:D289)</f>
        <v>289846184.51999998</v>
      </c>
      <c r="F290" s="7">
        <f>+SUBTOTAL(9,F283:F289)</f>
        <v>4328006.3260849966</v>
      </c>
      <c r="H290" s="81">
        <f t="shared" si="100"/>
        <v>1.49</v>
      </c>
      <c r="J290" s="77"/>
      <c r="L290" s="55"/>
      <c r="N290" s="26"/>
      <c r="P290" s="81"/>
      <c r="Q290" s="81"/>
      <c r="R290" s="81">
        <f t="shared" si="101"/>
        <v>4.0999999999999996</v>
      </c>
      <c r="T290" s="34">
        <f>+SUBTOTAL(9,T283:T289)</f>
        <v>11886295</v>
      </c>
      <c r="V290" s="34">
        <f>+SUBTOTAL(9,V283:V289)</f>
        <v>-1350914</v>
      </c>
    </row>
    <row r="291" spans="1:22" s="28" customFormat="1" x14ac:dyDescent="0.25">
      <c r="A291" s="20"/>
      <c r="B291" s="28" t="s">
        <v>5</v>
      </c>
      <c r="D291" s="23"/>
      <c r="F291" s="17"/>
      <c r="J291" s="77"/>
      <c r="L291" s="24"/>
      <c r="N291" s="26"/>
      <c r="P291" s="81"/>
      <c r="Q291" s="81"/>
      <c r="R291" s="24"/>
      <c r="T291" s="23"/>
      <c r="V291" s="23"/>
    </row>
    <row r="292" spans="1:22" s="28" customFormat="1" x14ac:dyDescent="0.25">
      <c r="A292" s="54" t="s">
        <v>161</v>
      </c>
      <c r="D292" s="51">
        <f>+SUBTOTAL(9,D261:D291)</f>
        <v>1126819633.52</v>
      </c>
      <c r="F292" s="9">
        <f>+SUBTOTAL(9,F261:F291)</f>
        <v>187212661.33509547</v>
      </c>
      <c r="H292" s="93">
        <f t="shared" ref="H292" si="103">+ROUND(F292/D292*100,2)</f>
        <v>16.61</v>
      </c>
      <c r="J292" s="77"/>
      <c r="L292" s="48"/>
      <c r="N292" s="26"/>
      <c r="P292" s="81"/>
      <c r="Q292" s="81"/>
      <c r="R292" s="93">
        <f t="shared" ref="R292" si="104">+ROUND(T292/D292*100,2)</f>
        <v>4.5599999999999996</v>
      </c>
      <c r="T292" s="51">
        <f>+SUBTOTAL(9,T261:T291)</f>
        <v>51405044</v>
      </c>
      <c r="V292" s="51">
        <f>+SUBTOTAL(9,V261:V291)</f>
        <v>4188411</v>
      </c>
    </row>
    <row r="293" spans="1:22" s="28" customFormat="1" x14ac:dyDescent="0.25">
      <c r="A293" s="54"/>
      <c r="B293" s="28" t="s">
        <v>5</v>
      </c>
      <c r="D293" s="51"/>
      <c r="F293" s="9"/>
      <c r="J293" s="77"/>
      <c r="L293" s="48"/>
      <c r="N293" s="26"/>
      <c r="P293" s="81"/>
      <c r="Q293" s="81"/>
      <c r="R293" s="48"/>
      <c r="T293" s="51"/>
      <c r="V293" s="51"/>
    </row>
    <row r="294" spans="1:22" s="28" customFormat="1" x14ac:dyDescent="0.25">
      <c r="A294" s="54"/>
      <c r="D294" s="51"/>
      <c r="F294" s="12"/>
      <c r="J294" s="77"/>
      <c r="L294" s="48"/>
      <c r="N294" s="26"/>
      <c r="P294" s="81"/>
      <c r="Q294" s="81"/>
      <c r="R294" s="48"/>
      <c r="T294" s="51"/>
      <c r="V294" s="51"/>
    </row>
    <row r="295" spans="1:22" s="28" customFormat="1" x14ac:dyDescent="0.25">
      <c r="A295" s="54" t="s">
        <v>162</v>
      </c>
      <c r="D295" s="20"/>
      <c r="E295" s="20"/>
      <c r="F295" s="12"/>
      <c r="G295" s="20"/>
      <c r="J295" s="77"/>
      <c r="L295" s="24"/>
      <c r="N295" s="26"/>
      <c r="P295" s="81"/>
      <c r="Q295" s="81"/>
      <c r="R295" s="24"/>
      <c r="T295" s="20"/>
      <c r="V295" s="20"/>
    </row>
    <row r="296" spans="1:22" s="28" customFormat="1" x14ac:dyDescent="0.25">
      <c r="A296" s="54"/>
      <c r="D296" s="20"/>
      <c r="E296" s="20"/>
      <c r="F296" s="12"/>
      <c r="G296" s="20"/>
      <c r="J296" s="77"/>
      <c r="L296" s="24"/>
      <c r="N296" s="26"/>
      <c r="P296" s="81"/>
      <c r="Q296" s="81"/>
      <c r="R296" s="24"/>
      <c r="T296" s="20"/>
      <c r="V296" s="20"/>
    </row>
    <row r="297" spans="1:22" s="28" customFormat="1" x14ac:dyDescent="0.25">
      <c r="A297" s="28" t="s">
        <v>5</v>
      </c>
      <c r="B297" s="28" t="s">
        <v>73</v>
      </c>
      <c r="D297" s="21"/>
      <c r="E297" s="20"/>
      <c r="F297" s="15"/>
      <c r="G297" s="20"/>
      <c r="J297" s="77"/>
      <c r="L297" s="24"/>
      <c r="N297" s="26"/>
      <c r="P297" s="81"/>
      <c r="Q297" s="81"/>
      <c r="R297" s="24"/>
      <c r="T297" s="20"/>
      <c r="V297" s="20"/>
    </row>
    <row r="298" spans="1:22" x14ac:dyDescent="0.25">
      <c r="A298" s="20">
        <v>341</v>
      </c>
      <c r="B298" s="20" t="s">
        <v>14</v>
      </c>
      <c r="D298" s="15">
        <v>28927928.829999998</v>
      </c>
      <c r="F298" s="15">
        <v>10726313.22046875</v>
      </c>
      <c r="G298" s="53"/>
      <c r="H298" s="77">
        <f t="shared" ref="H298:H305" si="105">+ROUND(F298/D298*100,2)</f>
        <v>37.08</v>
      </c>
      <c r="J298" s="77">
        <v>38.095547682686089</v>
      </c>
      <c r="L298" s="24">
        <v>27.38</v>
      </c>
      <c r="N298" s="26">
        <v>-2</v>
      </c>
      <c r="P298" s="77">
        <v>2.68</v>
      </c>
      <c r="Q298" s="77"/>
      <c r="R298" s="24">
        <f t="shared" ref="R298:R305" si="106">+ROUND(T298/D298*100,2)</f>
        <v>2.37</v>
      </c>
      <c r="T298" s="21">
        <f t="shared" ref="T298:T304" si="107">+ROUND((ROUND((100-N298)/100*D298-F298,0))/L298,0)</f>
        <v>685908</v>
      </c>
      <c r="V298" s="21">
        <f>+T298-'Schedule 1A'!R298</f>
        <v>-326570</v>
      </c>
    </row>
    <row r="299" spans="1:22" s="28" customFormat="1" x14ac:dyDescent="0.25">
      <c r="A299" s="20">
        <v>342</v>
      </c>
      <c r="B299" s="20" t="s">
        <v>59</v>
      </c>
      <c r="D299" s="15">
        <v>4008361.1</v>
      </c>
      <c r="E299" s="20"/>
      <c r="F299" s="15">
        <v>1497583.7612925</v>
      </c>
      <c r="G299" s="53"/>
      <c r="H299" s="77">
        <f t="shared" si="105"/>
        <v>37.36</v>
      </c>
      <c r="J299" s="77">
        <v>35.131740950322502</v>
      </c>
      <c r="L299" s="24">
        <v>25.26</v>
      </c>
      <c r="N299" s="26">
        <v>-3</v>
      </c>
      <c r="P299" s="81">
        <v>2.93</v>
      </c>
      <c r="Q299" s="81"/>
      <c r="R299" s="24">
        <f t="shared" si="106"/>
        <v>2.6</v>
      </c>
      <c r="T299" s="21">
        <f t="shared" si="107"/>
        <v>104158</v>
      </c>
      <c r="V299" s="21">
        <f>+T299-'Schedule 1A'!R299</f>
        <v>-48160</v>
      </c>
    </row>
    <row r="300" spans="1:22" x14ac:dyDescent="0.25">
      <c r="A300" s="20">
        <v>343</v>
      </c>
      <c r="B300" s="20" t="s">
        <v>60</v>
      </c>
      <c r="D300" s="15">
        <v>236795037.63999999</v>
      </c>
      <c r="F300" s="15">
        <v>46167493.305591486</v>
      </c>
      <c r="G300" s="53"/>
      <c r="H300" s="77">
        <f t="shared" si="105"/>
        <v>19.5</v>
      </c>
      <c r="J300" s="77">
        <v>33.369077049974081</v>
      </c>
      <c r="L300" s="24">
        <v>24.95</v>
      </c>
      <c r="N300" s="26">
        <v>-3</v>
      </c>
      <c r="P300" s="77">
        <v>3.09</v>
      </c>
      <c r="Q300" s="77"/>
      <c r="R300" s="24">
        <f t="shared" si="106"/>
        <v>3.35</v>
      </c>
      <c r="T300" s="21">
        <f t="shared" si="107"/>
        <v>7925106</v>
      </c>
      <c r="V300" s="21">
        <f>+T300-'Schedule 1A'!R300</f>
        <v>-2257081</v>
      </c>
    </row>
    <row r="301" spans="1:22" x14ac:dyDescent="0.25">
      <c r="A301" s="20">
        <v>343.2</v>
      </c>
      <c r="B301" s="20" t="s">
        <v>190</v>
      </c>
      <c r="D301" s="15">
        <v>146248667.56</v>
      </c>
      <c r="F301" s="15">
        <v>19013518.43144976</v>
      </c>
      <c r="G301" s="53"/>
      <c r="H301" s="77">
        <f t="shared" si="105"/>
        <v>13</v>
      </c>
      <c r="J301" s="77">
        <v>9.0008996876156342</v>
      </c>
      <c r="L301" s="24">
        <v>6.6</v>
      </c>
      <c r="N301" s="26">
        <v>35</v>
      </c>
      <c r="P301" s="77">
        <v>7.22</v>
      </c>
      <c r="Q301" s="77"/>
      <c r="R301" s="24">
        <f t="shared" si="106"/>
        <v>7.88</v>
      </c>
      <c r="T301" s="21">
        <f t="shared" si="107"/>
        <v>11522442</v>
      </c>
      <c r="V301" s="21">
        <f>+T301-'Schedule 1A'!R301</f>
        <v>5233749</v>
      </c>
    </row>
    <row r="302" spans="1:22" x14ac:dyDescent="0.25">
      <c r="A302" s="20">
        <v>344</v>
      </c>
      <c r="B302" s="20" t="s">
        <v>61</v>
      </c>
      <c r="D302" s="15">
        <v>41417901.789999999</v>
      </c>
      <c r="F302" s="15">
        <v>16420596.423272502</v>
      </c>
      <c r="G302" s="53"/>
      <c r="H302" s="77">
        <f t="shared" si="105"/>
        <v>39.65</v>
      </c>
      <c r="J302" s="77">
        <v>37.167686612974748</v>
      </c>
      <c r="L302" s="24">
        <v>26.6</v>
      </c>
      <c r="N302" s="26">
        <v>-3</v>
      </c>
      <c r="P302" s="77">
        <v>2.77</v>
      </c>
      <c r="Q302" s="77"/>
      <c r="R302" s="24">
        <f t="shared" si="106"/>
        <v>2.38</v>
      </c>
      <c r="T302" s="21">
        <f t="shared" si="107"/>
        <v>986460</v>
      </c>
      <c r="V302" s="21">
        <f>+T302-'Schedule 1A'!R302</f>
        <v>-421749</v>
      </c>
    </row>
    <row r="303" spans="1:22" x14ac:dyDescent="0.25">
      <c r="A303" s="20">
        <v>345</v>
      </c>
      <c r="B303" s="20" t="s">
        <v>17</v>
      </c>
      <c r="D303" s="15">
        <v>45110148.490000002</v>
      </c>
      <c r="F303" s="15">
        <v>16629259.061324999</v>
      </c>
      <c r="G303" s="53"/>
      <c r="H303" s="77">
        <f t="shared" si="105"/>
        <v>36.86</v>
      </c>
      <c r="J303" s="77">
        <v>36.340909005308305</v>
      </c>
      <c r="L303" s="24">
        <v>26.16</v>
      </c>
      <c r="N303" s="26">
        <v>-2</v>
      </c>
      <c r="P303" s="77">
        <v>2.81</v>
      </c>
      <c r="Q303" s="77"/>
      <c r="R303" s="24">
        <f t="shared" si="106"/>
        <v>2.4900000000000002</v>
      </c>
      <c r="T303" s="21">
        <f t="shared" si="107"/>
        <v>1123207</v>
      </c>
      <c r="V303" s="21">
        <f>+T303-'Schedule 1A'!R303</f>
        <v>-410538</v>
      </c>
    </row>
    <row r="304" spans="1:22" x14ac:dyDescent="0.25">
      <c r="A304" s="20">
        <v>346</v>
      </c>
      <c r="B304" s="20" t="s">
        <v>191</v>
      </c>
      <c r="D304" s="11">
        <v>10976397.029999999</v>
      </c>
      <c r="F304" s="11">
        <v>3676138.0378625002</v>
      </c>
      <c r="G304" s="53"/>
      <c r="H304" s="77">
        <f t="shared" si="105"/>
        <v>33.49</v>
      </c>
      <c r="J304" s="77">
        <v>34.870992567283466</v>
      </c>
      <c r="L304" s="24">
        <v>24.71</v>
      </c>
      <c r="N304" s="26">
        <v>-2</v>
      </c>
      <c r="P304" s="77">
        <v>2.93</v>
      </c>
      <c r="Q304" s="77"/>
      <c r="R304" s="24">
        <f t="shared" si="106"/>
        <v>2.77</v>
      </c>
      <c r="T304" s="22">
        <f t="shared" si="107"/>
        <v>304322</v>
      </c>
      <c r="V304" s="22">
        <f>+T304-'Schedule 1A'!R304</f>
        <v>-68875</v>
      </c>
    </row>
    <row r="305" spans="1:22" x14ac:dyDescent="0.25">
      <c r="A305" s="20" t="s">
        <v>5</v>
      </c>
      <c r="B305" s="28" t="s">
        <v>74</v>
      </c>
      <c r="D305" s="7">
        <f>+SUBTOTAL(9,D298:D304)</f>
        <v>513484442.44</v>
      </c>
      <c r="E305" s="28"/>
      <c r="F305" s="7">
        <f>+SUBTOTAL(9,F298:F304)</f>
        <v>114130902.2412625</v>
      </c>
      <c r="G305" s="28"/>
      <c r="H305" s="81">
        <f t="shared" si="105"/>
        <v>22.23</v>
      </c>
      <c r="J305" s="77"/>
      <c r="L305" s="55"/>
      <c r="N305" s="26"/>
      <c r="P305" s="77"/>
      <c r="Q305" s="77"/>
      <c r="R305" s="81">
        <f t="shared" si="106"/>
        <v>4.41</v>
      </c>
      <c r="T305" s="34">
        <f>+SUBTOTAL(9,T298:T304)</f>
        <v>22651603</v>
      </c>
      <c r="V305" s="34">
        <f>+SUBTOTAL(9,V298:V304)</f>
        <v>1700776</v>
      </c>
    </row>
    <row r="306" spans="1:22" x14ac:dyDescent="0.25">
      <c r="B306" s="28" t="s">
        <v>5</v>
      </c>
      <c r="D306" s="23"/>
      <c r="E306" s="28"/>
      <c r="F306" s="17"/>
      <c r="G306" s="28"/>
      <c r="J306" s="77"/>
      <c r="L306" s="24"/>
      <c r="N306" s="26"/>
      <c r="P306" s="77"/>
      <c r="Q306" s="77"/>
      <c r="R306" s="24"/>
      <c r="T306" s="23"/>
      <c r="V306" s="23"/>
    </row>
    <row r="307" spans="1:22" x14ac:dyDescent="0.25">
      <c r="A307" s="54" t="s">
        <v>163</v>
      </c>
      <c r="B307" s="28"/>
      <c r="D307" s="51">
        <f>+SUBTOTAL(9,D297:D306)</f>
        <v>513484442.44</v>
      </c>
      <c r="E307" s="28"/>
      <c r="F307" s="9">
        <f>+SUBTOTAL(9,F297:F306)</f>
        <v>114130902.2412625</v>
      </c>
      <c r="G307" s="28"/>
      <c r="H307" s="93">
        <f t="shared" ref="H307" si="108">+ROUND(F307/D307*100,2)</f>
        <v>22.23</v>
      </c>
      <c r="J307" s="77"/>
      <c r="L307" s="48"/>
      <c r="N307" s="26"/>
      <c r="P307" s="77"/>
      <c r="Q307" s="77"/>
      <c r="R307" s="93">
        <f t="shared" ref="R307" si="109">+ROUND(T307/D307*100,2)</f>
        <v>4.41</v>
      </c>
      <c r="T307" s="51">
        <f>+SUBTOTAL(9,T297:T306)</f>
        <v>22651603</v>
      </c>
      <c r="V307" s="51">
        <f>+SUBTOTAL(9,V297:V306)</f>
        <v>1700776</v>
      </c>
    </row>
    <row r="308" spans="1:22" x14ac:dyDescent="0.25">
      <c r="A308" s="54"/>
      <c r="B308" s="28" t="s">
        <v>5</v>
      </c>
      <c r="D308" s="23"/>
      <c r="E308" s="28"/>
      <c r="F308" s="17"/>
      <c r="G308" s="28"/>
      <c r="J308" s="77"/>
      <c r="L308" s="24"/>
      <c r="N308" s="26"/>
      <c r="P308" s="77"/>
      <c r="Q308" s="77"/>
      <c r="R308" s="24"/>
      <c r="T308" s="23"/>
      <c r="V308" s="23"/>
    </row>
    <row r="309" spans="1:22" x14ac:dyDescent="0.25">
      <c r="A309" s="54"/>
      <c r="B309" s="28" t="s">
        <v>5</v>
      </c>
      <c r="D309" s="23"/>
      <c r="E309" s="28"/>
      <c r="F309" s="17"/>
      <c r="G309" s="28"/>
      <c r="J309" s="77"/>
      <c r="L309" s="24"/>
      <c r="N309" s="26"/>
      <c r="P309" s="77"/>
      <c r="Q309" s="77"/>
      <c r="R309" s="24"/>
      <c r="T309" s="23"/>
      <c r="V309" s="23"/>
    </row>
    <row r="310" spans="1:22" x14ac:dyDescent="0.25">
      <c r="A310" s="54" t="s">
        <v>164</v>
      </c>
      <c r="B310" s="28"/>
      <c r="D310" s="23"/>
      <c r="E310" s="28"/>
      <c r="F310" s="17"/>
      <c r="G310" s="28"/>
      <c r="J310" s="77"/>
      <c r="L310" s="24"/>
      <c r="N310" s="26"/>
      <c r="P310" s="77"/>
      <c r="Q310" s="77"/>
      <c r="R310" s="24"/>
      <c r="T310" s="23"/>
      <c r="V310" s="23"/>
    </row>
    <row r="311" spans="1:22" s="28" customFormat="1" x14ac:dyDescent="0.25">
      <c r="A311" s="28" t="s">
        <v>5</v>
      </c>
      <c r="B311" s="28" t="s">
        <v>5</v>
      </c>
      <c r="D311" s="20"/>
      <c r="E311" s="20"/>
      <c r="F311" s="12"/>
      <c r="G311" s="20"/>
      <c r="J311" s="77"/>
      <c r="L311" s="24"/>
      <c r="N311" s="26"/>
      <c r="P311" s="81"/>
      <c r="Q311" s="81"/>
      <c r="R311" s="24"/>
      <c r="T311" s="20"/>
      <c r="V311" s="20"/>
    </row>
    <row r="312" spans="1:22" x14ac:dyDescent="0.25">
      <c r="A312" s="28" t="s">
        <v>5</v>
      </c>
      <c r="B312" s="28" t="s">
        <v>23</v>
      </c>
      <c r="D312" s="21"/>
      <c r="F312" s="12"/>
      <c r="J312" s="77"/>
      <c r="L312" s="24"/>
      <c r="N312" s="26"/>
      <c r="P312" s="77"/>
      <c r="Q312" s="77"/>
      <c r="R312" s="24"/>
    </row>
    <row r="313" spans="1:22" s="28" customFormat="1" x14ac:dyDescent="0.25">
      <c r="A313" s="20">
        <v>341</v>
      </c>
      <c r="B313" s="20" t="s">
        <v>14</v>
      </c>
      <c r="D313" s="15">
        <v>49379840.009999998</v>
      </c>
      <c r="E313" s="20"/>
      <c r="F313" s="15">
        <v>31469364.546612501</v>
      </c>
      <c r="G313" s="20"/>
      <c r="H313" s="77">
        <f t="shared" ref="H313:H319" si="110">+ROUND(F313/D313*100,2)</f>
        <v>63.73</v>
      </c>
      <c r="J313" s="77">
        <v>32.285431850170539</v>
      </c>
      <c r="L313" s="24">
        <v>17.05</v>
      </c>
      <c r="N313" s="26">
        <v>-2</v>
      </c>
      <c r="P313" s="81">
        <v>3.16</v>
      </c>
      <c r="Q313" s="81"/>
      <c r="R313" s="24">
        <f t="shared" ref="R313:R319" si="111">+ROUND(T313/D313*100,2)</f>
        <v>2.2400000000000002</v>
      </c>
      <c r="T313" s="21">
        <f t="shared" ref="T313:T318" si="112">+ROUND((ROUND((100-N313)/100*D313-F313,0))/L313,0)</f>
        <v>1108391</v>
      </c>
      <c r="V313" s="21">
        <f>+T313-'Schedule 1A'!R313</f>
        <v>-619903</v>
      </c>
    </row>
    <row r="314" spans="1:22" x14ac:dyDescent="0.25">
      <c r="A314" s="20">
        <v>342</v>
      </c>
      <c r="B314" s="20" t="s">
        <v>59</v>
      </c>
      <c r="D314" s="15">
        <v>4766330.58</v>
      </c>
      <c r="F314" s="15">
        <v>3048070.2899525007</v>
      </c>
      <c r="H314" s="77">
        <f t="shared" si="110"/>
        <v>63.95</v>
      </c>
      <c r="J314" s="77">
        <v>29.848429836753304</v>
      </c>
      <c r="L314" s="24">
        <v>16.149999999999999</v>
      </c>
      <c r="N314" s="26">
        <v>-3</v>
      </c>
      <c r="P314" s="77">
        <v>3.45</v>
      </c>
      <c r="Q314" s="77"/>
      <c r="R314" s="24">
        <f t="shared" si="111"/>
        <v>2.42</v>
      </c>
      <c r="T314" s="21">
        <f t="shared" si="112"/>
        <v>115248</v>
      </c>
      <c r="V314" s="21">
        <f>+T314-'Schedule 1A'!R314</f>
        <v>-65873</v>
      </c>
    </row>
    <row r="315" spans="1:22" x14ac:dyDescent="0.25">
      <c r="A315" s="20">
        <v>343</v>
      </c>
      <c r="B315" s="20" t="s">
        <v>60</v>
      </c>
      <c r="D315" s="15">
        <v>22788939.550000001</v>
      </c>
      <c r="F315" s="15">
        <v>14037911.259213613</v>
      </c>
      <c r="H315" s="77">
        <f t="shared" si="110"/>
        <v>61.6</v>
      </c>
      <c r="J315" s="77">
        <v>25.740189752770302</v>
      </c>
      <c r="L315" s="24">
        <v>16.170000000000002</v>
      </c>
      <c r="N315" s="26">
        <v>-3</v>
      </c>
      <c r="P315" s="77">
        <v>4</v>
      </c>
      <c r="Q315" s="77"/>
      <c r="R315" s="24">
        <f t="shared" si="111"/>
        <v>2.56</v>
      </c>
      <c r="T315" s="21">
        <f t="shared" si="112"/>
        <v>583469</v>
      </c>
      <c r="V315" s="21">
        <f>+T315-'Schedule 1A'!R315</f>
        <v>-396455</v>
      </c>
    </row>
    <row r="316" spans="1:22" x14ac:dyDescent="0.25">
      <c r="A316" s="20">
        <v>343.2</v>
      </c>
      <c r="B316" s="20" t="s">
        <v>190</v>
      </c>
      <c r="D316" s="15">
        <v>2230421.5499999998</v>
      </c>
      <c r="F316" s="15">
        <v>770616.07417138456</v>
      </c>
      <c r="H316" s="77">
        <f t="shared" si="110"/>
        <v>34.549999999999997</v>
      </c>
      <c r="J316" s="77">
        <v>8.9742615662218022</v>
      </c>
      <c r="L316" s="24">
        <v>6.01</v>
      </c>
      <c r="N316" s="26">
        <v>35</v>
      </c>
      <c r="P316" s="77">
        <v>7.24</v>
      </c>
      <c r="Q316" s="77"/>
      <c r="R316" s="24">
        <f t="shared" si="111"/>
        <v>5.07</v>
      </c>
      <c r="T316" s="21">
        <f t="shared" si="112"/>
        <v>113005</v>
      </c>
      <c r="V316" s="21">
        <f>+T316-'Schedule 1A'!R316</f>
        <v>17097</v>
      </c>
    </row>
    <row r="317" spans="1:22" x14ac:dyDescent="0.25">
      <c r="A317" s="20">
        <v>345</v>
      </c>
      <c r="B317" s="20" t="s">
        <v>17</v>
      </c>
      <c r="D317" s="15">
        <v>5321992.45</v>
      </c>
      <c r="F317" s="15">
        <v>3662479.8617849997</v>
      </c>
      <c r="H317" s="77">
        <f t="shared" si="110"/>
        <v>68.819999999999993</v>
      </c>
      <c r="J317" s="77">
        <v>33.196344895275956</v>
      </c>
      <c r="L317" s="24">
        <v>16.28</v>
      </c>
      <c r="N317" s="26">
        <v>-2</v>
      </c>
      <c r="P317" s="77">
        <v>3.07</v>
      </c>
      <c r="Q317" s="77"/>
      <c r="R317" s="24">
        <f t="shared" si="111"/>
        <v>2.04</v>
      </c>
      <c r="T317" s="21">
        <f t="shared" si="112"/>
        <v>108474</v>
      </c>
      <c r="V317" s="21">
        <f>+T317-'Schedule 1A'!R317</f>
        <v>-72474</v>
      </c>
    </row>
    <row r="318" spans="1:22" x14ac:dyDescent="0.25">
      <c r="A318" s="20">
        <v>346</v>
      </c>
      <c r="B318" s="20" t="s">
        <v>191</v>
      </c>
      <c r="D318" s="11">
        <v>4194043.23</v>
      </c>
      <c r="F318" s="11">
        <v>2750672.6897574998</v>
      </c>
      <c r="H318" s="77">
        <f t="shared" si="110"/>
        <v>65.59</v>
      </c>
      <c r="J318" s="77">
        <v>31.669559480307967</v>
      </c>
      <c r="L318" s="24">
        <v>15.74</v>
      </c>
      <c r="N318" s="26">
        <v>-2</v>
      </c>
      <c r="P318" s="77">
        <v>3.22</v>
      </c>
      <c r="Q318" s="77"/>
      <c r="R318" s="24">
        <f t="shared" si="111"/>
        <v>2.31</v>
      </c>
      <c r="T318" s="22">
        <f t="shared" si="112"/>
        <v>97030</v>
      </c>
      <c r="V318" s="22">
        <f>+T318-'Schedule 1A'!R318</f>
        <v>-45567</v>
      </c>
    </row>
    <row r="319" spans="1:22" s="28" customFormat="1" x14ac:dyDescent="0.25">
      <c r="A319" s="20" t="s">
        <v>5</v>
      </c>
      <c r="B319" s="28" t="s">
        <v>24</v>
      </c>
      <c r="D319" s="17">
        <f>+SUBTOTAL(9,D313:D318)</f>
        <v>88681567.370000005</v>
      </c>
      <c r="F319" s="17">
        <f>+SUBTOTAL(9,F313:F318)</f>
        <v>55739114.721492499</v>
      </c>
      <c r="H319" s="81">
        <f t="shared" si="110"/>
        <v>62.85</v>
      </c>
      <c r="J319" s="77"/>
      <c r="L319" s="55"/>
      <c r="N319" s="26"/>
      <c r="P319" s="81"/>
      <c r="Q319" s="81"/>
      <c r="R319" s="81">
        <f t="shared" si="111"/>
        <v>2.4</v>
      </c>
      <c r="T319" s="23">
        <f>+SUBTOTAL(9,T313:T318)</f>
        <v>2125617</v>
      </c>
      <c r="V319" s="23">
        <f>+SUBTOTAL(9,V313:V318)</f>
        <v>-1183175</v>
      </c>
    </row>
    <row r="320" spans="1:22" x14ac:dyDescent="0.25">
      <c r="A320" s="20" t="s">
        <v>5</v>
      </c>
      <c r="B320" s="20" t="s">
        <v>5</v>
      </c>
      <c r="D320" s="12"/>
      <c r="F320" s="12"/>
      <c r="J320" s="77"/>
      <c r="L320" s="24"/>
      <c r="N320" s="26"/>
      <c r="P320" s="77"/>
      <c r="Q320" s="77"/>
      <c r="R320" s="24"/>
    </row>
    <row r="321" spans="1:22" x14ac:dyDescent="0.25">
      <c r="A321" s="28" t="s">
        <v>5</v>
      </c>
      <c r="B321" s="28" t="s">
        <v>75</v>
      </c>
      <c r="D321" s="15"/>
      <c r="F321" s="12"/>
      <c r="J321" s="77"/>
      <c r="L321" s="24"/>
      <c r="N321" s="26"/>
      <c r="P321" s="77"/>
      <c r="Q321" s="77"/>
      <c r="R321" s="24"/>
    </row>
    <row r="322" spans="1:22" x14ac:dyDescent="0.25">
      <c r="A322" s="20">
        <v>341</v>
      </c>
      <c r="B322" s="20" t="s">
        <v>14</v>
      </c>
      <c r="D322" s="15">
        <v>1660027.77</v>
      </c>
      <c r="F322" s="15">
        <v>1129405.7805937501</v>
      </c>
      <c r="H322" s="77">
        <f t="shared" ref="H322:H329" si="113">+ROUND(F322/D322*100,2)</f>
        <v>68.040000000000006</v>
      </c>
      <c r="J322" s="77">
        <v>34.209397232099562</v>
      </c>
      <c r="L322" s="24">
        <v>17.02</v>
      </c>
      <c r="N322" s="26">
        <v>-2</v>
      </c>
      <c r="P322" s="77">
        <v>2.98</v>
      </c>
      <c r="Q322" s="77"/>
      <c r="R322" s="24">
        <f t="shared" ref="R322:R329" si="114">+ROUND(T322/D322*100,2)</f>
        <v>2</v>
      </c>
      <c r="T322" s="21">
        <f t="shared" ref="T322:T328" si="115">+ROUND((ROUND((100-N322)/100*D322-F322,0))/L322,0)</f>
        <v>33127</v>
      </c>
      <c r="V322" s="21">
        <f>+T322-'Schedule 1A'!R322</f>
        <v>-24974</v>
      </c>
    </row>
    <row r="323" spans="1:22" x14ac:dyDescent="0.25">
      <c r="A323" s="20">
        <v>342</v>
      </c>
      <c r="B323" s="20" t="s">
        <v>59</v>
      </c>
      <c r="D323" s="15">
        <v>178721.42</v>
      </c>
      <c r="F323" s="15">
        <v>126139.88409000001</v>
      </c>
      <c r="H323" s="77">
        <f t="shared" si="113"/>
        <v>70.58</v>
      </c>
      <c r="J323" s="77">
        <v>32.731696763869131</v>
      </c>
      <c r="L323" s="24">
        <v>15.96</v>
      </c>
      <c r="N323" s="26">
        <v>-3</v>
      </c>
      <c r="P323" s="77">
        <v>3.15</v>
      </c>
      <c r="Q323" s="77"/>
      <c r="R323" s="24">
        <f t="shared" si="114"/>
        <v>2.0299999999999998</v>
      </c>
      <c r="T323" s="21">
        <f t="shared" si="115"/>
        <v>3631</v>
      </c>
      <c r="V323" s="21">
        <f>+T323-'Schedule 1A'!R323</f>
        <v>-3160</v>
      </c>
    </row>
    <row r="324" spans="1:22" x14ac:dyDescent="0.25">
      <c r="A324" s="20">
        <v>343</v>
      </c>
      <c r="B324" s="20" t="s">
        <v>60</v>
      </c>
      <c r="D324" s="15">
        <v>152279614.02000001</v>
      </c>
      <c r="F324" s="15">
        <v>46856498.668307595</v>
      </c>
      <c r="H324" s="77">
        <f t="shared" si="113"/>
        <v>30.77</v>
      </c>
      <c r="J324" s="77">
        <v>27.108656446178394</v>
      </c>
      <c r="L324" s="24">
        <v>16.100000000000001</v>
      </c>
      <c r="N324" s="26">
        <v>-3</v>
      </c>
      <c r="P324" s="77">
        <v>3.8</v>
      </c>
      <c r="Q324" s="77"/>
      <c r="R324" s="24">
        <f t="shared" si="114"/>
        <v>4.49</v>
      </c>
      <c r="T324" s="21">
        <f t="shared" si="115"/>
        <v>6831770</v>
      </c>
      <c r="V324" s="21">
        <f>+T324-'Schedule 1A'!R324</f>
        <v>436026</v>
      </c>
    </row>
    <row r="325" spans="1:22" x14ac:dyDescent="0.25">
      <c r="A325" s="20">
        <v>343.2</v>
      </c>
      <c r="B325" s="20" t="s">
        <v>190</v>
      </c>
      <c r="D325" s="15">
        <v>67628798.829999998</v>
      </c>
      <c r="F325" s="15">
        <v>4931416.5922226291</v>
      </c>
      <c r="H325" s="77">
        <f t="shared" si="113"/>
        <v>7.29</v>
      </c>
      <c r="J325" s="77">
        <v>8.8558602763004153</v>
      </c>
      <c r="L325" s="24">
        <v>7.5</v>
      </c>
      <c r="N325" s="26">
        <v>35</v>
      </c>
      <c r="P325" s="77">
        <v>7.34</v>
      </c>
      <c r="Q325" s="77"/>
      <c r="R325" s="24">
        <f t="shared" si="114"/>
        <v>7.69</v>
      </c>
      <c r="T325" s="21">
        <f t="shared" si="115"/>
        <v>5203640</v>
      </c>
      <c r="V325" s="21">
        <f>+T325-'Schedule 1A'!R325</f>
        <v>2363230</v>
      </c>
    </row>
    <row r="326" spans="1:22" x14ac:dyDescent="0.25">
      <c r="A326" s="20">
        <v>344</v>
      </c>
      <c r="B326" s="20" t="s">
        <v>61</v>
      </c>
      <c r="D326" s="15">
        <v>26577658.120000001</v>
      </c>
      <c r="F326" s="15">
        <v>12491844.188529998</v>
      </c>
      <c r="H326" s="77">
        <f t="shared" si="113"/>
        <v>47</v>
      </c>
      <c r="J326" s="77">
        <v>27.653737537982867</v>
      </c>
      <c r="L326" s="24">
        <v>16.829999999999998</v>
      </c>
      <c r="N326" s="26">
        <v>-3</v>
      </c>
      <c r="P326" s="77">
        <v>3.72</v>
      </c>
      <c r="Q326" s="77"/>
      <c r="R326" s="24">
        <f t="shared" si="114"/>
        <v>3.33</v>
      </c>
      <c r="T326" s="21">
        <f t="shared" si="115"/>
        <v>884322</v>
      </c>
      <c r="V326" s="21">
        <f>+T326-'Schedule 1A'!R326</f>
        <v>-19318</v>
      </c>
    </row>
    <row r="327" spans="1:22" s="28" customFormat="1" x14ac:dyDescent="0.25">
      <c r="A327" s="20">
        <v>345</v>
      </c>
      <c r="B327" s="20" t="s">
        <v>17</v>
      </c>
      <c r="D327" s="15">
        <v>28440137.609999999</v>
      </c>
      <c r="E327" s="20"/>
      <c r="F327" s="15">
        <v>16413360.784037499</v>
      </c>
      <c r="G327" s="20"/>
      <c r="H327" s="77">
        <f t="shared" si="113"/>
        <v>57.71</v>
      </c>
      <c r="J327" s="77">
        <v>30.600244897610434</v>
      </c>
      <c r="L327" s="24">
        <v>16.440000000000001</v>
      </c>
      <c r="N327" s="26">
        <v>-2</v>
      </c>
      <c r="P327" s="81">
        <v>3.33</v>
      </c>
      <c r="Q327" s="81"/>
      <c r="R327" s="24">
        <f t="shared" si="114"/>
        <v>2.69</v>
      </c>
      <c r="T327" s="21">
        <f t="shared" si="115"/>
        <v>766155</v>
      </c>
      <c r="V327" s="21">
        <f>+T327-'Schedule 1A'!R327</f>
        <v>-200810</v>
      </c>
    </row>
    <row r="328" spans="1:22" x14ac:dyDescent="0.25">
      <c r="A328" s="20">
        <v>346</v>
      </c>
      <c r="B328" s="20" t="s">
        <v>191</v>
      </c>
      <c r="D328" s="11">
        <v>569569.49</v>
      </c>
      <c r="F328" s="11">
        <v>403368.06485999998</v>
      </c>
      <c r="H328" s="77">
        <f t="shared" si="113"/>
        <v>70.819999999999993</v>
      </c>
      <c r="J328" s="77">
        <v>32.800411009485096</v>
      </c>
      <c r="L328" s="24">
        <v>15.63</v>
      </c>
      <c r="N328" s="26">
        <v>-2</v>
      </c>
      <c r="P328" s="77">
        <v>3.11</v>
      </c>
      <c r="Q328" s="77"/>
      <c r="R328" s="24">
        <f t="shared" si="114"/>
        <v>1.99</v>
      </c>
      <c r="T328" s="22">
        <f t="shared" si="115"/>
        <v>11362</v>
      </c>
      <c r="V328" s="22">
        <f>+T328-'Schedule 1A'!R328</f>
        <v>-8003</v>
      </c>
    </row>
    <row r="329" spans="1:22" s="28" customFormat="1" x14ac:dyDescent="0.25">
      <c r="A329" s="20" t="s">
        <v>5</v>
      </c>
      <c r="B329" s="28" t="s">
        <v>76</v>
      </c>
      <c r="D329" s="17">
        <f>+SUBTOTAL(9,D322:D328)</f>
        <v>277334527.26000005</v>
      </c>
      <c r="F329" s="17">
        <f>+SUBTOTAL(9,F322:F328)</f>
        <v>82352033.962641478</v>
      </c>
      <c r="H329" s="81">
        <f t="shared" si="113"/>
        <v>29.69</v>
      </c>
      <c r="J329" s="77"/>
      <c r="L329" s="55"/>
      <c r="N329" s="26"/>
      <c r="P329" s="81"/>
      <c r="Q329" s="81"/>
      <c r="R329" s="81">
        <f t="shared" si="114"/>
        <v>4.95</v>
      </c>
      <c r="T329" s="23">
        <f>+SUBTOTAL(9,T322:T328)</f>
        <v>13734007</v>
      </c>
      <c r="V329" s="23">
        <f>+SUBTOTAL(9,V322:V328)</f>
        <v>2542991</v>
      </c>
    </row>
    <row r="330" spans="1:22" x14ac:dyDescent="0.25">
      <c r="A330" s="20" t="s">
        <v>5</v>
      </c>
      <c r="B330" s="20" t="s">
        <v>5</v>
      </c>
      <c r="D330" s="12"/>
      <c r="F330" s="12"/>
      <c r="J330" s="77"/>
      <c r="L330" s="24"/>
      <c r="N330" s="26"/>
      <c r="P330" s="77"/>
      <c r="Q330" s="77"/>
      <c r="R330" s="24"/>
    </row>
    <row r="331" spans="1:22" x14ac:dyDescent="0.25">
      <c r="A331" s="28" t="s">
        <v>5</v>
      </c>
      <c r="B331" s="28" t="s">
        <v>77</v>
      </c>
      <c r="D331" s="15"/>
      <c r="F331" s="12"/>
      <c r="J331" s="77"/>
      <c r="L331" s="24"/>
      <c r="N331" s="26"/>
      <c r="P331" s="77"/>
      <c r="Q331" s="77"/>
      <c r="R331" s="24"/>
    </row>
    <row r="332" spans="1:22" x14ac:dyDescent="0.25">
      <c r="A332" s="20">
        <v>341</v>
      </c>
      <c r="B332" s="20" t="s">
        <v>14</v>
      </c>
      <c r="D332" s="15">
        <v>1498689.69</v>
      </c>
      <c r="F332" s="15">
        <v>779399.37722500006</v>
      </c>
      <c r="H332" s="77">
        <f t="shared" ref="H332:H339" si="116">+ROUND(F332/D332*100,2)</f>
        <v>52.01</v>
      </c>
      <c r="J332" s="77">
        <v>30.350497027815834</v>
      </c>
      <c r="L332" s="24">
        <v>17.079999999999998</v>
      </c>
      <c r="N332" s="26">
        <v>-2</v>
      </c>
      <c r="P332" s="77">
        <v>3.36</v>
      </c>
      <c r="Q332" s="77"/>
      <c r="R332" s="24">
        <f t="shared" ref="R332:R339" si="117">+ROUND(T332/D332*100,2)</f>
        <v>2.93</v>
      </c>
      <c r="T332" s="21">
        <f t="shared" ref="T332:T338" si="118">+ROUND((ROUND((100-N332)/100*D332-F332,0))/L332,0)</f>
        <v>43868</v>
      </c>
      <c r="V332" s="21">
        <f>+T332-'Schedule 1A'!R332</f>
        <v>-8586</v>
      </c>
    </row>
    <row r="333" spans="1:22" x14ac:dyDescent="0.25">
      <c r="A333" s="20">
        <v>342</v>
      </c>
      <c r="B333" s="20" t="s">
        <v>59</v>
      </c>
      <c r="D333" s="15">
        <v>178314.5</v>
      </c>
      <c r="F333" s="15">
        <v>125767.1296975</v>
      </c>
      <c r="H333" s="77">
        <f t="shared" si="116"/>
        <v>70.53</v>
      </c>
      <c r="J333" s="77">
        <v>32.732834610586345</v>
      </c>
      <c r="L333" s="24">
        <v>15.96</v>
      </c>
      <c r="N333" s="26">
        <v>-3</v>
      </c>
      <c r="P333" s="77">
        <v>3.15</v>
      </c>
      <c r="Q333" s="77"/>
      <c r="R333" s="24">
        <f t="shared" si="117"/>
        <v>2.0299999999999998</v>
      </c>
      <c r="T333" s="21">
        <f t="shared" si="118"/>
        <v>3628</v>
      </c>
      <c r="V333" s="21">
        <f>+T333-'Schedule 1A'!R333</f>
        <v>-3148</v>
      </c>
    </row>
    <row r="334" spans="1:22" x14ac:dyDescent="0.25">
      <c r="A334" s="20">
        <v>343</v>
      </c>
      <c r="B334" s="20" t="s">
        <v>60</v>
      </c>
      <c r="D334" s="15">
        <v>157866532.25</v>
      </c>
      <c r="F334" s="15">
        <v>62665792.343947843</v>
      </c>
      <c r="H334" s="77">
        <f t="shared" si="116"/>
        <v>39.700000000000003</v>
      </c>
      <c r="J334" s="77">
        <v>25.916367336879645</v>
      </c>
      <c r="L334" s="24">
        <v>16.16</v>
      </c>
      <c r="N334" s="26">
        <v>-3</v>
      </c>
      <c r="P334" s="77">
        <v>3.97</v>
      </c>
      <c r="Q334" s="77"/>
      <c r="R334" s="24">
        <f t="shared" si="117"/>
        <v>3.92</v>
      </c>
      <c r="T334" s="21">
        <f t="shared" si="118"/>
        <v>6184204</v>
      </c>
      <c r="V334" s="21">
        <f>+T334-'Schedule 1A'!R334</f>
        <v>-446190</v>
      </c>
    </row>
    <row r="335" spans="1:22" x14ac:dyDescent="0.25">
      <c r="A335" s="20">
        <v>343.2</v>
      </c>
      <c r="B335" s="20" t="s">
        <v>190</v>
      </c>
      <c r="D335" s="15">
        <v>100540569.59999999</v>
      </c>
      <c r="F335" s="15">
        <v>14593389.902786056</v>
      </c>
      <c r="H335" s="77">
        <f t="shared" si="116"/>
        <v>14.51</v>
      </c>
      <c r="J335" s="77">
        <v>8.8789666974400987</v>
      </c>
      <c r="L335" s="24">
        <v>6.94</v>
      </c>
      <c r="N335" s="26">
        <v>35</v>
      </c>
      <c r="P335" s="77">
        <v>7.32</v>
      </c>
      <c r="Q335" s="77"/>
      <c r="R335" s="24">
        <f t="shared" si="117"/>
        <v>7.27</v>
      </c>
      <c r="T335" s="21">
        <f t="shared" si="118"/>
        <v>7313830</v>
      </c>
      <c r="V335" s="21">
        <f>+T335-'Schedule 1A'!R335</f>
        <v>3091126</v>
      </c>
    </row>
    <row r="336" spans="1:22" s="28" customFormat="1" x14ac:dyDescent="0.25">
      <c r="A336" s="20">
        <v>344</v>
      </c>
      <c r="B336" s="20" t="s">
        <v>61</v>
      </c>
      <c r="D336" s="15">
        <v>32812956.829999998</v>
      </c>
      <c r="E336" s="20"/>
      <c r="F336" s="15">
        <v>17243431.162684999</v>
      </c>
      <c r="G336" s="20"/>
      <c r="H336" s="77">
        <f t="shared" si="116"/>
        <v>52.55</v>
      </c>
      <c r="J336" s="77">
        <v>28.387414093946205</v>
      </c>
      <c r="L336" s="24">
        <v>16.82</v>
      </c>
      <c r="N336" s="26">
        <v>-3</v>
      </c>
      <c r="P336" s="81">
        <v>3.63</v>
      </c>
      <c r="Q336" s="81"/>
      <c r="R336" s="24">
        <f t="shared" si="117"/>
        <v>3</v>
      </c>
      <c r="T336" s="21">
        <f t="shared" si="118"/>
        <v>984180</v>
      </c>
      <c r="V336" s="21">
        <f>+T336-'Schedule 1A'!R336</f>
        <v>-131461</v>
      </c>
    </row>
    <row r="337" spans="1:22" x14ac:dyDescent="0.25">
      <c r="A337" s="20">
        <v>345</v>
      </c>
      <c r="B337" s="20" t="s">
        <v>17</v>
      </c>
      <c r="D337" s="15">
        <v>25564310.940000001</v>
      </c>
      <c r="F337" s="15">
        <v>14499925.763430001</v>
      </c>
      <c r="H337" s="77">
        <f t="shared" si="116"/>
        <v>56.72</v>
      </c>
      <c r="J337" s="77">
        <v>30.396878150420012</v>
      </c>
      <c r="L337" s="24">
        <v>16.46</v>
      </c>
      <c r="N337" s="26">
        <v>-2</v>
      </c>
      <c r="P337" s="77">
        <v>3.36</v>
      </c>
      <c r="Q337" s="77"/>
      <c r="R337" s="24">
        <f t="shared" si="117"/>
        <v>2.75</v>
      </c>
      <c r="T337" s="21">
        <f t="shared" si="118"/>
        <v>703261</v>
      </c>
      <c r="V337" s="21">
        <f>+T337-'Schedule 1A'!R337</f>
        <v>-165926</v>
      </c>
    </row>
    <row r="338" spans="1:22" s="28" customFormat="1" x14ac:dyDescent="0.25">
      <c r="A338" s="20">
        <v>346</v>
      </c>
      <c r="B338" s="20" t="s">
        <v>191</v>
      </c>
      <c r="D338" s="11">
        <v>826193.83</v>
      </c>
      <c r="E338" s="20"/>
      <c r="F338" s="11">
        <v>416189.65436749993</v>
      </c>
      <c r="G338" s="20"/>
      <c r="H338" s="77">
        <f t="shared" si="116"/>
        <v>50.37</v>
      </c>
      <c r="J338" s="77">
        <v>26.805703498950312</v>
      </c>
      <c r="L338" s="24">
        <v>16.21</v>
      </c>
      <c r="N338" s="26">
        <v>-2</v>
      </c>
      <c r="P338" s="81">
        <v>3.81</v>
      </c>
      <c r="Q338" s="81"/>
      <c r="R338" s="24">
        <f t="shared" si="117"/>
        <v>3.18</v>
      </c>
      <c r="T338" s="22">
        <f t="shared" si="118"/>
        <v>26313</v>
      </c>
      <c r="V338" s="22">
        <f>+T338-'Schedule 1A'!R338</f>
        <v>-1778</v>
      </c>
    </row>
    <row r="339" spans="1:22" x14ac:dyDescent="0.25">
      <c r="A339" s="20" t="s">
        <v>5</v>
      </c>
      <c r="B339" s="28" t="s">
        <v>78</v>
      </c>
      <c r="D339" s="17">
        <f>+SUBTOTAL(9,D332:D338)</f>
        <v>319287567.63999999</v>
      </c>
      <c r="E339" s="28"/>
      <c r="F339" s="17">
        <f>+SUBTOTAL(9,F332:F338)</f>
        <v>110323895.3341389</v>
      </c>
      <c r="G339" s="28"/>
      <c r="H339" s="81">
        <f t="shared" si="116"/>
        <v>34.549999999999997</v>
      </c>
      <c r="J339" s="77"/>
      <c r="L339" s="55"/>
      <c r="N339" s="26"/>
      <c r="P339" s="77"/>
      <c r="Q339" s="77"/>
      <c r="R339" s="81">
        <f t="shared" si="117"/>
        <v>4.78</v>
      </c>
      <c r="T339" s="23">
        <f>+SUBTOTAL(9,T332:T338)</f>
        <v>15259284</v>
      </c>
      <c r="V339" s="23">
        <f>+SUBTOTAL(9,V332:V338)</f>
        <v>2334037</v>
      </c>
    </row>
    <row r="340" spans="1:22" x14ac:dyDescent="0.25">
      <c r="A340" s="20" t="s">
        <v>5</v>
      </c>
      <c r="B340" s="20" t="s">
        <v>5</v>
      </c>
      <c r="D340" s="12"/>
      <c r="F340" s="12"/>
      <c r="J340" s="77"/>
      <c r="L340" s="24"/>
      <c r="N340" s="26"/>
      <c r="P340" s="77"/>
      <c r="Q340" s="77"/>
      <c r="R340" s="24"/>
    </row>
    <row r="341" spans="1:22" x14ac:dyDescent="0.25">
      <c r="A341" s="28" t="s">
        <v>5</v>
      </c>
      <c r="B341" s="28" t="s">
        <v>79</v>
      </c>
      <c r="D341" s="15"/>
      <c r="F341" s="12"/>
      <c r="J341" s="77"/>
      <c r="L341" s="24"/>
      <c r="N341" s="26"/>
      <c r="P341" s="77"/>
      <c r="Q341" s="77"/>
      <c r="R341" s="24"/>
    </row>
    <row r="342" spans="1:22" x14ac:dyDescent="0.25">
      <c r="A342" s="20">
        <v>341</v>
      </c>
      <c r="B342" s="20" t="s">
        <v>14</v>
      </c>
      <c r="D342" s="15">
        <v>23755210.07</v>
      </c>
      <c r="F342" s="15">
        <v>8515386.2435562499</v>
      </c>
      <c r="H342" s="77">
        <f t="shared" ref="H342:H349" si="119">+ROUND(F342/D342*100,2)</f>
        <v>35.85</v>
      </c>
      <c r="J342" s="77">
        <v>38.013822028277026</v>
      </c>
      <c r="L342" s="24">
        <v>27.38</v>
      </c>
      <c r="N342" s="26">
        <v>-2</v>
      </c>
      <c r="P342" s="77">
        <v>2.68</v>
      </c>
      <c r="Q342" s="77"/>
      <c r="R342" s="24">
        <f t="shared" ref="R342:R349" si="120">+ROUND(T342/D342*100,2)</f>
        <v>2.42</v>
      </c>
      <c r="T342" s="21">
        <f t="shared" ref="T342:T348" si="121">+ROUND((ROUND((100-N342)/100*D342-F342,0))/L342,0)</f>
        <v>573956</v>
      </c>
      <c r="V342" s="21">
        <f>+T342-'Schedule 1A'!R342</f>
        <v>-257476</v>
      </c>
    </row>
    <row r="343" spans="1:22" x14ac:dyDescent="0.25">
      <c r="A343" s="20">
        <v>342</v>
      </c>
      <c r="B343" s="20" t="s">
        <v>59</v>
      </c>
      <c r="D343" s="15">
        <v>11392824.300000001</v>
      </c>
      <c r="F343" s="15">
        <v>3970615.2358324998</v>
      </c>
      <c r="H343" s="77">
        <f t="shared" si="119"/>
        <v>34.85</v>
      </c>
      <c r="J343" s="77">
        <v>35.174315836013591</v>
      </c>
      <c r="L343" s="24">
        <v>25.22</v>
      </c>
      <c r="N343" s="26">
        <v>-3</v>
      </c>
      <c r="P343" s="77">
        <v>2.93</v>
      </c>
      <c r="Q343" s="77"/>
      <c r="R343" s="24">
        <f t="shared" si="120"/>
        <v>2.7</v>
      </c>
      <c r="T343" s="21">
        <f t="shared" si="121"/>
        <v>307851</v>
      </c>
      <c r="V343" s="21">
        <f>+T343-'Schedule 1A'!R343</f>
        <v>-125076</v>
      </c>
    </row>
    <row r="344" spans="1:22" x14ac:dyDescent="0.25">
      <c r="A344" s="20">
        <v>343</v>
      </c>
      <c r="B344" s="20" t="s">
        <v>60</v>
      </c>
      <c r="D344" s="15">
        <v>256002412.31999999</v>
      </c>
      <c r="F344" s="15">
        <v>48218164.221816607</v>
      </c>
      <c r="H344" s="77">
        <f t="shared" si="119"/>
        <v>18.84</v>
      </c>
      <c r="J344" s="77">
        <v>33.003375866283513</v>
      </c>
      <c r="L344" s="24">
        <v>25</v>
      </c>
      <c r="N344" s="26">
        <v>-3</v>
      </c>
      <c r="P344" s="77">
        <v>3.12</v>
      </c>
      <c r="Q344" s="77"/>
      <c r="R344" s="24">
        <f t="shared" si="120"/>
        <v>3.37</v>
      </c>
      <c r="T344" s="21">
        <f t="shared" si="121"/>
        <v>8618573</v>
      </c>
      <c r="V344" s="21">
        <f>+T344-'Schedule 1A'!R344</f>
        <v>-2389531</v>
      </c>
    </row>
    <row r="345" spans="1:22" s="28" customFormat="1" x14ac:dyDescent="0.25">
      <c r="A345" s="20">
        <v>343.2</v>
      </c>
      <c r="B345" s="20" t="s">
        <v>190</v>
      </c>
      <c r="D345" s="15">
        <v>213276993.65000001</v>
      </c>
      <c r="E345" s="20"/>
      <c r="F345" s="15">
        <v>24119658.384698004</v>
      </c>
      <c r="G345" s="20"/>
      <c r="H345" s="77">
        <f t="shared" si="119"/>
        <v>11.31</v>
      </c>
      <c r="J345" s="77">
        <v>9.0009001463660283</v>
      </c>
      <c r="L345" s="24">
        <v>6.92</v>
      </c>
      <c r="N345" s="26">
        <v>35</v>
      </c>
      <c r="P345" s="81">
        <v>7.22</v>
      </c>
      <c r="Q345" s="81"/>
      <c r="R345" s="24">
        <f t="shared" si="120"/>
        <v>7.76</v>
      </c>
      <c r="T345" s="21">
        <f t="shared" si="121"/>
        <v>16547744</v>
      </c>
      <c r="V345" s="21">
        <f>+T345-'Schedule 1A'!R345</f>
        <v>7376833</v>
      </c>
    </row>
    <row r="346" spans="1:22" x14ac:dyDescent="0.25">
      <c r="A346" s="20">
        <v>344</v>
      </c>
      <c r="B346" s="20" t="s">
        <v>61</v>
      </c>
      <c r="D346" s="15">
        <v>41069899.539999999</v>
      </c>
      <c r="F346" s="15">
        <v>13445958.3374725</v>
      </c>
      <c r="H346" s="77">
        <f t="shared" si="119"/>
        <v>32.74</v>
      </c>
      <c r="J346" s="77">
        <v>37.081025251775287</v>
      </c>
      <c r="L346" s="24">
        <v>26.58</v>
      </c>
      <c r="N346" s="26">
        <v>-3</v>
      </c>
      <c r="P346" s="77">
        <v>2.78</v>
      </c>
      <c r="Q346" s="77"/>
      <c r="R346" s="24">
        <f t="shared" si="120"/>
        <v>2.64</v>
      </c>
      <c r="T346" s="21">
        <f t="shared" si="121"/>
        <v>1085630</v>
      </c>
      <c r="V346" s="21">
        <f>+T346-'Schedule 1A'!R346</f>
        <v>-310747</v>
      </c>
    </row>
    <row r="347" spans="1:22" s="28" customFormat="1" x14ac:dyDescent="0.25">
      <c r="A347" s="20">
        <v>345</v>
      </c>
      <c r="B347" s="20" t="s">
        <v>17</v>
      </c>
      <c r="D347" s="15">
        <v>51655997.960000001</v>
      </c>
      <c r="E347" s="20"/>
      <c r="F347" s="15">
        <v>17489445.472504996</v>
      </c>
      <c r="G347" s="20"/>
      <c r="H347" s="77">
        <f t="shared" si="119"/>
        <v>33.86</v>
      </c>
      <c r="J347" s="77">
        <v>36.661817715698817</v>
      </c>
      <c r="L347" s="24">
        <v>26.06</v>
      </c>
      <c r="N347" s="26">
        <v>-2</v>
      </c>
      <c r="P347" s="81">
        <v>2.78</v>
      </c>
      <c r="Q347" s="81"/>
      <c r="R347" s="24">
        <f t="shared" si="120"/>
        <v>2.61</v>
      </c>
      <c r="T347" s="21">
        <f t="shared" si="121"/>
        <v>1350717</v>
      </c>
      <c r="V347" s="21">
        <f>+T347-'Schedule 1A'!R347</f>
        <v>-405587</v>
      </c>
    </row>
    <row r="348" spans="1:22" x14ac:dyDescent="0.25">
      <c r="A348" s="20">
        <v>346</v>
      </c>
      <c r="B348" s="20" t="s">
        <v>191</v>
      </c>
      <c r="D348" s="11">
        <v>4899016.78</v>
      </c>
      <c r="F348" s="11">
        <v>1751981.4699350002</v>
      </c>
      <c r="H348" s="77">
        <f t="shared" si="119"/>
        <v>35.76</v>
      </c>
      <c r="J348" s="77">
        <v>34.178485500297533</v>
      </c>
      <c r="L348" s="24">
        <v>24.88</v>
      </c>
      <c r="N348" s="26">
        <v>-2</v>
      </c>
      <c r="P348" s="77">
        <v>2.98</v>
      </c>
      <c r="Q348" s="77"/>
      <c r="R348" s="24">
        <f t="shared" si="120"/>
        <v>2.66</v>
      </c>
      <c r="T348" s="22">
        <f t="shared" si="121"/>
        <v>130427</v>
      </c>
      <c r="V348" s="22">
        <f>+T348-'Schedule 1A'!R348</f>
        <v>-36140</v>
      </c>
    </row>
    <row r="349" spans="1:22" x14ac:dyDescent="0.25">
      <c r="A349" s="20" t="s">
        <v>5</v>
      </c>
      <c r="B349" s="28" t="s">
        <v>80</v>
      </c>
      <c r="D349" s="7">
        <f>+SUBTOTAL(9,D342:D348)</f>
        <v>602052354.62</v>
      </c>
      <c r="E349" s="28"/>
      <c r="F349" s="7">
        <f>+SUBTOTAL(9,F342:F348)</f>
        <v>117511209.36581585</v>
      </c>
      <c r="G349" s="28"/>
      <c r="H349" s="81">
        <f t="shared" si="119"/>
        <v>19.52</v>
      </c>
      <c r="J349" s="77"/>
      <c r="L349" s="55"/>
      <c r="N349" s="26"/>
      <c r="P349" s="77"/>
      <c r="Q349" s="77"/>
      <c r="R349" s="81">
        <f t="shared" si="120"/>
        <v>4.75</v>
      </c>
      <c r="T349" s="34">
        <f>+SUBTOTAL(9,T342:T348)</f>
        <v>28614898</v>
      </c>
      <c r="V349" s="34">
        <f>+SUBTOTAL(9,V342:V348)</f>
        <v>3852276</v>
      </c>
    </row>
    <row r="350" spans="1:22" x14ac:dyDescent="0.25">
      <c r="B350" s="28" t="s">
        <v>5</v>
      </c>
      <c r="D350" s="38"/>
      <c r="E350" s="28"/>
      <c r="F350" s="8"/>
      <c r="G350" s="28"/>
      <c r="J350" s="77"/>
      <c r="L350" s="55"/>
      <c r="N350" s="26"/>
      <c r="P350" s="77"/>
      <c r="Q350" s="77"/>
      <c r="R350" s="55"/>
      <c r="T350" s="38"/>
      <c r="V350" s="38"/>
    </row>
    <row r="351" spans="1:22" ht="12.75" customHeight="1" x14ac:dyDescent="0.25">
      <c r="A351" s="54" t="s">
        <v>165</v>
      </c>
      <c r="B351" s="28"/>
      <c r="D351" s="51">
        <f>+SUBTOTAL(9,D312:D349)</f>
        <v>1287356016.8900003</v>
      </c>
      <c r="E351" s="28"/>
      <c r="F351" s="9">
        <f>+SUBTOTAL(9,F312:F349)</f>
        <v>365926253.38408875</v>
      </c>
      <c r="G351" s="28"/>
      <c r="H351" s="93">
        <f t="shared" ref="H351" si="122">+ROUND(F351/D351*100,2)</f>
        <v>28.42</v>
      </c>
      <c r="J351" s="77"/>
      <c r="L351" s="48"/>
      <c r="N351" s="26"/>
      <c r="P351" s="77"/>
      <c r="Q351" s="77"/>
      <c r="R351" s="93">
        <f t="shared" ref="R351" si="123">+ROUND(T351/D351*100,2)</f>
        <v>4.6399999999999997</v>
      </c>
      <c r="T351" s="51">
        <f>+SUBTOTAL(9,T312:T349)</f>
        <v>59733806</v>
      </c>
      <c r="V351" s="51">
        <f>+SUBTOTAL(9,V312:V349)</f>
        <v>7546129</v>
      </c>
    </row>
    <row r="352" spans="1:22" ht="12.75" customHeight="1" x14ac:dyDescent="0.25">
      <c r="A352" s="54"/>
      <c r="B352" s="28"/>
      <c r="D352" s="23"/>
      <c r="E352" s="28"/>
      <c r="F352" s="17"/>
      <c r="G352" s="28"/>
      <c r="J352" s="77"/>
      <c r="L352" s="48"/>
      <c r="N352" s="26"/>
      <c r="P352" s="77"/>
      <c r="Q352" s="77"/>
      <c r="R352" s="48"/>
      <c r="T352" s="51"/>
      <c r="V352" s="51"/>
    </row>
    <row r="353" spans="1:22" ht="12.75" customHeight="1" x14ac:dyDescent="0.25">
      <c r="A353" s="54"/>
      <c r="B353" s="28"/>
      <c r="D353" s="23"/>
      <c r="E353" s="28"/>
      <c r="F353" s="17"/>
      <c r="G353" s="28"/>
      <c r="J353" s="77"/>
      <c r="L353" s="48"/>
      <c r="N353" s="26"/>
      <c r="P353" s="77"/>
      <c r="Q353" s="77"/>
      <c r="R353" s="48"/>
      <c r="T353" s="51"/>
      <c r="V353" s="51"/>
    </row>
    <row r="354" spans="1:22" x14ac:dyDescent="0.25">
      <c r="A354" s="54" t="s">
        <v>166</v>
      </c>
      <c r="B354" s="28"/>
      <c r="D354" s="23"/>
      <c r="E354" s="28"/>
      <c r="F354" s="12"/>
      <c r="G354" s="28"/>
      <c r="J354" s="77"/>
      <c r="L354" s="24"/>
      <c r="N354" s="26"/>
      <c r="P354" s="77"/>
      <c r="Q354" s="77"/>
      <c r="R354" s="24"/>
      <c r="T354" s="23"/>
      <c r="V354" s="23"/>
    </row>
    <row r="355" spans="1:22" x14ac:dyDescent="0.25">
      <c r="A355" s="20" t="s">
        <v>5</v>
      </c>
      <c r="B355" s="20" t="s">
        <v>5</v>
      </c>
      <c r="F355" s="12"/>
      <c r="J355" s="77"/>
      <c r="L355" s="24"/>
      <c r="N355" s="26"/>
      <c r="P355" s="77"/>
      <c r="Q355" s="77"/>
      <c r="R355" s="24"/>
    </row>
    <row r="356" spans="1:22" s="28" customFormat="1" x14ac:dyDescent="0.25">
      <c r="A356" s="28" t="s">
        <v>5</v>
      </c>
      <c r="B356" s="28" t="s">
        <v>81</v>
      </c>
      <c r="D356" s="21"/>
      <c r="E356" s="20"/>
      <c r="F356" s="120"/>
      <c r="G356" s="20"/>
      <c r="J356" s="77"/>
      <c r="L356" s="24"/>
      <c r="N356" s="26"/>
      <c r="P356" s="81"/>
      <c r="Q356" s="81"/>
      <c r="R356" s="24"/>
      <c r="T356" s="20"/>
      <c r="V356" s="20"/>
    </row>
    <row r="357" spans="1:22" x14ac:dyDescent="0.25">
      <c r="A357" s="20">
        <v>341</v>
      </c>
      <c r="B357" s="20" t="s">
        <v>14</v>
      </c>
      <c r="D357" s="15">
        <v>71585766.140000001</v>
      </c>
      <c r="F357" s="15">
        <v>29616249.110081255</v>
      </c>
      <c r="H357" s="77">
        <f t="shared" ref="H357:H363" si="124">+ROUND(F357/D357*100,2)</f>
        <v>41.37</v>
      </c>
      <c r="J357" s="77">
        <v>39.943655437054019</v>
      </c>
      <c r="L357" s="24">
        <v>25.28</v>
      </c>
      <c r="N357" s="26">
        <v>-2</v>
      </c>
      <c r="P357" s="24">
        <v>2.5499999999999998</v>
      </c>
      <c r="Q357" s="77"/>
      <c r="R357" s="24">
        <f t="shared" ref="R357:R363" si="125">+ROUND(T357/D357*100,2)</f>
        <v>2.4</v>
      </c>
      <c r="T357" s="21">
        <f t="shared" ref="T357:T362" si="126">+ROUND((ROUND((100-N357)/100*D357-F357,0))/L357,0)</f>
        <v>1716821</v>
      </c>
      <c r="V357" s="21">
        <f>+T357-'Schedule 1A'!R357</f>
        <v>-788681</v>
      </c>
    </row>
    <row r="358" spans="1:22" s="28" customFormat="1" x14ac:dyDescent="0.25">
      <c r="A358" s="20">
        <v>342</v>
      </c>
      <c r="B358" s="20" t="s">
        <v>59</v>
      </c>
      <c r="D358" s="15">
        <v>88874.62</v>
      </c>
      <c r="E358" s="20"/>
      <c r="F358" s="15">
        <v>42745.144930000002</v>
      </c>
      <c r="G358" s="20"/>
      <c r="H358" s="77">
        <f t="shared" si="124"/>
        <v>48.1</v>
      </c>
      <c r="J358" s="77">
        <v>35.167444717633494</v>
      </c>
      <c r="L358" s="24">
        <v>23.56</v>
      </c>
      <c r="N358" s="26">
        <v>-3</v>
      </c>
      <c r="P358" s="24">
        <v>2.93</v>
      </c>
      <c r="Q358" s="81"/>
      <c r="R358" s="24">
        <f t="shared" si="125"/>
        <v>2.33</v>
      </c>
      <c r="T358" s="21">
        <f t="shared" si="126"/>
        <v>2071</v>
      </c>
      <c r="V358" s="21">
        <f>+T358-'Schedule 1A'!R358</f>
        <v>-1306</v>
      </c>
    </row>
    <row r="359" spans="1:22" x14ac:dyDescent="0.25">
      <c r="A359" s="20">
        <v>343</v>
      </c>
      <c r="B359" s="20" t="s">
        <v>60</v>
      </c>
      <c r="D359" s="15">
        <v>5932377.7999999998</v>
      </c>
      <c r="F359" s="15">
        <v>-4737255.7860187497</v>
      </c>
      <c r="H359" s="77">
        <f t="shared" si="124"/>
        <v>-79.849999999999994</v>
      </c>
      <c r="J359" s="77">
        <v>30.467503024138257</v>
      </c>
      <c r="L359" s="24">
        <v>22.96</v>
      </c>
      <c r="N359" s="26">
        <v>-3</v>
      </c>
      <c r="P359" s="24">
        <v>3.38</v>
      </c>
      <c r="Q359" s="77"/>
      <c r="R359" s="24">
        <f t="shared" si="125"/>
        <v>7.96</v>
      </c>
      <c r="T359" s="21">
        <f t="shared" si="126"/>
        <v>472457</v>
      </c>
      <c r="V359" s="21">
        <f>+T359-'Schedule 1A'!R359</f>
        <v>205500</v>
      </c>
    </row>
    <row r="360" spans="1:22" x14ac:dyDescent="0.25">
      <c r="A360" s="20">
        <v>344</v>
      </c>
      <c r="B360" s="20" t="s">
        <v>61</v>
      </c>
      <c r="D360" s="15">
        <v>200500.19</v>
      </c>
      <c r="F360" s="15">
        <v>36233.052962500005</v>
      </c>
      <c r="H360" s="77">
        <f t="shared" si="124"/>
        <v>18.07</v>
      </c>
      <c r="J360" s="77">
        <v>30.218787781679836</v>
      </c>
      <c r="L360" s="24">
        <v>25.29</v>
      </c>
      <c r="N360" s="26">
        <v>-3</v>
      </c>
      <c r="P360" s="24">
        <v>3.41</v>
      </c>
      <c r="Q360" s="77"/>
      <c r="R360" s="24">
        <f t="shared" si="125"/>
        <v>3.36</v>
      </c>
      <c r="T360" s="21">
        <f t="shared" si="126"/>
        <v>6733</v>
      </c>
      <c r="V360" s="21">
        <f>+T360-'Schedule 1A'!R360</f>
        <v>-84</v>
      </c>
    </row>
    <row r="361" spans="1:22" x14ac:dyDescent="0.25">
      <c r="A361" s="20">
        <v>345</v>
      </c>
      <c r="B361" s="20" t="s">
        <v>17</v>
      </c>
      <c r="D361" s="15">
        <v>2142788.61</v>
      </c>
      <c r="F361" s="15">
        <v>643154.84325999999</v>
      </c>
      <c r="H361" s="77">
        <f t="shared" si="124"/>
        <v>30.01</v>
      </c>
      <c r="J361" s="77">
        <v>33.459544750620005</v>
      </c>
      <c r="L361" s="24">
        <v>23.55</v>
      </c>
      <c r="N361" s="26">
        <v>-2</v>
      </c>
      <c r="P361" s="24">
        <v>3.05</v>
      </c>
      <c r="Q361" s="77"/>
      <c r="R361" s="24">
        <f t="shared" si="125"/>
        <v>3.06</v>
      </c>
      <c r="T361" s="21">
        <f t="shared" si="126"/>
        <v>65499</v>
      </c>
      <c r="V361" s="21">
        <f>+T361-'Schedule 1A'!R361</f>
        <v>-7356</v>
      </c>
    </row>
    <row r="362" spans="1:22" x14ac:dyDescent="0.25">
      <c r="A362" s="20">
        <v>346</v>
      </c>
      <c r="B362" s="20" t="s">
        <v>191</v>
      </c>
      <c r="D362" s="11">
        <v>2233761.73</v>
      </c>
      <c r="F362" s="11">
        <v>820160.62927249982</v>
      </c>
      <c r="H362" s="77">
        <f t="shared" si="124"/>
        <v>36.72</v>
      </c>
      <c r="J362" s="77">
        <v>33.272539568912642</v>
      </c>
      <c r="L362" s="24">
        <v>23.23</v>
      </c>
      <c r="N362" s="26">
        <v>-2</v>
      </c>
      <c r="P362" s="24">
        <v>3.07</v>
      </c>
      <c r="Q362" s="77"/>
      <c r="R362" s="24">
        <f t="shared" si="125"/>
        <v>2.81</v>
      </c>
      <c r="T362" s="22">
        <f t="shared" si="126"/>
        <v>62776</v>
      </c>
      <c r="V362" s="22">
        <f>+T362-'Schedule 1A'!R362</f>
        <v>-13172</v>
      </c>
    </row>
    <row r="363" spans="1:22" x14ac:dyDescent="0.25">
      <c r="A363" s="20" t="s">
        <v>5</v>
      </c>
      <c r="B363" s="28" t="s">
        <v>82</v>
      </c>
      <c r="D363" s="17">
        <f>+SUBTOTAL(9,D357:D362)</f>
        <v>82184069.090000004</v>
      </c>
      <c r="E363" s="28"/>
      <c r="F363" s="17">
        <f>+SUBTOTAL(9,F357:F362)</f>
        <v>26421286.994487509</v>
      </c>
      <c r="G363" s="28"/>
      <c r="H363" s="81">
        <f t="shared" si="124"/>
        <v>32.15</v>
      </c>
      <c r="J363" s="77"/>
      <c r="L363" s="55"/>
      <c r="N363" s="26"/>
      <c r="P363" s="24"/>
      <c r="Q363" s="77"/>
      <c r="R363" s="81">
        <f t="shared" si="125"/>
        <v>2.83</v>
      </c>
      <c r="T363" s="23">
        <f>+SUBTOTAL(9,T357:T362)</f>
        <v>2326357</v>
      </c>
      <c r="V363" s="23">
        <f>+SUBTOTAL(9,V357:V362)</f>
        <v>-605099</v>
      </c>
    </row>
    <row r="364" spans="1:22" x14ac:dyDescent="0.25">
      <c r="A364" s="20" t="s">
        <v>5</v>
      </c>
      <c r="B364" s="20" t="s">
        <v>5</v>
      </c>
      <c r="D364" s="12"/>
      <c r="F364" s="12"/>
      <c r="J364" s="77"/>
      <c r="L364" s="24"/>
      <c r="N364" s="26"/>
      <c r="P364" s="24"/>
      <c r="Q364" s="77"/>
      <c r="R364" s="24"/>
    </row>
    <row r="365" spans="1:22" x14ac:dyDescent="0.25">
      <c r="A365" s="28" t="s">
        <v>5</v>
      </c>
      <c r="B365" s="28" t="s">
        <v>83</v>
      </c>
      <c r="D365" s="15"/>
      <c r="F365" s="12"/>
      <c r="J365" s="77"/>
      <c r="L365" s="24"/>
      <c r="N365" s="26"/>
      <c r="P365" s="24"/>
      <c r="Q365" s="77"/>
      <c r="R365" s="24"/>
    </row>
    <row r="366" spans="1:22" x14ac:dyDescent="0.25">
      <c r="A366" s="20">
        <v>341</v>
      </c>
      <c r="B366" s="20" t="s">
        <v>14</v>
      </c>
      <c r="C366" s="28"/>
      <c r="D366" s="15">
        <v>7424610.4400000004</v>
      </c>
      <c r="F366" s="15">
        <v>3124500.9158124998</v>
      </c>
      <c r="H366" s="77">
        <f t="shared" ref="H366:H373" si="127">+ROUND(F366/D366*100,2)</f>
        <v>42.08</v>
      </c>
      <c r="I366" s="28"/>
      <c r="J366" s="77">
        <v>42.340004969138569</v>
      </c>
      <c r="K366" s="28"/>
      <c r="L366" s="24">
        <v>25.09</v>
      </c>
      <c r="M366" s="28"/>
      <c r="N366" s="26">
        <v>-2</v>
      </c>
      <c r="O366" s="28"/>
      <c r="P366" s="24">
        <v>2.41</v>
      </c>
      <c r="Q366" s="81"/>
      <c r="R366" s="24">
        <f t="shared" ref="R366:R373" si="128">+ROUND(T366/D366*100,2)</f>
        <v>2.39</v>
      </c>
      <c r="S366" s="28"/>
      <c r="T366" s="21">
        <f t="shared" ref="T366:T372" si="129">+ROUND((ROUND((100-N366)/100*D366-F366,0))/L366,0)</f>
        <v>177306</v>
      </c>
      <c r="U366" s="28"/>
      <c r="V366" s="21">
        <f>+T366-'Schedule 1A'!R366</f>
        <v>-82555</v>
      </c>
    </row>
    <row r="367" spans="1:22" x14ac:dyDescent="0.25">
      <c r="A367" s="20">
        <v>342</v>
      </c>
      <c r="B367" s="20" t="s">
        <v>59</v>
      </c>
      <c r="D367" s="15">
        <v>1803716.55</v>
      </c>
      <c r="F367" s="15">
        <v>789469.32281249994</v>
      </c>
      <c r="H367" s="77">
        <f t="shared" si="127"/>
        <v>43.77</v>
      </c>
      <c r="J367" s="77">
        <v>34.477007877741904</v>
      </c>
      <c r="L367" s="24">
        <v>23.63</v>
      </c>
      <c r="N367" s="26">
        <v>-3</v>
      </c>
      <c r="P367" s="24">
        <v>2.99</v>
      </c>
      <c r="Q367" s="77"/>
      <c r="R367" s="24">
        <f t="shared" si="128"/>
        <v>2.5099999999999998</v>
      </c>
      <c r="T367" s="21">
        <f t="shared" si="129"/>
        <v>45212</v>
      </c>
      <c r="V367" s="21">
        <f>+T367-'Schedule 1A'!R367</f>
        <v>-23329</v>
      </c>
    </row>
    <row r="368" spans="1:22" x14ac:dyDescent="0.25">
      <c r="A368" s="20">
        <v>343</v>
      </c>
      <c r="B368" s="20" t="s">
        <v>60</v>
      </c>
      <c r="C368" s="28"/>
      <c r="D368" s="15">
        <v>196875732.49000001</v>
      </c>
      <c r="F368" s="15">
        <v>18672683.873895489</v>
      </c>
      <c r="H368" s="77">
        <f t="shared" si="127"/>
        <v>9.48</v>
      </c>
      <c r="I368" s="28"/>
      <c r="J368" s="77">
        <v>32.078501931477533</v>
      </c>
      <c r="K368" s="28"/>
      <c r="L368" s="24">
        <v>23.36</v>
      </c>
      <c r="M368" s="28"/>
      <c r="N368" s="26">
        <v>-3</v>
      </c>
      <c r="O368" s="28"/>
      <c r="P368" s="24">
        <v>3.21</v>
      </c>
      <c r="Q368" s="81"/>
      <c r="R368" s="24">
        <f t="shared" si="128"/>
        <v>4</v>
      </c>
      <c r="S368" s="28"/>
      <c r="T368" s="21">
        <f t="shared" si="129"/>
        <v>7881392</v>
      </c>
      <c r="U368" s="28"/>
      <c r="V368" s="21">
        <f>+T368-'Schedule 1A'!R368</f>
        <v>-1568643</v>
      </c>
    </row>
    <row r="369" spans="1:22" x14ac:dyDescent="0.25">
      <c r="A369" s="20">
        <v>343.2</v>
      </c>
      <c r="B369" s="20" t="s">
        <v>190</v>
      </c>
      <c r="D369" s="15">
        <v>140077308</v>
      </c>
      <c r="F369" s="15">
        <v>7071392.9835887095</v>
      </c>
      <c r="H369" s="77">
        <f t="shared" si="127"/>
        <v>5.05</v>
      </c>
      <c r="J369" s="77">
        <v>9.0008999095760522</v>
      </c>
      <c r="L369" s="24">
        <v>6.94</v>
      </c>
      <c r="N369" s="26">
        <v>35</v>
      </c>
      <c r="P369" s="24">
        <v>7.22</v>
      </c>
      <c r="Q369" s="77"/>
      <c r="R369" s="24">
        <f t="shared" si="128"/>
        <v>8.64</v>
      </c>
      <c r="T369" s="21">
        <f t="shared" si="129"/>
        <v>12100700</v>
      </c>
      <c r="V369" s="21">
        <f>+T369-'Schedule 1A'!R369</f>
        <v>5376989</v>
      </c>
    </row>
    <row r="370" spans="1:22" x14ac:dyDescent="0.25">
      <c r="A370" s="20">
        <v>344</v>
      </c>
      <c r="B370" s="20" t="s">
        <v>61</v>
      </c>
      <c r="D370" s="15">
        <v>32820452.030000001</v>
      </c>
      <c r="F370" s="15">
        <v>10272329.082809998</v>
      </c>
      <c r="H370" s="77">
        <f t="shared" si="127"/>
        <v>31.3</v>
      </c>
      <c r="J370" s="77">
        <v>34.827855214998877</v>
      </c>
      <c r="L370" s="24">
        <v>24.81</v>
      </c>
      <c r="N370" s="26">
        <v>-3</v>
      </c>
      <c r="P370" s="24">
        <v>2.96</v>
      </c>
      <c r="Q370" s="77"/>
      <c r="R370" s="24">
        <f t="shared" si="128"/>
        <v>2.89</v>
      </c>
      <c r="T370" s="21">
        <f t="shared" si="129"/>
        <v>948518</v>
      </c>
      <c r="V370" s="21">
        <f>+T370-'Schedule 1A'!R370</f>
        <v>-167377</v>
      </c>
    </row>
    <row r="371" spans="1:22" x14ac:dyDescent="0.25">
      <c r="A371" s="20">
        <v>345</v>
      </c>
      <c r="B371" s="20" t="s">
        <v>17</v>
      </c>
      <c r="D371" s="15">
        <v>35200492.32</v>
      </c>
      <c r="F371" s="15">
        <v>14915271.714362498</v>
      </c>
      <c r="H371" s="77">
        <f t="shared" si="127"/>
        <v>42.37</v>
      </c>
      <c r="J371" s="77">
        <v>36.297018120353506</v>
      </c>
      <c r="L371" s="24">
        <v>23.91</v>
      </c>
      <c r="N371" s="26">
        <v>-2</v>
      </c>
      <c r="P371" s="24">
        <v>2.81</v>
      </c>
      <c r="Q371" s="77"/>
      <c r="R371" s="24">
        <f t="shared" si="128"/>
        <v>2.4900000000000002</v>
      </c>
      <c r="T371" s="21">
        <f t="shared" si="129"/>
        <v>877843</v>
      </c>
      <c r="V371" s="21">
        <f>+T371-'Schedule 1A'!R371</f>
        <v>-318974</v>
      </c>
    </row>
    <row r="372" spans="1:22" x14ac:dyDescent="0.25">
      <c r="A372" s="20">
        <v>346</v>
      </c>
      <c r="B372" s="20" t="s">
        <v>191</v>
      </c>
      <c r="D372" s="11">
        <v>3326652.74</v>
      </c>
      <c r="F372" s="11">
        <v>1415406.7567100001</v>
      </c>
      <c r="H372" s="77">
        <f t="shared" si="127"/>
        <v>42.55</v>
      </c>
      <c r="J372" s="77">
        <v>34.550660273498359</v>
      </c>
      <c r="L372" s="24">
        <v>23.03</v>
      </c>
      <c r="N372" s="26">
        <v>-2</v>
      </c>
      <c r="P372" s="24">
        <v>2.95</v>
      </c>
      <c r="Q372" s="77"/>
      <c r="R372" s="24">
        <f t="shared" si="128"/>
        <v>2.58</v>
      </c>
      <c r="T372" s="22">
        <f t="shared" si="129"/>
        <v>85878</v>
      </c>
      <c r="V372" s="22">
        <f>+T372-'Schedule 1A'!R372</f>
        <v>-27228</v>
      </c>
    </row>
    <row r="373" spans="1:22" x14ac:dyDescent="0.25">
      <c r="A373" s="20" t="s">
        <v>5</v>
      </c>
      <c r="B373" s="28" t="s">
        <v>84</v>
      </c>
      <c r="D373" s="17">
        <f>+SUBTOTAL(9,D366:D372)</f>
        <v>417528964.56999999</v>
      </c>
      <c r="E373" s="28"/>
      <c r="F373" s="17">
        <f>+SUBTOTAL(9,F366:F372)</f>
        <v>56261054.649991699</v>
      </c>
      <c r="G373" s="28"/>
      <c r="H373" s="81">
        <f t="shared" si="127"/>
        <v>13.47</v>
      </c>
      <c r="J373" s="77"/>
      <c r="L373" s="55"/>
      <c r="N373" s="26"/>
      <c r="P373" s="24"/>
      <c r="Q373" s="77"/>
      <c r="R373" s="81">
        <f t="shared" si="128"/>
        <v>5.3</v>
      </c>
      <c r="T373" s="23">
        <f>+SUBTOTAL(9,T366:T372)</f>
        <v>22116849</v>
      </c>
      <c r="V373" s="23">
        <f>+SUBTOTAL(9,V366:V372)</f>
        <v>3188883</v>
      </c>
    </row>
    <row r="374" spans="1:22" x14ac:dyDescent="0.25">
      <c r="A374" s="20" t="s">
        <v>5</v>
      </c>
      <c r="B374" s="20" t="s">
        <v>5</v>
      </c>
      <c r="D374" s="12"/>
      <c r="F374" s="12"/>
      <c r="J374" s="77"/>
      <c r="L374" s="24"/>
      <c r="N374" s="26"/>
      <c r="P374" s="24"/>
      <c r="Q374" s="77"/>
      <c r="R374" s="24"/>
    </row>
    <row r="375" spans="1:22" x14ac:dyDescent="0.25">
      <c r="A375" s="28" t="s">
        <v>5</v>
      </c>
      <c r="B375" s="28" t="s">
        <v>85</v>
      </c>
      <c r="D375" s="15"/>
      <c r="F375" s="12"/>
      <c r="J375" s="77"/>
      <c r="L375" s="24"/>
      <c r="N375" s="26"/>
      <c r="P375" s="24"/>
      <c r="Q375" s="77"/>
      <c r="R375" s="24"/>
    </row>
    <row r="376" spans="1:22" x14ac:dyDescent="0.25">
      <c r="A376" s="20">
        <v>341</v>
      </c>
      <c r="B376" s="20" t="s">
        <v>14</v>
      </c>
      <c r="C376" s="28"/>
      <c r="D376" s="15">
        <v>7275952.9800000004</v>
      </c>
      <c r="F376" s="15">
        <v>3148967.1621375</v>
      </c>
      <c r="H376" s="77">
        <f t="shared" ref="H376:H383" si="130">+ROUND(F376/D376*100,2)</f>
        <v>43.28</v>
      </c>
      <c r="I376" s="28"/>
      <c r="J376" s="77">
        <v>40.858362133682746</v>
      </c>
      <c r="K376" s="28"/>
      <c r="L376" s="24">
        <v>24.28</v>
      </c>
      <c r="M376" s="28"/>
      <c r="N376" s="26">
        <v>-2</v>
      </c>
      <c r="O376" s="28"/>
      <c r="P376" s="24">
        <v>2.5</v>
      </c>
      <c r="Q376" s="81"/>
      <c r="R376" s="24">
        <f t="shared" ref="R376:R383" si="131">+ROUND(T376/D376*100,2)</f>
        <v>2.42</v>
      </c>
      <c r="S376" s="28"/>
      <c r="T376" s="21">
        <f t="shared" ref="T376:T382" si="132">+ROUND((ROUND((100-N376)/100*D376-F376,0))/L376,0)</f>
        <v>175968</v>
      </c>
      <c r="U376" s="28"/>
      <c r="V376" s="21">
        <f>+T376-'Schedule 1A'!R376</f>
        <v>-78690</v>
      </c>
    </row>
    <row r="377" spans="1:22" x14ac:dyDescent="0.25">
      <c r="A377" s="20">
        <v>342</v>
      </c>
      <c r="B377" s="20" t="s">
        <v>59</v>
      </c>
      <c r="D377" s="15">
        <v>1814775.85</v>
      </c>
      <c r="F377" s="15">
        <v>859918.14655250008</v>
      </c>
      <c r="H377" s="77">
        <f t="shared" si="130"/>
        <v>47.38</v>
      </c>
      <c r="J377" s="77">
        <v>34.387194626365947</v>
      </c>
      <c r="L377" s="24">
        <v>22.77</v>
      </c>
      <c r="N377" s="26">
        <v>-3</v>
      </c>
      <c r="P377" s="24">
        <v>3</v>
      </c>
      <c r="Q377" s="77"/>
      <c r="R377" s="24">
        <f t="shared" si="131"/>
        <v>2.44</v>
      </c>
      <c r="T377" s="21">
        <f t="shared" si="132"/>
        <v>44326</v>
      </c>
      <c r="V377" s="21">
        <f>+T377-'Schedule 1A'!R377</f>
        <v>-24635</v>
      </c>
    </row>
    <row r="378" spans="1:22" x14ac:dyDescent="0.25">
      <c r="A378" s="20">
        <v>343</v>
      </c>
      <c r="B378" s="20" t="s">
        <v>60</v>
      </c>
      <c r="C378" s="28"/>
      <c r="D378" s="15">
        <v>214894007.50999999</v>
      </c>
      <c r="F378" s="15">
        <v>20990061.141785722</v>
      </c>
      <c r="H378" s="77">
        <f t="shared" si="130"/>
        <v>9.77</v>
      </c>
      <c r="I378" s="28"/>
      <c r="J378" s="77">
        <v>31.264489150172384</v>
      </c>
      <c r="K378" s="28"/>
      <c r="L378" s="24">
        <v>22.61</v>
      </c>
      <c r="M378" s="28"/>
      <c r="N378" s="26">
        <v>-3</v>
      </c>
      <c r="O378" s="28"/>
      <c r="P378" s="24">
        <v>3.29</v>
      </c>
      <c r="Q378" s="81"/>
      <c r="R378" s="24">
        <f t="shared" si="131"/>
        <v>4.12</v>
      </c>
      <c r="S378" s="28"/>
      <c r="T378" s="21">
        <f t="shared" si="132"/>
        <v>8861157</v>
      </c>
      <c r="U378" s="28"/>
      <c r="V378" s="21">
        <f>+T378-'Schedule 1A'!R378</f>
        <v>-164391</v>
      </c>
    </row>
    <row r="379" spans="1:22" x14ac:dyDescent="0.25">
      <c r="A379" s="20">
        <v>343.2</v>
      </c>
      <c r="B379" s="20" t="s">
        <v>190</v>
      </c>
      <c r="D379" s="15">
        <v>126367537.97</v>
      </c>
      <c r="F379" s="15">
        <v>6255267.0268759867</v>
      </c>
      <c r="H379" s="77">
        <f t="shared" si="130"/>
        <v>4.95</v>
      </c>
      <c r="J379" s="77">
        <v>8.9987087524077403</v>
      </c>
      <c r="L379" s="24">
        <v>7</v>
      </c>
      <c r="N379" s="26">
        <v>35</v>
      </c>
      <c r="P379" s="24">
        <v>7.22</v>
      </c>
      <c r="Q379" s="77"/>
      <c r="R379" s="24">
        <f t="shared" si="131"/>
        <v>8.58</v>
      </c>
      <c r="T379" s="21">
        <f t="shared" si="132"/>
        <v>10840519</v>
      </c>
      <c r="V379" s="21">
        <f>+T379-'Schedule 1A'!R379</f>
        <v>5533082</v>
      </c>
    </row>
    <row r="380" spans="1:22" x14ac:dyDescent="0.25">
      <c r="A380" s="20">
        <v>344</v>
      </c>
      <c r="B380" s="20" t="s">
        <v>61</v>
      </c>
      <c r="D380" s="15">
        <v>32632811.859999999</v>
      </c>
      <c r="F380" s="15">
        <v>11677845.366357498</v>
      </c>
      <c r="H380" s="77">
        <f t="shared" si="130"/>
        <v>35.79</v>
      </c>
      <c r="J380" s="77">
        <v>34.722786492411188</v>
      </c>
      <c r="L380" s="24">
        <v>23.92</v>
      </c>
      <c r="N380" s="26">
        <v>-3</v>
      </c>
      <c r="P380" s="24">
        <v>2.97</v>
      </c>
      <c r="Q380" s="77"/>
      <c r="R380" s="24">
        <f t="shared" si="131"/>
        <v>2.81</v>
      </c>
      <c r="T380" s="21">
        <f t="shared" si="132"/>
        <v>916971</v>
      </c>
      <c r="V380" s="21">
        <f>+T380-'Schedule 1A'!R380</f>
        <v>-192545</v>
      </c>
    </row>
    <row r="381" spans="1:22" x14ac:dyDescent="0.25">
      <c r="A381" s="20">
        <v>345</v>
      </c>
      <c r="B381" s="20" t="s">
        <v>17</v>
      </c>
      <c r="D381" s="15">
        <v>34685483.280000001</v>
      </c>
      <c r="F381" s="15">
        <v>14818331.17375</v>
      </c>
      <c r="H381" s="77">
        <f t="shared" si="130"/>
        <v>42.72</v>
      </c>
      <c r="J381" s="77">
        <v>35.747643911394746</v>
      </c>
      <c r="L381" s="24">
        <v>23.15</v>
      </c>
      <c r="N381" s="26">
        <v>-2</v>
      </c>
      <c r="P381" s="24">
        <v>2.85</v>
      </c>
      <c r="Q381" s="77"/>
      <c r="R381" s="24">
        <f t="shared" si="131"/>
        <v>2.56</v>
      </c>
      <c r="T381" s="21">
        <f t="shared" si="132"/>
        <v>888158</v>
      </c>
      <c r="V381" s="21">
        <f>+T381-'Schedule 1A'!R381</f>
        <v>-291148</v>
      </c>
    </row>
    <row r="382" spans="1:22" x14ac:dyDescent="0.25">
      <c r="A382" s="20">
        <v>346</v>
      </c>
      <c r="B382" s="20" t="s">
        <v>191</v>
      </c>
      <c r="D382" s="11">
        <v>2899894.15</v>
      </c>
      <c r="F382" s="11">
        <v>1243697.6172550002</v>
      </c>
      <c r="H382" s="77">
        <f t="shared" si="130"/>
        <v>42.89</v>
      </c>
      <c r="J382" s="77">
        <v>33.981963316981258</v>
      </c>
      <c r="L382" s="24">
        <v>22.31</v>
      </c>
      <c r="N382" s="26">
        <v>-2</v>
      </c>
      <c r="P382" s="24">
        <v>3</v>
      </c>
      <c r="Q382" s="77"/>
      <c r="R382" s="24">
        <f t="shared" si="131"/>
        <v>2.65</v>
      </c>
      <c r="T382" s="22">
        <f t="shared" si="132"/>
        <v>76835</v>
      </c>
      <c r="V382" s="22">
        <f>+T382-'Schedule 1A'!R382</f>
        <v>-21761</v>
      </c>
    </row>
    <row r="383" spans="1:22" s="28" customFormat="1" x14ac:dyDescent="0.25">
      <c r="A383" s="20" t="s">
        <v>5</v>
      </c>
      <c r="B383" s="28" t="s">
        <v>86</v>
      </c>
      <c r="C383" s="20"/>
      <c r="D383" s="7">
        <f>+SUBTOTAL(9,D376:D382)</f>
        <v>420570463.60000002</v>
      </c>
      <c r="F383" s="7">
        <f>+SUBTOTAL(9,F376:F382)</f>
        <v>58994087.634714209</v>
      </c>
      <c r="H383" s="81">
        <f t="shared" si="130"/>
        <v>14.03</v>
      </c>
      <c r="I383" s="20"/>
      <c r="J383" s="77"/>
      <c r="K383" s="20"/>
      <c r="L383" s="55"/>
      <c r="M383" s="20"/>
      <c r="N383" s="26"/>
      <c r="O383" s="20"/>
      <c r="P383" s="24"/>
      <c r="Q383" s="77"/>
      <c r="R383" s="81">
        <f t="shared" si="131"/>
        <v>5.18</v>
      </c>
      <c r="S383" s="20"/>
      <c r="T383" s="34">
        <f>+SUBTOTAL(9,T376:T382)</f>
        <v>21803934</v>
      </c>
      <c r="U383" s="20"/>
      <c r="V383" s="34">
        <f>+SUBTOTAL(9,V376:V382)</f>
        <v>4759912</v>
      </c>
    </row>
    <row r="384" spans="1:22" s="28" customFormat="1" x14ac:dyDescent="0.25">
      <c r="A384" s="20"/>
      <c r="B384" s="28" t="s">
        <v>5</v>
      </c>
      <c r="C384" s="20"/>
      <c r="D384" s="23"/>
      <c r="F384" s="17"/>
      <c r="H384" s="20"/>
      <c r="I384" s="20"/>
      <c r="J384" s="77"/>
      <c r="K384" s="20"/>
      <c r="L384" s="24"/>
      <c r="M384" s="20"/>
      <c r="N384" s="26"/>
      <c r="O384" s="20"/>
      <c r="P384" s="24"/>
      <c r="Q384" s="77"/>
      <c r="R384" s="24"/>
      <c r="S384" s="20"/>
      <c r="T384" s="23"/>
      <c r="U384" s="20"/>
      <c r="V384" s="23"/>
    </row>
    <row r="385" spans="1:22" s="28" customFormat="1" x14ac:dyDescent="0.25">
      <c r="A385" s="54" t="s">
        <v>167</v>
      </c>
      <c r="C385" s="20"/>
      <c r="D385" s="51">
        <f>+SUBTOTAL(9,D356:D384)</f>
        <v>920283497.25999999</v>
      </c>
      <c r="E385" s="54"/>
      <c r="F385" s="9">
        <f>+SUBTOTAL(9,F356:F384)</f>
        <v>141676429.27919343</v>
      </c>
      <c r="G385" s="54"/>
      <c r="H385" s="93">
        <f t="shared" ref="H385" si="133">+ROUND(F385/D385*100,2)</f>
        <v>15.39</v>
      </c>
      <c r="I385" s="20"/>
      <c r="J385" s="77"/>
      <c r="K385" s="20"/>
      <c r="L385" s="48"/>
      <c r="M385" s="20"/>
      <c r="N385" s="26"/>
      <c r="O385" s="20"/>
      <c r="P385" s="24"/>
      <c r="Q385" s="77"/>
      <c r="R385" s="93">
        <f t="shared" ref="R385" si="134">+ROUND(T385/D385*100,2)</f>
        <v>5.03</v>
      </c>
      <c r="S385" s="20"/>
      <c r="T385" s="51">
        <f>+SUBTOTAL(9,T356:T384)</f>
        <v>46247140</v>
      </c>
      <c r="U385" s="20"/>
      <c r="V385" s="51">
        <f>+SUBTOTAL(9,V356:V384)</f>
        <v>7343696</v>
      </c>
    </row>
    <row r="386" spans="1:22" s="28" customFormat="1" x14ac:dyDescent="0.25">
      <c r="A386" s="54"/>
      <c r="B386" s="28" t="s">
        <v>5</v>
      </c>
      <c r="C386" s="20"/>
      <c r="D386" s="23"/>
      <c r="F386" s="9"/>
      <c r="H386" s="20"/>
      <c r="I386" s="20"/>
      <c r="J386" s="77"/>
      <c r="K386" s="20"/>
      <c r="L386" s="24"/>
      <c r="M386" s="20"/>
      <c r="N386" s="26"/>
      <c r="O386" s="20"/>
      <c r="P386" s="24"/>
      <c r="Q386" s="77"/>
      <c r="R386" s="24"/>
      <c r="S386" s="20"/>
      <c r="T386" s="23"/>
      <c r="U386" s="20"/>
      <c r="V386" s="23"/>
    </row>
    <row r="387" spans="1:22" s="28" customFormat="1" x14ac:dyDescent="0.25">
      <c r="A387" s="54"/>
      <c r="B387" s="28" t="s">
        <v>5</v>
      </c>
      <c r="C387" s="20"/>
      <c r="D387" s="23"/>
      <c r="F387" s="17"/>
      <c r="H387" s="20"/>
      <c r="I387" s="20"/>
      <c r="J387" s="77"/>
      <c r="K387" s="20"/>
      <c r="L387" s="24"/>
      <c r="M387" s="20"/>
      <c r="N387" s="26"/>
      <c r="O387" s="20"/>
      <c r="P387" s="24"/>
      <c r="Q387" s="77"/>
      <c r="R387" s="24"/>
      <c r="S387" s="20"/>
      <c r="T387" s="23"/>
      <c r="U387" s="20"/>
      <c r="V387" s="23"/>
    </row>
    <row r="388" spans="1:22" s="28" customFormat="1" x14ac:dyDescent="0.25">
      <c r="A388" s="54" t="s">
        <v>168</v>
      </c>
      <c r="C388" s="20"/>
      <c r="D388" s="23"/>
      <c r="F388" s="17"/>
      <c r="H388" s="20"/>
      <c r="I388" s="20"/>
      <c r="J388" s="77"/>
      <c r="K388" s="20"/>
      <c r="L388" s="24"/>
      <c r="M388" s="20"/>
      <c r="N388" s="26"/>
      <c r="O388" s="20"/>
      <c r="P388" s="24"/>
      <c r="Q388" s="77"/>
      <c r="R388" s="24"/>
      <c r="S388" s="20"/>
      <c r="T388" s="23"/>
      <c r="U388" s="20"/>
      <c r="V388" s="23"/>
    </row>
    <row r="389" spans="1:22" x14ac:dyDescent="0.25">
      <c r="A389" s="20" t="s">
        <v>5</v>
      </c>
      <c r="B389" s="20" t="s">
        <v>5</v>
      </c>
      <c r="F389" s="12"/>
      <c r="J389" s="77"/>
      <c r="L389" s="24"/>
      <c r="N389" s="26"/>
      <c r="P389" s="24"/>
      <c r="Q389" s="77"/>
      <c r="R389" s="24"/>
    </row>
    <row r="390" spans="1:22" s="28" customFormat="1" x14ac:dyDescent="0.25">
      <c r="A390" s="28" t="s">
        <v>5</v>
      </c>
      <c r="B390" s="28" t="s">
        <v>87</v>
      </c>
      <c r="D390" s="21"/>
      <c r="E390" s="20"/>
      <c r="F390" s="15"/>
      <c r="G390" s="20"/>
      <c r="J390" s="77"/>
      <c r="L390" s="24"/>
      <c r="N390" s="26"/>
      <c r="P390" s="24"/>
      <c r="Q390" s="81"/>
      <c r="R390" s="24"/>
      <c r="T390" s="21"/>
      <c r="V390" s="21"/>
    </row>
    <row r="391" spans="1:22" x14ac:dyDescent="0.25">
      <c r="A391" s="20">
        <v>341</v>
      </c>
      <c r="B391" s="20" t="s">
        <v>14</v>
      </c>
      <c r="D391" s="15">
        <v>32284854.75</v>
      </c>
      <c r="F391" s="15">
        <v>10891633.014867501</v>
      </c>
      <c r="H391" s="77">
        <f t="shared" ref="H391:H398" si="135">+ROUND(F391/D391*100,2)</f>
        <v>33.74</v>
      </c>
      <c r="J391" s="77">
        <v>38.177384301741199</v>
      </c>
      <c r="L391" s="24">
        <v>29.27</v>
      </c>
      <c r="N391" s="26">
        <v>-2</v>
      </c>
      <c r="P391" s="24">
        <v>2.67</v>
      </c>
      <c r="Q391" s="77"/>
      <c r="R391" s="24">
        <f t="shared" ref="R391:R398" si="136">+ROUND(T391/D391*100,2)</f>
        <v>2.33</v>
      </c>
      <c r="T391" s="21">
        <f t="shared" ref="T391:T397" si="137">+ROUND((ROUND((100-N391)/100*D391-F391,0))/L391,0)</f>
        <v>752952</v>
      </c>
      <c r="V391" s="21">
        <f>+T391-'Schedule 1A'!R391</f>
        <v>-377018</v>
      </c>
    </row>
    <row r="392" spans="1:22" x14ac:dyDescent="0.25">
      <c r="A392" s="20">
        <v>342</v>
      </c>
      <c r="B392" s="20" t="s">
        <v>59</v>
      </c>
      <c r="D392" s="15">
        <v>12410130.619999999</v>
      </c>
      <c r="F392" s="15">
        <v>4106991.8148399997</v>
      </c>
      <c r="H392" s="77">
        <f t="shared" si="135"/>
        <v>33.090000000000003</v>
      </c>
      <c r="J392" s="77">
        <v>35.062058827756836</v>
      </c>
      <c r="L392" s="24">
        <v>26.99</v>
      </c>
      <c r="N392" s="26">
        <v>-3</v>
      </c>
      <c r="P392" s="24">
        <v>2.94</v>
      </c>
      <c r="Q392" s="77"/>
      <c r="R392" s="24">
        <f t="shared" si="136"/>
        <v>2.59</v>
      </c>
      <c r="T392" s="21">
        <f t="shared" si="137"/>
        <v>321432</v>
      </c>
      <c r="V392" s="21">
        <f>+T392-'Schedule 1A'!R392</f>
        <v>-150153</v>
      </c>
    </row>
    <row r="393" spans="1:22" x14ac:dyDescent="0.25">
      <c r="A393" s="20">
        <v>343</v>
      </c>
      <c r="B393" s="20" t="s">
        <v>60</v>
      </c>
      <c r="D393" s="15">
        <v>250685263.56999999</v>
      </c>
      <c r="F393" s="15">
        <v>39618917.262414701</v>
      </c>
      <c r="H393" s="77">
        <f t="shared" si="135"/>
        <v>15.8</v>
      </c>
      <c r="J393" s="77">
        <v>33.684326206310672</v>
      </c>
      <c r="L393" s="24">
        <v>26.56</v>
      </c>
      <c r="N393" s="26">
        <v>-3</v>
      </c>
      <c r="P393" s="24">
        <v>3.06</v>
      </c>
      <c r="Q393" s="77"/>
      <c r="R393" s="24">
        <f t="shared" si="136"/>
        <v>3.28</v>
      </c>
      <c r="T393" s="21">
        <f t="shared" si="137"/>
        <v>8229929</v>
      </c>
      <c r="V393" s="21">
        <f>+T393-'Schedule 1A'!R393</f>
        <v>-6059131</v>
      </c>
    </row>
    <row r="394" spans="1:22" x14ac:dyDescent="0.25">
      <c r="A394" s="20">
        <v>343.2</v>
      </c>
      <c r="B394" s="20" t="s">
        <v>190</v>
      </c>
      <c r="D394" s="15">
        <v>128220285.16</v>
      </c>
      <c r="F394" s="15">
        <v>12943273.668752795</v>
      </c>
      <c r="H394" s="77">
        <f t="shared" si="135"/>
        <v>10.09</v>
      </c>
      <c r="J394" s="77">
        <v>9.0008999858306584</v>
      </c>
      <c r="L394" s="24">
        <v>7.07</v>
      </c>
      <c r="N394" s="26">
        <v>35</v>
      </c>
      <c r="P394" s="24">
        <v>7.22</v>
      </c>
      <c r="Q394" s="77"/>
      <c r="R394" s="24">
        <f t="shared" si="136"/>
        <v>7.77</v>
      </c>
      <c r="T394" s="21">
        <f t="shared" si="137"/>
        <v>9957555</v>
      </c>
      <c r="V394" s="21">
        <f>+T394-'Schedule 1A'!R394</f>
        <v>2648999</v>
      </c>
    </row>
    <row r="395" spans="1:22" x14ac:dyDescent="0.25">
      <c r="A395" s="20">
        <v>344</v>
      </c>
      <c r="B395" s="20" t="s">
        <v>61</v>
      </c>
      <c r="D395" s="15">
        <v>41669541.859999999</v>
      </c>
      <c r="F395" s="15">
        <v>11132485.218637498</v>
      </c>
      <c r="H395" s="77">
        <f t="shared" si="135"/>
        <v>26.72</v>
      </c>
      <c r="J395" s="77">
        <v>37.141425176773772</v>
      </c>
      <c r="L395" s="24">
        <v>28.45</v>
      </c>
      <c r="N395" s="26">
        <v>-3</v>
      </c>
      <c r="P395" s="24">
        <v>2.77</v>
      </c>
      <c r="Q395" s="77"/>
      <c r="R395" s="24">
        <f t="shared" si="136"/>
        <v>2.68</v>
      </c>
      <c r="T395" s="21">
        <f t="shared" si="137"/>
        <v>1117299</v>
      </c>
      <c r="V395" s="21">
        <f>+T395-'Schedule 1A'!R395</f>
        <v>-299465</v>
      </c>
    </row>
    <row r="396" spans="1:22" x14ac:dyDescent="0.25">
      <c r="A396" s="20">
        <v>345</v>
      </c>
      <c r="B396" s="20" t="s">
        <v>17</v>
      </c>
      <c r="D396" s="15">
        <v>51980474.600000001</v>
      </c>
      <c r="F396" s="15">
        <v>16506638.777855001</v>
      </c>
      <c r="H396" s="77">
        <f t="shared" si="135"/>
        <v>31.76</v>
      </c>
      <c r="J396" s="77">
        <v>36.701014635388944</v>
      </c>
      <c r="L396" s="24">
        <v>27.96</v>
      </c>
      <c r="N396" s="26">
        <v>-2</v>
      </c>
      <c r="P396" s="24">
        <v>2.78</v>
      </c>
      <c r="Q396" s="77"/>
      <c r="R396" s="24">
        <f t="shared" si="136"/>
        <v>2.5099999999999998</v>
      </c>
      <c r="T396" s="21">
        <f t="shared" si="137"/>
        <v>1305917</v>
      </c>
      <c r="V396" s="21">
        <f>+T396-'Schedule 1A'!R396</f>
        <v>-461419</v>
      </c>
    </row>
    <row r="397" spans="1:22" s="28" customFormat="1" x14ac:dyDescent="0.25">
      <c r="A397" s="20">
        <v>346</v>
      </c>
      <c r="B397" s="20" t="s">
        <v>191</v>
      </c>
      <c r="D397" s="11">
        <v>12433804.029999999</v>
      </c>
      <c r="E397" s="20"/>
      <c r="F397" s="11">
        <v>3613736.2298899996</v>
      </c>
      <c r="G397" s="20"/>
      <c r="H397" s="77">
        <f t="shared" si="135"/>
        <v>29.06</v>
      </c>
      <c r="J397" s="77">
        <v>34.887888486772432</v>
      </c>
      <c r="L397" s="24">
        <v>26.47</v>
      </c>
      <c r="N397" s="26">
        <v>-2</v>
      </c>
      <c r="P397" s="24">
        <v>2.92</v>
      </c>
      <c r="Q397" s="81"/>
      <c r="R397" s="24">
        <f t="shared" si="136"/>
        <v>2.76</v>
      </c>
      <c r="T397" s="22">
        <f t="shared" si="137"/>
        <v>342605</v>
      </c>
      <c r="V397" s="22">
        <f>+T397-'Schedule 1A'!R397</f>
        <v>-80144</v>
      </c>
    </row>
    <row r="398" spans="1:22" s="28" customFormat="1" x14ac:dyDescent="0.25">
      <c r="A398" s="20" t="s">
        <v>5</v>
      </c>
      <c r="B398" s="28" t="s">
        <v>88</v>
      </c>
      <c r="D398" s="7">
        <f>+SUBTOTAL(9,D391:D397)</f>
        <v>529684354.59000003</v>
      </c>
      <c r="F398" s="7">
        <f>+SUBTOTAL(9,F391:F397)</f>
        <v>98813675.987257496</v>
      </c>
      <c r="H398" s="81">
        <f t="shared" si="135"/>
        <v>18.66</v>
      </c>
      <c r="J398" s="77"/>
      <c r="L398" s="55"/>
      <c r="N398" s="26"/>
      <c r="P398" s="24"/>
      <c r="Q398" s="81"/>
      <c r="R398" s="81">
        <f t="shared" si="136"/>
        <v>4.16</v>
      </c>
      <c r="T398" s="34">
        <f>+SUBTOTAL(9,T391:T397)</f>
        <v>22027689</v>
      </c>
      <c r="V398" s="34">
        <f>+SUBTOTAL(9,V391:V397)</f>
        <v>-4778331</v>
      </c>
    </row>
    <row r="399" spans="1:22" s="28" customFormat="1" x14ac:dyDescent="0.25">
      <c r="A399" s="20"/>
      <c r="B399" s="28" t="s">
        <v>5</v>
      </c>
      <c r="D399" s="38"/>
      <c r="F399" s="8"/>
      <c r="J399" s="77"/>
      <c r="L399" s="74"/>
      <c r="N399" s="26"/>
      <c r="P399" s="24"/>
      <c r="Q399" s="81"/>
      <c r="R399" s="24"/>
      <c r="T399" s="38"/>
      <c r="V399" s="38"/>
    </row>
    <row r="400" spans="1:22" s="28" customFormat="1" x14ac:dyDescent="0.25">
      <c r="A400" s="54" t="s">
        <v>169</v>
      </c>
      <c r="D400" s="37">
        <f>+SUBTOTAL(9,D391:D399)</f>
        <v>529684354.59000003</v>
      </c>
      <c r="E400" s="76"/>
      <c r="F400" s="117">
        <f>+SUBTOTAL(9,F391:F399)</f>
        <v>98813675.987257496</v>
      </c>
      <c r="G400" s="76"/>
      <c r="H400" s="93">
        <f t="shared" ref="H400" si="138">+ROUND(F400/D400*100,2)</f>
        <v>18.66</v>
      </c>
      <c r="I400" s="76"/>
      <c r="J400" s="77"/>
      <c r="K400" s="76"/>
      <c r="L400" s="87"/>
      <c r="M400" s="76"/>
      <c r="N400" s="82"/>
      <c r="O400" s="76"/>
      <c r="P400" s="24"/>
      <c r="Q400" s="83"/>
      <c r="R400" s="93">
        <f t="shared" ref="R400" si="139">+ROUND(T400/D400*100,2)</f>
        <v>4.16</v>
      </c>
      <c r="S400" s="76"/>
      <c r="T400" s="37">
        <f>+SUBTOTAL(9,T391:T399)</f>
        <v>22027689</v>
      </c>
      <c r="U400" s="76"/>
      <c r="V400" s="37">
        <f>+SUBTOTAL(9,V391:V399)</f>
        <v>-4778331</v>
      </c>
    </row>
    <row r="401" spans="1:22" s="28" customFormat="1" x14ac:dyDescent="0.25">
      <c r="A401" s="54"/>
      <c r="B401" s="28" t="s">
        <v>5</v>
      </c>
      <c r="D401" s="37"/>
      <c r="F401" s="117"/>
      <c r="J401" s="77"/>
      <c r="L401" s="24"/>
      <c r="N401" s="26"/>
      <c r="P401" s="24"/>
      <c r="Q401" s="81"/>
      <c r="R401" s="24"/>
      <c r="T401" s="37"/>
      <c r="V401" s="37"/>
    </row>
    <row r="402" spans="1:22" s="28" customFormat="1" x14ac:dyDescent="0.25">
      <c r="A402" s="54" t="s">
        <v>170</v>
      </c>
      <c r="D402" s="37"/>
      <c r="F402" s="117"/>
      <c r="J402" s="77"/>
      <c r="L402" s="24"/>
      <c r="N402" s="26"/>
      <c r="P402" s="24"/>
      <c r="Q402" s="81"/>
      <c r="R402" s="24"/>
      <c r="T402" s="37"/>
      <c r="V402" s="37"/>
    </row>
    <row r="403" spans="1:22" s="28" customFormat="1" x14ac:dyDescent="0.25">
      <c r="A403" s="20" t="s">
        <v>5</v>
      </c>
      <c r="B403" s="20" t="s">
        <v>5</v>
      </c>
      <c r="D403" s="37"/>
      <c r="F403" s="117"/>
      <c r="J403" s="77"/>
      <c r="L403" s="24"/>
      <c r="N403" s="26"/>
      <c r="P403" s="24"/>
      <c r="Q403" s="81"/>
      <c r="R403" s="24"/>
      <c r="T403" s="37"/>
      <c r="V403" s="37"/>
    </row>
    <row r="404" spans="1:22" s="28" customFormat="1" x14ac:dyDescent="0.25">
      <c r="B404" s="28" t="s">
        <v>89</v>
      </c>
      <c r="D404" s="37"/>
      <c r="F404" s="117"/>
      <c r="J404" s="77"/>
      <c r="L404" s="24"/>
      <c r="N404" s="26"/>
      <c r="P404" s="24"/>
      <c r="Q404" s="81"/>
      <c r="R404" s="24"/>
      <c r="T404" s="37"/>
      <c r="V404" s="37"/>
    </row>
    <row r="405" spans="1:22" s="28" customFormat="1" x14ac:dyDescent="0.25">
      <c r="A405" s="20">
        <v>341</v>
      </c>
      <c r="B405" s="20" t="s">
        <v>14</v>
      </c>
      <c r="D405" s="15">
        <v>3120797.9</v>
      </c>
      <c r="E405" s="20"/>
      <c r="F405" s="15">
        <v>482629.58683875005</v>
      </c>
      <c r="G405" s="53"/>
      <c r="H405" s="77">
        <f t="shared" ref="H405:H411" si="140">+ROUND(F405/D405*100,2)</f>
        <v>15.46</v>
      </c>
      <c r="J405" s="77">
        <v>37.970439893122119</v>
      </c>
      <c r="L405" s="24">
        <v>33.119999999999997</v>
      </c>
      <c r="N405" s="26">
        <v>-2</v>
      </c>
      <c r="P405" s="24">
        <v>2.69</v>
      </c>
      <c r="Q405" s="81"/>
      <c r="R405" s="24">
        <f t="shared" ref="R405:R411" si="141">+ROUND(T405/D405*100,2)</f>
        <v>2.61</v>
      </c>
      <c r="T405" s="21">
        <f t="shared" ref="T405:T410" si="142">+ROUND((ROUND((100-N405)/100*D405-F405,0))/L405,0)</f>
        <v>81539</v>
      </c>
      <c r="V405" s="21">
        <f>+T405-'Schedule 1A'!R405</f>
        <v>-21447</v>
      </c>
    </row>
    <row r="406" spans="1:22" s="28" customFormat="1" x14ac:dyDescent="0.25">
      <c r="A406" s="20">
        <v>342</v>
      </c>
      <c r="B406" s="20" t="s">
        <v>59</v>
      </c>
      <c r="D406" s="15">
        <v>450604.22</v>
      </c>
      <c r="E406" s="20"/>
      <c r="F406" s="15">
        <v>68019.611455000006</v>
      </c>
      <c r="G406" s="53"/>
      <c r="H406" s="77">
        <f t="shared" si="140"/>
        <v>15.1</v>
      </c>
      <c r="J406" s="77">
        <v>35.089010856581233</v>
      </c>
      <c r="L406" s="24">
        <v>30.44</v>
      </c>
      <c r="N406" s="26">
        <v>-3</v>
      </c>
      <c r="P406" s="24">
        <v>2.94</v>
      </c>
      <c r="Q406" s="81"/>
      <c r="R406" s="24">
        <f t="shared" si="141"/>
        <v>2.89</v>
      </c>
      <c r="T406" s="21">
        <f t="shared" si="142"/>
        <v>13013</v>
      </c>
      <c r="V406" s="21">
        <f>+T406-'Schedule 1A'!R406</f>
        <v>-1857</v>
      </c>
    </row>
    <row r="407" spans="1:22" s="28" customFormat="1" x14ac:dyDescent="0.25">
      <c r="A407" s="20">
        <v>343</v>
      </c>
      <c r="B407" s="20" t="s">
        <v>60</v>
      </c>
      <c r="D407" s="15">
        <v>31206902.010000002</v>
      </c>
      <c r="E407" s="20"/>
      <c r="F407" s="15">
        <v>1389968.8339941257</v>
      </c>
      <c r="G407" s="53"/>
      <c r="H407" s="77">
        <f t="shared" si="140"/>
        <v>4.45</v>
      </c>
      <c r="J407" s="77">
        <v>31.88092038108595</v>
      </c>
      <c r="L407" s="24">
        <v>30.22</v>
      </c>
      <c r="N407" s="26">
        <v>-3</v>
      </c>
      <c r="P407" s="24">
        <v>3.23</v>
      </c>
      <c r="Q407" s="81"/>
      <c r="R407" s="24">
        <f t="shared" si="141"/>
        <v>3.26</v>
      </c>
      <c r="T407" s="21">
        <f t="shared" si="142"/>
        <v>1017642</v>
      </c>
      <c r="V407" s="21">
        <f>+T407-'Schedule 1A'!R407</f>
        <v>-12186</v>
      </c>
    </row>
    <row r="408" spans="1:22" s="28" customFormat="1" x14ac:dyDescent="0.25">
      <c r="A408" s="20">
        <v>343.2</v>
      </c>
      <c r="B408" s="20" t="s">
        <v>190</v>
      </c>
      <c r="D408" s="15">
        <v>126771982.41</v>
      </c>
      <c r="E408" s="20"/>
      <c r="F408" s="15">
        <v>12726021.613324625</v>
      </c>
      <c r="G408" s="53"/>
      <c r="H408" s="77">
        <f t="shared" si="140"/>
        <v>10.039999999999999</v>
      </c>
      <c r="J408" s="77">
        <v>9.0008998046279132</v>
      </c>
      <c r="L408" s="24">
        <v>7.32</v>
      </c>
      <c r="N408" s="26">
        <v>35</v>
      </c>
      <c r="P408" s="24">
        <v>7.22</v>
      </c>
      <c r="Q408" s="81"/>
      <c r="R408" s="24">
        <f t="shared" si="141"/>
        <v>7.51</v>
      </c>
      <c r="T408" s="21">
        <f t="shared" si="142"/>
        <v>9518547</v>
      </c>
      <c r="V408" s="21">
        <f>+T408-'Schedule 1A'!R408</f>
        <v>5335072</v>
      </c>
    </row>
    <row r="409" spans="1:22" s="28" customFormat="1" x14ac:dyDescent="0.25">
      <c r="A409" s="20">
        <v>345</v>
      </c>
      <c r="B409" s="20" t="s">
        <v>17</v>
      </c>
      <c r="D409" s="15">
        <v>1291341.6599999999</v>
      </c>
      <c r="E409" s="20"/>
      <c r="F409" s="15">
        <v>107199.38931875001</v>
      </c>
      <c r="G409" s="20"/>
      <c r="H409" s="77">
        <f t="shared" si="140"/>
        <v>8.3000000000000007</v>
      </c>
      <c r="J409" s="77">
        <v>35.00873094833085</v>
      </c>
      <c r="L409" s="24">
        <v>32.119999999999997</v>
      </c>
      <c r="N409" s="26">
        <v>-2</v>
      </c>
      <c r="P409" s="24">
        <v>2.91</v>
      </c>
      <c r="Q409" s="81"/>
      <c r="R409" s="24">
        <f t="shared" si="141"/>
        <v>2.92</v>
      </c>
      <c r="T409" s="21">
        <f t="shared" si="142"/>
        <v>37670</v>
      </c>
      <c r="V409" s="21">
        <f>+T409-'Schedule 1A'!R409</f>
        <v>-4944</v>
      </c>
    </row>
    <row r="410" spans="1:22" s="28" customFormat="1" x14ac:dyDescent="0.25">
      <c r="A410" s="20">
        <v>346</v>
      </c>
      <c r="B410" s="20" t="s">
        <v>191</v>
      </c>
      <c r="D410" s="11">
        <v>836533.1</v>
      </c>
      <c r="E410" s="20"/>
      <c r="F410" s="11">
        <v>111542.8522525</v>
      </c>
      <c r="G410" s="53"/>
      <c r="H410" s="77">
        <f t="shared" si="140"/>
        <v>13.33</v>
      </c>
      <c r="J410" s="77">
        <v>34.400248427672956</v>
      </c>
      <c r="L410" s="24">
        <v>30.31</v>
      </c>
      <c r="N410" s="26">
        <v>-2</v>
      </c>
      <c r="P410" s="24">
        <v>2.97</v>
      </c>
      <c r="Q410" s="81"/>
      <c r="R410" s="24">
        <f t="shared" si="141"/>
        <v>2.93</v>
      </c>
      <c r="T410" s="22">
        <f t="shared" si="142"/>
        <v>24471</v>
      </c>
      <c r="V410" s="22">
        <f>+T410-'Schedule 1A'!R410</f>
        <v>-3135</v>
      </c>
    </row>
    <row r="411" spans="1:22" s="28" customFormat="1" x14ac:dyDescent="0.25">
      <c r="A411" s="20" t="s">
        <v>5</v>
      </c>
      <c r="B411" s="28" t="s">
        <v>90</v>
      </c>
      <c r="D411" s="17">
        <f>+SUBTOTAL(9,D405:D410)</f>
        <v>163678161.29999998</v>
      </c>
      <c r="F411" s="17">
        <f>+SUBTOTAL(9,F405:F410)</f>
        <v>14885381.88718375</v>
      </c>
      <c r="H411" s="81">
        <f t="shared" si="140"/>
        <v>9.09</v>
      </c>
      <c r="J411" s="77"/>
      <c r="L411" s="55"/>
      <c r="N411" s="26"/>
      <c r="P411" s="24"/>
      <c r="Q411" s="81"/>
      <c r="R411" s="81">
        <f t="shared" si="141"/>
        <v>6.53</v>
      </c>
      <c r="T411" s="23">
        <f>+SUBTOTAL(9,T405:T410)</f>
        <v>10692882</v>
      </c>
      <c r="V411" s="23">
        <f>+SUBTOTAL(9,V405:V410)</f>
        <v>5291503</v>
      </c>
    </row>
    <row r="412" spans="1:22" s="28" customFormat="1" x14ac:dyDescent="0.25">
      <c r="A412" s="20" t="s">
        <v>5</v>
      </c>
      <c r="B412" s="20" t="s">
        <v>5</v>
      </c>
      <c r="D412" s="117"/>
      <c r="F412" s="117"/>
      <c r="J412" s="77"/>
      <c r="L412" s="24"/>
      <c r="N412" s="26"/>
      <c r="P412" s="24"/>
      <c r="Q412" s="81"/>
      <c r="R412" s="24"/>
      <c r="T412" s="37"/>
      <c r="V412" s="37"/>
    </row>
    <row r="413" spans="1:22" s="28" customFormat="1" x14ac:dyDescent="0.25">
      <c r="A413" s="28" t="s">
        <v>5</v>
      </c>
      <c r="B413" s="28" t="s">
        <v>91</v>
      </c>
      <c r="D413" s="117"/>
      <c r="F413" s="117"/>
      <c r="J413" s="77"/>
      <c r="L413" s="24"/>
      <c r="N413" s="26"/>
      <c r="P413" s="24"/>
      <c r="Q413" s="81"/>
      <c r="R413" s="24"/>
      <c r="T413" s="37"/>
      <c r="V413" s="37"/>
    </row>
    <row r="414" spans="1:22" s="28" customFormat="1" x14ac:dyDescent="0.25">
      <c r="A414" s="20">
        <v>341</v>
      </c>
      <c r="B414" s="20" t="s">
        <v>14</v>
      </c>
      <c r="D414" s="15">
        <v>109835743.86</v>
      </c>
      <c r="E414" s="20"/>
      <c r="F414" s="15">
        <v>20012781.618511252</v>
      </c>
      <c r="G414" s="20"/>
      <c r="H414" s="77">
        <f t="shared" ref="H414:H421" si="143">+ROUND(F414/D414*100,2)</f>
        <v>18.22</v>
      </c>
      <c r="J414" s="77">
        <v>38.052849175443463</v>
      </c>
      <c r="L414" s="24">
        <v>31.19</v>
      </c>
      <c r="N414" s="26">
        <v>-2</v>
      </c>
      <c r="P414" s="24">
        <v>2.68</v>
      </c>
      <c r="Q414" s="81"/>
      <c r="R414" s="24">
        <f t="shared" ref="R414:R421" si="144">+ROUND(T414/D414*100,2)</f>
        <v>2.69</v>
      </c>
      <c r="T414" s="21">
        <f t="shared" ref="T414:T420" si="145">+ROUND((ROUND((100-N414)/100*D414-F414,0))/L414,0)</f>
        <v>2950294</v>
      </c>
      <c r="V414" s="21">
        <f>+T414-'Schedule 1A'!R414</f>
        <v>-674286</v>
      </c>
    </row>
    <row r="415" spans="1:22" s="28" customFormat="1" x14ac:dyDescent="0.25">
      <c r="A415" s="20">
        <v>342</v>
      </c>
      <c r="B415" s="20" t="s">
        <v>59</v>
      </c>
      <c r="D415" s="15">
        <v>21806446.600000001</v>
      </c>
      <c r="E415" s="20"/>
      <c r="F415" s="15">
        <v>2710693.9235450001</v>
      </c>
      <c r="G415" s="20"/>
      <c r="H415" s="77">
        <f t="shared" si="143"/>
        <v>12.43</v>
      </c>
      <c r="J415" s="77">
        <v>34.839280088352133</v>
      </c>
      <c r="L415" s="24">
        <v>28.76</v>
      </c>
      <c r="N415" s="26">
        <v>-3</v>
      </c>
      <c r="P415" s="24">
        <v>2.96</v>
      </c>
      <c r="Q415" s="81"/>
      <c r="R415" s="24">
        <f t="shared" si="144"/>
        <v>3.15</v>
      </c>
      <c r="T415" s="21">
        <f t="shared" si="145"/>
        <v>686716</v>
      </c>
      <c r="V415" s="21">
        <f>+T415-'Schedule 1A'!R415</f>
        <v>-32897</v>
      </c>
    </row>
    <row r="416" spans="1:22" s="28" customFormat="1" x14ac:dyDescent="0.25">
      <c r="A416" s="20">
        <v>343</v>
      </c>
      <c r="B416" s="20" t="s">
        <v>60</v>
      </c>
      <c r="D416" s="15">
        <v>300710821.35000002</v>
      </c>
      <c r="E416" s="20"/>
      <c r="F416" s="15">
        <v>-22756245.42644329</v>
      </c>
      <c r="G416" s="20"/>
      <c r="H416" s="77">
        <f t="shared" si="143"/>
        <v>-7.57</v>
      </c>
      <c r="J416" s="77">
        <v>33.641266434583763</v>
      </c>
      <c r="L416" s="24">
        <v>28.21</v>
      </c>
      <c r="N416" s="26">
        <v>-3</v>
      </c>
      <c r="P416" s="24">
        <v>3.06</v>
      </c>
      <c r="Q416" s="81"/>
      <c r="R416" s="24">
        <f t="shared" si="144"/>
        <v>3.92</v>
      </c>
      <c r="T416" s="21">
        <f t="shared" si="145"/>
        <v>11786189</v>
      </c>
      <c r="V416" s="21">
        <f>+T416-'Schedule 1A'!R416</f>
        <v>1862732</v>
      </c>
    </row>
    <row r="417" spans="1:22" s="28" customFormat="1" x14ac:dyDescent="0.25">
      <c r="A417" s="20">
        <v>343.2</v>
      </c>
      <c r="B417" s="20" t="s">
        <v>190</v>
      </c>
      <c r="D417" s="15">
        <v>81954082.890000001</v>
      </c>
      <c r="E417" s="20"/>
      <c r="F417" s="15">
        <v>-7349276.5780117167</v>
      </c>
      <c r="G417" s="20"/>
      <c r="H417" s="77">
        <f t="shared" si="143"/>
        <v>-8.9700000000000006</v>
      </c>
      <c r="J417" s="77">
        <v>9.0009002358610921</v>
      </c>
      <c r="L417" s="24">
        <v>6.27</v>
      </c>
      <c r="N417" s="26">
        <v>35</v>
      </c>
      <c r="P417" s="24">
        <v>7.22</v>
      </c>
      <c r="Q417" s="81"/>
      <c r="R417" s="24">
        <f t="shared" si="144"/>
        <v>11.8</v>
      </c>
      <c r="T417" s="21">
        <f t="shared" si="145"/>
        <v>9668171</v>
      </c>
      <c r="V417" s="21">
        <f>+T417-'Schedule 1A'!R417</f>
        <v>6963686</v>
      </c>
    </row>
    <row r="418" spans="1:22" s="28" customFormat="1" x14ac:dyDescent="0.25">
      <c r="A418" s="20">
        <v>344</v>
      </c>
      <c r="B418" s="20" t="s">
        <v>61</v>
      </c>
      <c r="D418" s="15">
        <v>49469104.689999998</v>
      </c>
      <c r="E418" s="20"/>
      <c r="F418" s="15">
        <v>7847275.8206537496</v>
      </c>
      <c r="G418" s="20"/>
      <c r="H418" s="77">
        <f t="shared" si="143"/>
        <v>15.86</v>
      </c>
      <c r="J418" s="77">
        <v>37.068502853769324</v>
      </c>
      <c r="L418" s="24">
        <v>30.31</v>
      </c>
      <c r="N418" s="26">
        <v>-3</v>
      </c>
      <c r="P418" s="24">
        <v>2.78</v>
      </c>
      <c r="Q418" s="81"/>
      <c r="R418" s="24">
        <f t="shared" si="144"/>
        <v>2.87</v>
      </c>
      <c r="T418" s="21">
        <f t="shared" si="145"/>
        <v>1422168</v>
      </c>
      <c r="V418" s="21">
        <f>+T418-'Schedule 1A'!R418</f>
        <v>-210312</v>
      </c>
    </row>
    <row r="419" spans="1:22" s="28" customFormat="1" x14ac:dyDescent="0.25">
      <c r="A419" s="20">
        <v>345</v>
      </c>
      <c r="B419" s="20" t="s">
        <v>17</v>
      </c>
      <c r="D419" s="15">
        <v>72300016.409999996</v>
      </c>
      <c r="E419" s="20"/>
      <c r="F419" s="15">
        <v>12231626.744862502</v>
      </c>
      <c r="G419" s="20"/>
      <c r="H419" s="77">
        <f t="shared" si="143"/>
        <v>16.920000000000002</v>
      </c>
      <c r="J419" s="77">
        <v>36.68691399784592</v>
      </c>
      <c r="L419" s="24">
        <v>29.82</v>
      </c>
      <c r="N419" s="26">
        <v>-2</v>
      </c>
      <c r="P419" s="24">
        <v>2.78</v>
      </c>
      <c r="Q419" s="81"/>
      <c r="R419" s="24">
        <f t="shared" si="144"/>
        <v>2.85</v>
      </c>
      <c r="T419" s="21">
        <f t="shared" si="145"/>
        <v>2062857</v>
      </c>
      <c r="V419" s="21">
        <f>+T419-'Schedule 1A'!R419</f>
        <v>-323044</v>
      </c>
    </row>
    <row r="420" spans="1:22" s="28" customFormat="1" x14ac:dyDescent="0.25">
      <c r="A420" s="20">
        <v>346</v>
      </c>
      <c r="B420" s="20" t="s">
        <v>191</v>
      </c>
      <c r="D420" s="11">
        <v>8042081.4800000004</v>
      </c>
      <c r="E420" s="20"/>
      <c r="F420" s="11">
        <v>1335110.12274375</v>
      </c>
      <c r="G420" s="20"/>
      <c r="H420" s="77">
        <f t="shared" si="143"/>
        <v>16.600000000000001</v>
      </c>
      <c r="J420" s="77">
        <v>35.014825242668721</v>
      </c>
      <c r="L420" s="24">
        <v>28.22</v>
      </c>
      <c r="N420" s="26">
        <v>-2</v>
      </c>
      <c r="P420" s="24">
        <v>2.91</v>
      </c>
      <c r="Q420" s="81"/>
      <c r="R420" s="24">
        <f t="shared" si="144"/>
        <v>3.03</v>
      </c>
      <c r="T420" s="22">
        <f t="shared" si="145"/>
        <v>243367</v>
      </c>
      <c r="V420" s="22">
        <f>+T420-'Schedule 1A'!R420</f>
        <v>-22022</v>
      </c>
    </row>
    <row r="421" spans="1:22" s="28" customFormat="1" x14ac:dyDescent="0.25">
      <c r="A421" s="20" t="s">
        <v>5</v>
      </c>
      <c r="B421" s="28" t="s">
        <v>92</v>
      </c>
      <c r="D421" s="17">
        <f>+SUBTOTAL(9,D414:D420)</f>
        <v>644118297.28000009</v>
      </c>
      <c r="F421" s="17">
        <f>+SUBTOTAL(9,F414:F420)</f>
        <v>14031966.225861246</v>
      </c>
      <c r="H421" s="81">
        <f t="shared" si="143"/>
        <v>2.1800000000000002</v>
      </c>
      <c r="J421" s="77"/>
      <c r="L421" s="55"/>
      <c r="N421" s="26"/>
      <c r="P421" s="24"/>
      <c r="Q421" s="81"/>
      <c r="R421" s="81">
        <f t="shared" si="144"/>
        <v>4.47</v>
      </c>
      <c r="T421" s="23">
        <f>+SUBTOTAL(9,T414:T420)</f>
        <v>28819762</v>
      </c>
      <c r="V421" s="23">
        <f>+SUBTOTAL(9,V414:V420)</f>
        <v>7563857</v>
      </c>
    </row>
    <row r="422" spans="1:22" s="28" customFormat="1" x14ac:dyDescent="0.25">
      <c r="A422" s="20" t="s">
        <v>5</v>
      </c>
      <c r="B422" s="20" t="s">
        <v>5</v>
      </c>
      <c r="D422" s="117"/>
      <c r="F422" s="117"/>
      <c r="J422" s="77"/>
      <c r="L422" s="24"/>
      <c r="N422" s="26"/>
      <c r="P422" s="24"/>
      <c r="Q422" s="81"/>
      <c r="R422" s="24"/>
      <c r="T422" s="37"/>
      <c r="V422" s="37"/>
    </row>
    <row r="423" spans="1:22" s="28" customFormat="1" x14ac:dyDescent="0.25">
      <c r="A423" s="28" t="s">
        <v>5</v>
      </c>
      <c r="B423" s="28" t="s">
        <v>93</v>
      </c>
      <c r="D423" s="117"/>
      <c r="F423" s="117"/>
      <c r="J423" s="77"/>
      <c r="L423" s="24"/>
      <c r="N423" s="26"/>
      <c r="P423" s="24"/>
      <c r="Q423" s="81"/>
      <c r="R423" s="24"/>
      <c r="T423" s="37"/>
      <c r="V423" s="37"/>
    </row>
    <row r="424" spans="1:22" s="28" customFormat="1" x14ac:dyDescent="0.25">
      <c r="A424" s="20">
        <v>341</v>
      </c>
      <c r="B424" s="20" t="s">
        <v>14</v>
      </c>
      <c r="D424" s="15">
        <v>39659645.950000003</v>
      </c>
      <c r="E424" s="20"/>
      <c r="F424" s="15">
        <v>6204493.3234037487</v>
      </c>
      <c r="G424" s="20"/>
      <c r="H424" s="77">
        <f t="shared" ref="H424:H431" si="146">+ROUND(F424/D424*100,2)</f>
        <v>15.64</v>
      </c>
      <c r="J424" s="77">
        <v>38.052308958361749</v>
      </c>
      <c r="L424" s="24">
        <v>31.19</v>
      </c>
      <c r="N424" s="26">
        <v>-2</v>
      </c>
      <c r="P424" s="24">
        <v>2.68</v>
      </c>
      <c r="Q424" s="81"/>
      <c r="R424" s="24">
        <f t="shared" ref="R424:R431" si="147">+ROUND(T424/D424*100,2)</f>
        <v>2.77</v>
      </c>
      <c r="T424" s="21">
        <f t="shared" ref="T424:T430" si="148">+ROUND((ROUND((100-N424)/100*D424-F424,0))/L424,0)</f>
        <v>1098055</v>
      </c>
      <c r="V424" s="21">
        <f>+T424-'Schedule 1A'!R424</f>
        <v>-210713</v>
      </c>
    </row>
    <row r="425" spans="1:22" s="28" customFormat="1" x14ac:dyDescent="0.25">
      <c r="A425" s="20">
        <v>342</v>
      </c>
      <c r="B425" s="20" t="s">
        <v>59</v>
      </c>
      <c r="D425" s="15">
        <v>7471457.0199999996</v>
      </c>
      <c r="E425" s="20"/>
      <c r="F425" s="15">
        <v>284961.40186249994</v>
      </c>
      <c r="G425" s="20"/>
      <c r="H425" s="77">
        <f t="shared" si="146"/>
        <v>3.81</v>
      </c>
      <c r="J425" s="77">
        <v>34.460125339088926</v>
      </c>
      <c r="L425" s="24">
        <v>28.84</v>
      </c>
      <c r="N425" s="26">
        <v>-3</v>
      </c>
      <c r="P425" s="24">
        <v>2.99</v>
      </c>
      <c r="Q425" s="81"/>
      <c r="R425" s="24">
        <f t="shared" si="147"/>
        <v>3.44</v>
      </c>
      <c r="T425" s="21">
        <f t="shared" si="148"/>
        <v>256957</v>
      </c>
      <c r="V425" s="21">
        <f>+T425-'Schedule 1A'!R425</f>
        <v>10399</v>
      </c>
    </row>
    <row r="426" spans="1:22" s="28" customFormat="1" x14ac:dyDescent="0.25">
      <c r="A426" s="20">
        <v>343</v>
      </c>
      <c r="B426" s="20" t="s">
        <v>60</v>
      </c>
      <c r="D426" s="15">
        <v>255637284.5</v>
      </c>
      <c r="E426" s="20"/>
      <c r="F426" s="15">
        <v>17744809.15212458</v>
      </c>
      <c r="G426" s="20"/>
      <c r="H426" s="77">
        <f t="shared" si="146"/>
        <v>6.94</v>
      </c>
      <c r="J426" s="77">
        <v>33.736007749355629</v>
      </c>
      <c r="L426" s="24">
        <v>28.19</v>
      </c>
      <c r="N426" s="26">
        <v>-3</v>
      </c>
      <c r="P426" s="24">
        <v>3.05</v>
      </c>
      <c r="Q426" s="81"/>
      <c r="R426" s="24">
        <f t="shared" si="147"/>
        <v>3.41</v>
      </c>
      <c r="T426" s="21">
        <f t="shared" si="148"/>
        <v>8710947</v>
      </c>
      <c r="V426" s="21">
        <f>+T426-'Schedule 1A'!R426</f>
        <v>274917</v>
      </c>
    </row>
    <row r="427" spans="1:22" s="28" customFormat="1" x14ac:dyDescent="0.25">
      <c r="A427" s="20">
        <v>343.2</v>
      </c>
      <c r="B427" s="20" t="s">
        <v>190</v>
      </c>
      <c r="D427" s="15">
        <v>149878251.36000001</v>
      </c>
      <c r="E427" s="20"/>
      <c r="F427" s="15">
        <v>12481511.907287918</v>
      </c>
      <c r="G427" s="20"/>
      <c r="H427" s="77">
        <f t="shared" si="146"/>
        <v>8.33</v>
      </c>
      <c r="J427" s="77">
        <v>9.0009000251121236</v>
      </c>
      <c r="L427" s="24">
        <v>6.19</v>
      </c>
      <c r="N427" s="26">
        <v>35</v>
      </c>
      <c r="P427" s="24">
        <v>7.22</v>
      </c>
      <c r="Q427" s="81"/>
      <c r="R427" s="24">
        <f t="shared" si="147"/>
        <v>9.16</v>
      </c>
      <c r="T427" s="21">
        <f t="shared" si="148"/>
        <v>13722028</v>
      </c>
      <c r="V427" s="21">
        <f>+T427-'Schedule 1A'!R427</f>
        <v>8776046</v>
      </c>
    </row>
    <row r="428" spans="1:22" s="28" customFormat="1" x14ac:dyDescent="0.25">
      <c r="A428" s="20">
        <v>344</v>
      </c>
      <c r="B428" s="20" t="s">
        <v>61</v>
      </c>
      <c r="D428" s="15">
        <v>43599022.960000001</v>
      </c>
      <c r="E428" s="20"/>
      <c r="F428" s="15">
        <v>6676877.784598751</v>
      </c>
      <c r="G428" s="20"/>
      <c r="H428" s="77">
        <f t="shared" si="146"/>
        <v>15.31</v>
      </c>
      <c r="J428" s="77">
        <v>37.020361035584301</v>
      </c>
      <c r="L428" s="24">
        <v>30.32</v>
      </c>
      <c r="N428" s="26">
        <v>-3</v>
      </c>
      <c r="P428" s="24">
        <v>2.78</v>
      </c>
      <c r="Q428" s="81"/>
      <c r="R428" s="24">
        <f t="shared" si="147"/>
        <v>2.89</v>
      </c>
      <c r="T428" s="21">
        <f t="shared" si="148"/>
        <v>1260888</v>
      </c>
      <c r="V428" s="21">
        <f>+T428-'Schedule 1A'!R428</f>
        <v>-177880</v>
      </c>
    </row>
    <row r="429" spans="1:22" s="28" customFormat="1" x14ac:dyDescent="0.25">
      <c r="A429" s="20">
        <v>345</v>
      </c>
      <c r="B429" s="20" t="s">
        <v>17</v>
      </c>
      <c r="D429" s="15">
        <v>33177135.609999999</v>
      </c>
      <c r="E429" s="20"/>
      <c r="F429" s="15">
        <v>5335501.9044974996</v>
      </c>
      <c r="G429" s="20"/>
      <c r="H429" s="77">
        <f t="shared" si="146"/>
        <v>16.079999999999998</v>
      </c>
      <c r="J429" s="77">
        <v>36.688911933414865</v>
      </c>
      <c r="L429" s="24">
        <v>29.82</v>
      </c>
      <c r="N429" s="26">
        <v>-2</v>
      </c>
      <c r="P429" s="24">
        <v>2.78</v>
      </c>
      <c r="Q429" s="81"/>
      <c r="R429" s="24">
        <f t="shared" si="147"/>
        <v>2.88</v>
      </c>
      <c r="T429" s="21">
        <f t="shared" si="148"/>
        <v>955908</v>
      </c>
      <c r="V429" s="21">
        <f>+T429-'Schedule 1A'!R429</f>
        <v>-138937</v>
      </c>
    </row>
    <row r="430" spans="1:22" s="28" customFormat="1" x14ac:dyDescent="0.25">
      <c r="A430" s="20">
        <v>346</v>
      </c>
      <c r="B430" s="20" t="s">
        <v>191</v>
      </c>
      <c r="D430" s="11">
        <v>11893351.16</v>
      </c>
      <c r="E430" s="20"/>
      <c r="F430" s="11">
        <v>1719195.9363024998</v>
      </c>
      <c r="G430" s="20"/>
      <c r="H430" s="77">
        <f t="shared" si="146"/>
        <v>14.46</v>
      </c>
      <c r="J430" s="77">
        <v>34.438250676205072</v>
      </c>
      <c r="L430" s="24">
        <v>28.41</v>
      </c>
      <c r="N430" s="26">
        <v>-2</v>
      </c>
      <c r="P430" s="24">
        <v>2.96</v>
      </c>
      <c r="Q430" s="81"/>
      <c r="R430" s="24">
        <f t="shared" si="147"/>
        <v>3.08</v>
      </c>
      <c r="T430" s="22">
        <f t="shared" si="148"/>
        <v>366491</v>
      </c>
      <c r="V430" s="22">
        <f>+T430-'Schedule 1A'!R430</f>
        <v>-25990</v>
      </c>
    </row>
    <row r="431" spans="1:22" s="28" customFormat="1" x14ac:dyDescent="0.25">
      <c r="A431" s="20" t="s">
        <v>5</v>
      </c>
      <c r="B431" s="28" t="s">
        <v>94</v>
      </c>
      <c r="D431" s="17">
        <f>+SUBTOTAL(9,D424:D430)</f>
        <v>541316148.56000006</v>
      </c>
      <c r="F431" s="17">
        <f>+SUBTOTAL(9,F424:F430)</f>
        <v>50447351.41007749</v>
      </c>
      <c r="H431" s="81">
        <f t="shared" si="146"/>
        <v>9.32</v>
      </c>
      <c r="J431" s="77"/>
      <c r="L431" s="55"/>
      <c r="N431" s="26"/>
      <c r="P431" s="24"/>
      <c r="Q431" s="81"/>
      <c r="R431" s="81">
        <f t="shared" si="147"/>
        <v>4.87</v>
      </c>
      <c r="T431" s="23">
        <f>+SUBTOTAL(9,T424:T430)</f>
        <v>26371274</v>
      </c>
      <c r="V431" s="23">
        <f>+SUBTOTAL(9,V424:V430)</f>
        <v>8507842</v>
      </c>
    </row>
    <row r="432" spans="1:22" s="28" customFormat="1" x14ac:dyDescent="0.25">
      <c r="A432" s="20" t="s">
        <v>5</v>
      </c>
      <c r="B432" s="28" t="s">
        <v>5</v>
      </c>
      <c r="D432" s="117"/>
      <c r="F432" s="117"/>
      <c r="J432" s="77"/>
      <c r="L432" s="24"/>
      <c r="N432" s="26"/>
      <c r="P432" s="24"/>
      <c r="Q432" s="81"/>
      <c r="R432" s="24"/>
      <c r="T432" s="37"/>
      <c r="V432" s="37"/>
    </row>
    <row r="433" spans="1:22" s="28" customFormat="1" x14ac:dyDescent="0.25">
      <c r="A433" s="20" t="s">
        <v>5</v>
      </c>
      <c r="B433" s="28" t="s">
        <v>95</v>
      </c>
      <c r="D433" s="117"/>
      <c r="F433" s="117"/>
      <c r="J433" s="77"/>
      <c r="L433" s="24"/>
      <c r="N433" s="26"/>
      <c r="P433" s="24"/>
      <c r="Q433" s="81"/>
      <c r="R433" s="24"/>
      <c r="T433" s="37"/>
      <c r="V433" s="37"/>
    </row>
    <row r="434" spans="1:22" s="28" customFormat="1" x14ac:dyDescent="0.25">
      <c r="A434" s="20">
        <v>341</v>
      </c>
      <c r="B434" s="20" t="s">
        <v>14</v>
      </c>
      <c r="D434" s="15">
        <v>57671242.119999997</v>
      </c>
      <c r="E434" s="20"/>
      <c r="F434" s="15">
        <v>8518121.7318225019</v>
      </c>
      <c r="G434" s="20"/>
      <c r="H434" s="77">
        <f t="shared" ref="H434:H441" si="149">+ROUND(F434/D434*100,2)</f>
        <v>14.77</v>
      </c>
      <c r="J434" s="77">
        <v>38.260717427408288</v>
      </c>
      <c r="L434" s="24">
        <v>33.08</v>
      </c>
      <c r="N434" s="26">
        <v>-2</v>
      </c>
      <c r="P434" s="24">
        <v>2.67</v>
      </c>
      <c r="Q434" s="81"/>
      <c r="R434" s="24">
        <f t="shared" ref="R434:R441" si="150">+ROUND(T434/D434*100,2)</f>
        <v>2.64</v>
      </c>
      <c r="T434" s="21">
        <f t="shared" ref="T434:T440" si="151">+ROUND((ROUND((100-N434)/100*D434-F434,0))/L434,0)</f>
        <v>1520754</v>
      </c>
      <c r="V434" s="21">
        <f>+T434-'Schedule 1A'!R434</f>
        <v>-382397</v>
      </c>
    </row>
    <row r="435" spans="1:22" s="28" customFormat="1" x14ac:dyDescent="0.25">
      <c r="A435" s="20">
        <v>342</v>
      </c>
      <c r="B435" s="20" t="s">
        <v>59</v>
      </c>
      <c r="D435" s="15">
        <v>10754858.289999999</v>
      </c>
      <c r="E435" s="20"/>
      <c r="F435" s="15">
        <v>742790.19422874996</v>
      </c>
      <c r="G435" s="20"/>
      <c r="H435" s="77">
        <f t="shared" si="149"/>
        <v>6.91</v>
      </c>
      <c r="J435" s="77">
        <v>34.941500926410747</v>
      </c>
      <c r="L435" s="24">
        <v>30.48</v>
      </c>
      <c r="N435" s="26">
        <v>-3</v>
      </c>
      <c r="P435" s="24">
        <v>2.95</v>
      </c>
      <c r="Q435" s="81"/>
      <c r="R435" s="24">
        <f t="shared" si="150"/>
        <v>3.15</v>
      </c>
      <c r="T435" s="21">
        <f t="shared" si="151"/>
        <v>339065</v>
      </c>
      <c r="V435" s="21">
        <f>+T435-'Schedule 1A'!R435</f>
        <v>-15845</v>
      </c>
    </row>
    <row r="436" spans="1:22" s="28" customFormat="1" x14ac:dyDescent="0.25">
      <c r="A436" s="20">
        <v>343</v>
      </c>
      <c r="B436" s="20" t="s">
        <v>60</v>
      </c>
      <c r="D436" s="15">
        <v>480389197</v>
      </c>
      <c r="E436" s="20"/>
      <c r="F436" s="15">
        <v>32738512.548035864</v>
      </c>
      <c r="G436" s="20"/>
      <c r="H436" s="77">
        <f t="shared" si="149"/>
        <v>6.81</v>
      </c>
      <c r="J436" s="77">
        <v>34.10681541683239</v>
      </c>
      <c r="L436" s="24">
        <v>29.77</v>
      </c>
      <c r="N436" s="26">
        <v>-3</v>
      </c>
      <c r="P436" s="24">
        <v>3.02</v>
      </c>
      <c r="Q436" s="81"/>
      <c r="R436" s="24">
        <f t="shared" si="150"/>
        <v>3.23</v>
      </c>
      <c r="T436" s="21">
        <f t="shared" si="151"/>
        <v>15521074</v>
      </c>
      <c r="V436" s="21">
        <f>+T436-'Schedule 1A'!R436</f>
        <v>-331770</v>
      </c>
    </row>
    <row r="437" spans="1:22" s="28" customFormat="1" x14ac:dyDescent="0.25">
      <c r="A437" s="20">
        <v>343.2</v>
      </c>
      <c r="B437" s="20" t="s">
        <v>190</v>
      </c>
      <c r="D437" s="15">
        <v>98598036.450000003</v>
      </c>
      <c r="E437" s="20"/>
      <c r="F437" s="15">
        <v>8887180.8014091346</v>
      </c>
      <c r="G437" s="20"/>
      <c r="H437" s="77">
        <f t="shared" si="149"/>
        <v>9.01</v>
      </c>
      <c r="J437" s="77">
        <v>9.0009003456616803</v>
      </c>
      <c r="L437" s="24">
        <v>6.6</v>
      </c>
      <c r="N437" s="26">
        <v>35</v>
      </c>
      <c r="P437" s="24">
        <v>7.22</v>
      </c>
      <c r="Q437" s="81"/>
      <c r="R437" s="24">
        <f t="shared" si="150"/>
        <v>8.48</v>
      </c>
      <c r="T437" s="21">
        <f t="shared" si="151"/>
        <v>8363870</v>
      </c>
      <c r="V437" s="21">
        <f>+T437-'Schedule 1A'!R437</f>
        <v>5110135</v>
      </c>
    </row>
    <row r="438" spans="1:22" s="28" customFormat="1" x14ac:dyDescent="0.25">
      <c r="A438" s="20">
        <v>344</v>
      </c>
      <c r="B438" s="20" t="s">
        <v>61</v>
      </c>
      <c r="D438" s="15">
        <v>64525280.159999996</v>
      </c>
      <c r="E438" s="20"/>
      <c r="F438" s="15">
        <v>9184371.6842112485</v>
      </c>
      <c r="G438" s="20"/>
      <c r="H438" s="77">
        <f t="shared" si="149"/>
        <v>14.23</v>
      </c>
      <c r="J438" s="77">
        <v>37.168732314816367</v>
      </c>
      <c r="L438" s="24">
        <v>32.17</v>
      </c>
      <c r="N438" s="26">
        <v>-3</v>
      </c>
      <c r="P438" s="24">
        <v>2.77</v>
      </c>
      <c r="Q438" s="81"/>
      <c r="R438" s="24">
        <f t="shared" si="150"/>
        <v>2.76</v>
      </c>
      <c r="T438" s="21">
        <f t="shared" si="151"/>
        <v>1780437</v>
      </c>
      <c r="V438" s="21">
        <f>+T438-'Schedule 1A'!R438</f>
        <v>-348897</v>
      </c>
    </row>
    <row r="439" spans="1:22" s="28" customFormat="1" x14ac:dyDescent="0.25">
      <c r="A439" s="20">
        <v>345</v>
      </c>
      <c r="B439" s="20" t="s">
        <v>17</v>
      </c>
      <c r="D439" s="15">
        <v>48252609.780000001</v>
      </c>
      <c r="E439" s="20"/>
      <c r="F439" s="15">
        <v>7322266.5036474997</v>
      </c>
      <c r="G439" s="20"/>
      <c r="H439" s="77">
        <f t="shared" si="149"/>
        <v>15.17</v>
      </c>
      <c r="J439" s="77">
        <v>36.858990048348836</v>
      </c>
      <c r="L439" s="24">
        <v>31.68</v>
      </c>
      <c r="N439" s="26">
        <v>-2</v>
      </c>
      <c r="P439" s="24">
        <v>2.77</v>
      </c>
      <c r="Q439" s="81"/>
      <c r="R439" s="24">
        <f t="shared" si="150"/>
        <v>2.74</v>
      </c>
      <c r="T439" s="21">
        <f t="shared" si="151"/>
        <v>1322456</v>
      </c>
      <c r="V439" s="21">
        <f>+T439-'Schedule 1A'!R439</f>
        <v>-269880</v>
      </c>
    </row>
    <row r="440" spans="1:22" s="28" customFormat="1" x14ac:dyDescent="0.25">
      <c r="A440" s="20">
        <v>346</v>
      </c>
      <c r="B440" s="20" t="s">
        <v>191</v>
      </c>
      <c r="D440" s="11">
        <v>12454465.92</v>
      </c>
      <c r="E440" s="20"/>
      <c r="F440" s="11">
        <v>7732043.404241249</v>
      </c>
      <c r="G440" s="20"/>
      <c r="H440" s="77">
        <f t="shared" si="149"/>
        <v>62.08</v>
      </c>
      <c r="J440" s="77">
        <v>35.17489834918068</v>
      </c>
      <c r="L440" s="24">
        <v>29.98</v>
      </c>
      <c r="N440" s="26">
        <v>-2</v>
      </c>
      <c r="P440" s="24">
        <v>2.9</v>
      </c>
      <c r="Q440" s="81"/>
      <c r="R440" s="24">
        <f t="shared" si="150"/>
        <v>1.33</v>
      </c>
      <c r="T440" s="22">
        <f t="shared" si="151"/>
        <v>165828</v>
      </c>
      <c r="V440" s="22">
        <f>+T440-'Schedule 1A'!R440</f>
        <v>-245169</v>
      </c>
    </row>
    <row r="441" spans="1:22" s="28" customFormat="1" x14ac:dyDescent="0.25">
      <c r="A441" s="20" t="s">
        <v>5</v>
      </c>
      <c r="B441" s="28" t="s">
        <v>96</v>
      </c>
      <c r="D441" s="7">
        <f>+SUBTOTAL(9,D434:D440)</f>
        <v>772645689.71999991</v>
      </c>
      <c r="F441" s="7">
        <f>+SUBTOTAL(9,F434:F440)</f>
        <v>75125286.867596254</v>
      </c>
      <c r="H441" s="81">
        <f t="shared" si="149"/>
        <v>9.7200000000000006</v>
      </c>
      <c r="J441" s="77"/>
      <c r="L441" s="55"/>
      <c r="N441" s="26"/>
      <c r="P441" s="24"/>
      <c r="Q441" s="81"/>
      <c r="R441" s="81">
        <f t="shared" si="150"/>
        <v>3.76</v>
      </c>
      <c r="T441" s="34">
        <f>+SUBTOTAL(9,T434:T440)</f>
        <v>29013484</v>
      </c>
      <c r="V441" s="34">
        <f>+SUBTOTAL(9,V434:V440)</f>
        <v>3516177</v>
      </c>
    </row>
    <row r="442" spans="1:22" s="28" customFormat="1" x14ac:dyDescent="0.25">
      <c r="A442" s="20" t="s">
        <v>5</v>
      </c>
      <c r="B442" s="28" t="s">
        <v>5</v>
      </c>
      <c r="D442" s="37"/>
      <c r="F442" s="117"/>
      <c r="J442" s="77"/>
      <c r="L442" s="24"/>
      <c r="N442" s="26"/>
      <c r="P442" s="24"/>
      <c r="Q442" s="81"/>
      <c r="R442" s="24"/>
      <c r="T442" s="37"/>
      <c r="V442" s="37"/>
    </row>
    <row r="443" spans="1:22" s="28" customFormat="1" x14ac:dyDescent="0.25">
      <c r="A443" s="54" t="s">
        <v>171</v>
      </c>
      <c r="D443" s="37">
        <f>+SUBTOTAL(9,D404:D442)</f>
        <v>2121758296.8600004</v>
      </c>
      <c r="F443" s="117">
        <f>+SUBTOTAL(9,F404:F442)</f>
        <v>154489986.39071876</v>
      </c>
      <c r="H443" s="93">
        <f t="shared" ref="H443" si="152">+ROUND(F443/D443*100,2)</f>
        <v>7.28</v>
      </c>
      <c r="J443" s="77"/>
      <c r="L443" s="48"/>
      <c r="N443" s="26"/>
      <c r="P443" s="24"/>
      <c r="Q443" s="81"/>
      <c r="R443" s="93">
        <f t="shared" ref="R443" si="153">+ROUND(T443/D443*100,2)</f>
        <v>4.47</v>
      </c>
      <c r="T443" s="37">
        <f>+SUBTOTAL(9,T404:T442)</f>
        <v>94897402</v>
      </c>
      <c r="V443" s="37">
        <f>+SUBTOTAL(9,V404:V442)</f>
        <v>24879379</v>
      </c>
    </row>
    <row r="444" spans="1:22" s="28" customFormat="1" x14ac:dyDescent="0.25">
      <c r="A444" s="54"/>
      <c r="B444" s="28" t="s">
        <v>5</v>
      </c>
      <c r="D444" s="37"/>
      <c r="F444" s="117"/>
      <c r="J444" s="77"/>
      <c r="L444" s="48"/>
      <c r="N444" s="26"/>
      <c r="P444" s="24"/>
      <c r="Q444" s="81"/>
      <c r="R444" s="48"/>
      <c r="T444" s="37"/>
      <c r="V444" s="37"/>
    </row>
    <row r="445" spans="1:22" s="28" customFormat="1" x14ac:dyDescent="0.25">
      <c r="A445" s="54"/>
      <c r="B445" s="28" t="s">
        <v>5</v>
      </c>
      <c r="D445" s="37"/>
      <c r="F445" s="117"/>
      <c r="J445" s="77"/>
      <c r="L445" s="48"/>
      <c r="N445" s="26"/>
      <c r="P445" s="24"/>
      <c r="Q445" s="81"/>
      <c r="R445" s="48"/>
      <c r="T445" s="37"/>
      <c r="V445" s="37"/>
    </row>
    <row r="446" spans="1:22" s="28" customFormat="1" x14ac:dyDescent="0.25">
      <c r="A446" s="54" t="s">
        <v>172</v>
      </c>
      <c r="D446" s="37"/>
      <c r="F446" s="117"/>
      <c r="J446" s="77"/>
      <c r="L446" s="48"/>
      <c r="N446" s="26"/>
      <c r="P446" s="24"/>
      <c r="Q446" s="81"/>
      <c r="R446" s="48"/>
      <c r="T446" s="37"/>
      <c r="V446" s="37"/>
    </row>
    <row r="447" spans="1:22" s="28" customFormat="1" x14ac:dyDescent="0.25">
      <c r="A447" s="54"/>
      <c r="B447" s="28" t="s">
        <v>5</v>
      </c>
      <c r="D447" s="37"/>
      <c r="F447" s="117"/>
      <c r="J447" s="77"/>
      <c r="L447" s="48"/>
      <c r="N447" s="26"/>
      <c r="P447" s="24"/>
      <c r="Q447" s="81"/>
      <c r="R447" s="48"/>
      <c r="T447" s="37"/>
      <c r="V447" s="37"/>
    </row>
    <row r="448" spans="1:22" s="28" customFormat="1" x14ac:dyDescent="0.25">
      <c r="A448" s="20" t="s">
        <v>5</v>
      </c>
      <c r="B448" s="28" t="s">
        <v>97</v>
      </c>
      <c r="D448" s="37"/>
      <c r="F448" s="117"/>
      <c r="J448" s="77"/>
      <c r="L448" s="48"/>
      <c r="N448" s="26"/>
      <c r="P448" s="24"/>
      <c r="Q448" s="81"/>
      <c r="R448" s="48"/>
      <c r="T448" s="37"/>
      <c r="V448" s="37"/>
    </row>
    <row r="449" spans="1:22" s="28" customFormat="1" x14ac:dyDescent="0.25">
      <c r="A449" s="20">
        <v>341</v>
      </c>
      <c r="B449" s="20" t="s">
        <v>14</v>
      </c>
      <c r="D449" s="15">
        <v>82092869.269999996</v>
      </c>
      <c r="E449" s="20"/>
      <c r="F449" s="15">
        <v>6368723.820968749</v>
      </c>
      <c r="G449" s="20"/>
      <c r="H449" s="77">
        <f t="shared" ref="H449:H456" si="154">+ROUND(F449/D449*100,2)</f>
        <v>7.76</v>
      </c>
      <c r="J449" s="77">
        <v>38.181197770176112</v>
      </c>
      <c r="L449" s="24">
        <v>34.979999999999997</v>
      </c>
      <c r="N449" s="26">
        <v>-2</v>
      </c>
      <c r="P449" s="24">
        <v>2.67</v>
      </c>
      <c r="Q449" s="81"/>
      <c r="R449" s="24">
        <f t="shared" ref="R449:R456" si="155">+ROUND(T449/D449*100,2)</f>
        <v>2.69</v>
      </c>
      <c r="T449" s="21">
        <f t="shared" ref="T449:T455" si="156">+ROUND((ROUND((100-N449)/100*D449-F449,0))/L449,0)</f>
        <v>2211721</v>
      </c>
      <c r="V449" s="21">
        <f>+T449-'Schedule 1A'!R449</f>
        <v>-497344</v>
      </c>
    </row>
    <row r="450" spans="1:22" s="28" customFormat="1" x14ac:dyDescent="0.25">
      <c r="A450" s="20">
        <v>342</v>
      </c>
      <c r="B450" s="20" t="s">
        <v>59</v>
      </c>
      <c r="D450" s="15">
        <v>47723727.920000002</v>
      </c>
      <c r="E450" s="20"/>
      <c r="F450" s="15">
        <v>3579557.4410024998</v>
      </c>
      <c r="G450" s="20"/>
      <c r="H450" s="77">
        <f t="shared" si="154"/>
        <v>7.5</v>
      </c>
      <c r="J450" s="77">
        <v>35.100698764078004</v>
      </c>
      <c r="L450" s="24">
        <v>32.18</v>
      </c>
      <c r="N450" s="26">
        <v>-3</v>
      </c>
      <c r="P450" s="24">
        <v>2.93</v>
      </c>
      <c r="Q450" s="81"/>
      <c r="R450" s="24">
        <f t="shared" si="155"/>
        <v>2.97</v>
      </c>
      <c r="T450" s="21">
        <f t="shared" si="156"/>
        <v>1416280</v>
      </c>
      <c r="V450" s="21">
        <f>+T450-'Schedule 1A'!R450</f>
        <v>-158603</v>
      </c>
    </row>
    <row r="451" spans="1:22" s="28" customFormat="1" x14ac:dyDescent="0.25">
      <c r="A451" s="20">
        <v>343</v>
      </c>
      <c r="B451" s="20" t="s">
        <v>60</v>
      </c>
      <c r="D451" s="15">
        <v>385108675.64999998</v>
      </c>
      <c r="E451" s="20"/>
      <c r="F451" s="15">
        <v>38729543.121233486</v>
      </c>
      <c r="G451" s="20"/>
      <c r="H451" s="77">
        <f t="shared" si="154"/>
        <v>10.06</v>
      </c>
      <c r="J451" s="77">
        <v>34.213094972702365</v>
      </c>
      <c r="L451" s="24">
        <v>31.38</v>
      </c>
      <c r="N451" s="26">
        <v>-3</v>
      </c>
      <c r="P451" s="24">
        <v>3.01</v>
      </c>
      <c r="Q451" s="81"/>
      <c r="R451" s="24">
        <f t="shared" si="155"/>
        <v>2.96</v>
      </c>
      <c r="T451" s="21">
        <f t="shared" si="156"/>
        <v>11406386</v>
      </c>
      <c r="V451" s="21">
        <f>+T451-'Schedule 1A'!R451</f>
        <v>-1302200</v>
      </c>
    </row>
    <row r="452" spans="1:22" s="28" customFormat="1" x14ac:dyDescent="0.25">
      <c r="A452" s="20">
        <v>343.2</v>
      </c>
      <c r="B452" s="20" t="s">
        <v>190</v>
      </c>
      <c r="D452" s="15">
        <v>206255249.11000001</v>
      </c>
      <c r="E452" s="20"/>
      <c r="F452" s="15">
        <v>28539905.897286527</v>
      </c>
      <c r="G452" s="20"/>
      <c r="H452" s="77">
        <f t="shared" si="154"/>
        <v>13.84</v>
      </c>
      <c r="J452" s="77">
        <v>9.0008999778982144</v>
      </c>
      <c r="L452" s="24">
        <v>7.38</v>
      </c>
      <c r="N452" s="26">
        <v>35</v>
      </c>
      <c r="P452" s="24">
        <v>7.22</v>
      </c>
      <c r="Q452" s="81"/>
      <c r="R452" s="24">
        <f t="shared" si="155"/>
        <v>6.93</v>
      </c>
      <c r="T452" s="21">
        <f t="shared" si="156"/>
        <v>14298917</v>
      </c>
      <c r="V452" s="21">
        <f>+T452-'Schedule 1A'!R452</f>
        <v>7492494</v>
      </c>
    </row>
    <row r="453" spans="1:22" s="28" customFormat="1" x14ac:dyDescent="0.25">
      <c r="A453" s="20">
        <v>344</v>
      </c>
      <c r="B453" s="20" t="s">
        <v>61</v>
      </c>
      <c r="D453" s="15">
        <v>70269257.489999995</v>
      </c>
      <c r="E453" s="20"/>
      <c r="F453" s="15">
        <v>5194564.4841474993</v>
      </c>
      <c r="G453" s="20"/>
      <c r="H453" s="77">
        <f t="shared" si="154"/>
        <v>7.39</v>
      </c>
      <c r="J453" s="77">
        <v>37.272956549863814</v>
      </c>
      <c r="L453" s="24">
        <v>34.03</v>
      </c>
      <c r="N453" s="26">
        <v>-3</v>
      </c>
      <c r="P453" s="24">
        <v>2.76</v>
      </c>
      <c r="Q453" s="81"/>
      <c r="R453" s="24">
        <f t="shared" si="155"/>
        <v>2.81</v>
      </c>
      <c r="T453" s="21">
        <f t="shared" si="156"/>
        <v>1974222</v>
      </c>
      <c r="V453" s="21">
        <f>+T453-'Schedule 1A'!R453</f>
        <v>-344663</v>
      </c>
    </row>
    <row r="454" spans="1:22" s="28" customFormat="1" x14ac:dyDescent="0.25">
      <c r="A454" s="20">
        <v>345</v>
      </c>
      <c r="B454" s="20" t="s">
        <v>17</v>
      </c>
      <c r="D454" s="15">
        <v>111693784.62</v>
      </c>
      <c r="E454" s="20"/>
      <c r="F454" s="15">
        <v>8403919.9913375005</v>
      </c>
      <c r="G454" s="20"/>
      <c r="H454" s="77">
        <f t="shared" si="154"/>
        <v>7.52</v>
      </c>
      <c r="J454" s="77">
        <v>36.831471563535032</v>
      </c>
      <c r="L454" s="24">
        <v>33.590000000000003</v>
      </c>
      <c r="N454" s="26">
        <v>-2</v>
      </c>
      <c r="P454" s="24">
        <v>2.77</v>
      </c>
      <c r="Q454" s="81"/>
      <c r="R454" s="24">
        <f t="shared" si="155"/>
        <v>2.81</v>
      </c>
      <c r="T454" s="21">
        <f t="shared" si="156"/>
        <v>3141522</v>
      </c>
      <c r="V454" s="21">
        <f>+T454-'Schedule 1A'!R454</f>
        <v>-544373</v>
      </c>
    </row>
    <row r="455" spans="1:22" s="28" customFormat="1" x14ac:dyDescent="0.25">
      <c r="A455" s="20">
        <v>346</v>
      </c>
      <c r="B455" s="20" t="s">
        <v>191</v>
      </c>
      <c r="D455" s="11">
        <v>10309492.789999999</v>
      </c>
      <c r="E455" s="20"/>
      <c r="F455" s="11">
        <v>738998.96712875017</v>
      </c>
      <c r="G455" s="20"/>
      <c r="H455" s="77">
        <f t="shared" si="154"/>
        <v>7.17</v>
      </c>
      <c r="J455" s="77">
        <v>35.17997880907695</v>
      </c>
      <c r="L455" s="24">
        <v>31.85</v>
      </c>
      <c r="N455" s="26">
        <v>-2</v>
      </c>
      <c r="P455" s="24">
        <v>2.9</v>
      </c>
      <c r="Q455" s="81"/>
      <c r="R455" s="24">
        <f t="shared" si="155"/>
        <v>2.98</v>
      </c>
      <c r="T455" s="22">
        <f t="shared" si="156"/>
        <v>306960</v>
      </c>
      <c r="V455" s="22">
        <f>+T455-'Schedule 1A'!R455</f>
        <v>-33253</v>
      </c>
    </row>
    <row r="456" spans="1:22" s="28" customFormat="1" x14ac:dyDescent="0.25">
      <c r="A456" s="20" t="s">
        <v>5</v>
      </c>
      <c r="B456" s="28" t="s">
        <v>98</v>
      </c>
      <c r="D456" s="118">
        <f>+SUBTOTAL(9,D449:D455)</f>
        <v>913453056.85000002</v>
      </c>
      <c r="F456" s="118">
        <f>+SUBTOTAL(9,F449:F455)</f>
        <v>91555213.723105013</v>
      </c>
      <c r="H456" s="81">
        <f t="shared" si="154"/>
        <v>10.02</v>
      </c>
      <c r="J456" s="77"/>
      <c r="L456" s="55"/>
      <c r="N456" s="26"/>
      <c r="P456" s="24"/>
      <c r="Q456" s="81"/>
      <c r="R456" s="81">
        <f t="shared" si="155"/>
        <v>3.8</v>
      </c>
      <c r="T456" s="34">
        <f>+SUBTOTAL(9,T449:T455)</f>
        <v>34756008</v>
      </c>
      <c r="V456" s="34">
        <f>+SUBTOTAL(9,V449:V455)</f>
        <v>4612058</v>
      </c>
    </row>
    <row r="457" spans="1:22" s="28" customFormat="1" x14ac:dyDescent="0.25">
      <c r="A457" s="20"/>
      <c r="B457" s="28" t="s">
        <v>5</v>
      </c>
      <c r="D457" s="37"/>
      <c r="F457" s="117"/>
      <c r="J457" s="77"/>
      <c r="L457" s="48"/>
      <c r="N457" s="26"/>
      <c r="P457" s="24"/>
      <c r="Q457" s="81"/>
      <c r="R457" s="48"/>
      <c r="T457" s="37"/>
      <c r="V457" s="37"/>
    </row>
    <row r="458" spans="1:22" s="28" customFormat="1" x14ac:dyDescent="0.25">
      <c r="A458" s="54" t="s">
        <v>173</v>
      </c>
      <c r="D458" s="37">
        <f>+SUBTOTAL(9,D448:D456)</f>
        <v>913453056.85000002</v>
      </c>
      <c r="E458" s="76"/>
      <c r="F458" s="117">
        <f>+SUBTOTAL(9,F448:F456)</f>
        <v>91555213.723105013</v>
      </c>
      <c r="G458" s="76"/>
      <c r="H458" s="93">
        <f t="shared" ref="H458" si="157">+ROUND(F458/D458*100,2)</f>
        <v>10.02</v>
      </c>
      <c r="I458" s="76"/>
      <c r="J458" s="77"/>
      <c r="K458" s="76"/>
      <c r="L458" s="48"/>
      <c r="M458" s="76"/>
      <c r="N458" s="82"/>
      <c r="O458" s="76"/>
      <c r="P458" s="24"/>
      <c r="Q458" s="83"/>
      <c r="R458" s="93">
        <f t="shared" ref="R458" si="158">+ROUND(T458/D458*100,2)</f>
        <v>3.8</v>
      </c>
      <c r="S458" s="76"/>
      <c r="T458" s="37">
        <f>+SUBTOTAL(9,T448:T456)</f>
        <v>34756008</v>
      </c>
      <c r="U458" s="76"/>
      <c r="V458" s="37">
        <f>+SUBTOTAL(9,V448:V456)</f>
        <v>4612058</v>
      </c>
    </row>
    <row r="459" spans="1:22" s="28" customFormat="1" x14ac:dyDescent="0.25">
      <c r="A459" s="54"/>
      <c r="B459" s="28" t="s">
        <v>5</v>
      </c>
      <c r="D459" s="37"/>
      <c r="F459" s="117"/>
      <c r="J459" s="77"/>
      <c r="L459" s="48"/>
      <c r="N459" s="26"/>
      <c r="P459" s="24"/>
      <c r="Q459" s="81"/>
      <c r="R459" s="48"/>
      <c r="T459" s="37"/>
      <c r="V459" s="37"/>
    </row>
    <row r="460" spans="1:22" s="28" customFormat="1" x14ac:dyDescent="0.25">
      <c r="A460" s="54"/>
      <c r="B460" s="28" t="s">
        <v>5</v>
      </c>
      <c r="D460" s="37"/>
      <c r="F460" s="117"/>
      <c r="J460" s="77"/>
      <c r="L460" s="48"/>
      <c r="N460" s="26"/>
      <c r="P460" s="24"/>
      <c r="Q460" s="81"/>
      <c r="R460" s="48"/>
      <c r="T460" s="37"/>
      <c r="V460" s="37"/>
    </row>
    <row r="461" spans="1:22" s="28" customFormat="1" x14ac:dyDescent="0.25">
      <c r="A461" s="54" t="s">
        <v>174</v>
      </c>
      <c r="D461" s="37"/>
      <c r="F461" s="117"/>
      <c r="J461" s="77"/>
      <c r="L461" s="48"/>
      <c r="N461" s="26"/>
      <c r="P461" s="24"/>
      <c r="Q461" s="81"/>
      <c r="R461" s="48"/>
      <c r="T461" s="37"/>
      <c r="V461" s="37"/>
    </row>
    <row r="462" spans="1:22" s="28" customFormat="1" x14ac:dyDescent="0.25">
      <c r="A462" s="54"/>
      <c r="B462" s="28" t="s">
        <v>5</v>
      </c>
      <c r="D462" s="37"/>
      <c r="F462" s="117"/>
      <c r="J462" s="77"/>
      <c r="L462" s="48"/>
      <c r="N462" s="26"/>
      <c r="P462" s="24"/>
      <c r="Q462" s="81"/>
      <c r="R462" s="48"/>
      <c r="T462" s="37"/>
      <c r="V462" s="37"/>
    </row>
    <row r="463" spans="1:22" s="28" customFormat="1" x14ac:dyDescent="0.25">
      <c r="A463" s="20" t="s">
        <v>5</v>
      </c>
      <c r="B463" s="20" t="s">
        <v>99</v>
      </c>
      <c r="D463" s="37"/>
      <c r="F463" s="117"/>
      <c r="J463" s="77"/>
      <c r="L463" s="48"/>
      <c r="N463" s="26"/>
      <c r="P463" s="24"/>
      <c r="Q463" s="81"/>
      <c r="R463" s="48"/>
      <c r="T463" s="37"/>
      <c r="V463" s="37"/>
    </row>
    <row r="464" spans="1:22" s="28" customFormat="1" x14ac:dyDescent="0.25">
      <c r="A464" s="20">
        <v>341</v>
      </c>
      <c r="B464" s="20" t="s">
        <v>14</v>
      </c>
      <c r="D464" s="15">
        <v>80630957.950000003</v>
      </c>
      <c r="F464" s="15">
        <v>7456697.7299112501</v>
      </c>
      <c r="H464" s="77">
        <f t="shared" ref="H464:H471" si="159">+ROUND(F464/D464*100,2)</f>
        <v>9.25</v>
      </c>
      <c r="J464" s="77">
        <v>38.460998955275599</v>
      </c>
      <c r="L464" s="24">
        <v>35.9</v>
      </c>
      <c r="N464" s="26">
        <v>-2</v>
      </c>
      <c r="P464" s="24">
        <v>2.65</v>
      </c>
      <c r="Q464" s="81"/>
      <c r="R464" s="24">
        <f t="shared" ref="R464:R471" si="160">+ROUND(T464/D464*100,2)</f>
        <v>2.58</v>
      </c>
      <c r="T464" s="21">
        <f t="shared" ref="T464:T470" si="161">+ROUND((ROUND((100-N464)/100*D464-F464,0))/L464,0)</f>
        <v>2083200</v>
      </c>
      <c r="V464" s="21">
        <f>+T464-'Schedule 1A'!R464</f>
        <v>-577622</v>
      </c>
    </row>
    <row r="465" spans="1:22" s="28" customFormat="1" x14ac:dyDescent="0.25">
      <c r="A465" s="20">
        <v>342</v>
      </c>
      <c r="B465" s="20" t="s">
        <v>59</v>
      </c>
      <c r="D465" s="15">
        <v>217306003.91</v>
      </c>
      <c r="F465" s="15">
        <v>18577337.631567501</v>
      </c>
      <c r="H465" s="77">
        <f t="shared" si="159"/>
        <v>8.5500000000000007</v>
      </c>
      <c r="J465" s="77">
        <v>35.152738429022151</v>
      </c>
      <c r="L465" s="24">
        <v>33.03</v>
      </c>
      <c r="N465" s="26">
        <v>-3</v>
      </c>
      <c r="P465" s="24">
        <v>2.93</v>
      </c>
      <c r="Q465" s="81"/>
      <c r="R465" s="24">
        <f t="shared" si="160"/>
        <v>2.86</v>
      </c>
      <c r="T465" s="21">
        <f t="shared" si="161"/>
        <v>6213983</v>
      </c>
      <c r="V465" s="21">
        <f>+T465-'Schedule 1A'!R465</f>
        <v>-957115</v>
      </c>
    </row>
    <row r="466" spans="1:22" s="28" customFormat="1" x14ac:dyDescent="0.25">
      <c r="A466" s="20">
        <v>343</v>
      </c>
      <c r="B466" s="20" t="s">
        <v>60</v>
      </c>
      <c r="D466" s="15">
        <v>525780411.58999997</v>
      </c>
      <c r="F466" s="15">
        <v>35938895.681644335</v>
      </c>
      <c r="H466" s="77">
        <f t="shared" si="159"/>
        <v>6.84</v>
      </c>
      <c r="J466" s="77">
        <v>34.209825812396296</v>
      </c>
      <c r="L466" s="24">
        <v>32.21</v>
      </c>
      <c r="N466" s="26">
        <v>-3</v>
      </c>
      <c r="P466" s="24">
        <v>3.01</v>
      </c>
      <c r="Q466" s="81"/>
      <c r="R466" s="24">
        <f t="shared" si="160"/>
        <v>2.99</v>
      </c>
      <c r="T466" s="21">
        <f t="shared" si="161"/>
        <v>15697452</v>
      </c>
      <c r="V466" s="21">
        <f>+T466-'Schedule 1A'!R466</f>
        <v>-1653302</v>
      </c>
    </row>
    <row r="467" spans="1:22" s="28" customFormat="1" x14ac:dyDescent="0.25">
      <c r="A467" s="20">
        <v>343.2</v>
      </c>
      <c r="B467" s="20" t="s">
        <v>190</v>
      </c>
      <c r="D467" s="15">
        <v>139494632.66</v>
      </c>
      <c r="F467" s="15">
        <v>16409878.633614423</v>
      </c>
      <c r="H467" s="77">
        <f t="shared" si="159"/>
        <v>11.76</v>
      </c>
      <c r="J467" s="77">
        <v>9.0008999984613265</v>
      </c>
      <c r="L467" s="24">
        <v>7.56</v>
      </c>
      <c r="N467" s="26">
        <v>35</v>
      </c>
      <c r="P467" s="24">
        <v>7.22</v>
      </c>
      <c r="Q467" s="81"/>
      <c r="R467" s="24">
        <f t="shared" si="160"/>
        <v>7.04</v>
      </c>
      <c r="T467" s="21">
        <f t="shared" si="161"/>
        <v>9822967</v>
      </c>
      <c r="V467" s="21">
        <f>+T467-'Schedule 1A'!R467</f>
        <v>5219644</v>
      </c>
    </row>
    <row r="468" spans="1:22" s="28" customFormat="1" x14ac:dyDescent="0.25">
      <c r="A468" s="20">
        <v>344</v>
      </c>
      <c r="B468" s="20" t="s">
        <v>61</v>
      </c>
      <c r="D468" s="15">
        <v>79977232.180000007</v>
      </c>
      <c r="F468" s="15">
        <v>5875063.1650599996</v>
      </c>
      <c r="H468" s="77">
        <f t="shared" si="159"/>
        <v>7.35</v>
      </c>
      <c r="J468" s="77">
        <v>37.278437491695946</v>
      </c>
      <c r="L468" s="24">
        <v>34.97</v>
      </c>
      <c r="N468" s="26">
        <v>-3</v>
      </c>
      <c r="P468" s="24">
        <v>2.76</v>
      </c>
      <c r="Q468" s="81"/>
      <c r="R468" s="24">
        <f t="shared" si="160"/>
        <v>2.74</v>
      </c>
      <c r="T468" s="21">
        <f t="shared" si="161"/>
        <v>2187632</v>
      </c>
      <c r="V468" s="21">
        <f>+T468-'Schedule 1A'!R468</f>
        <v>-451617</v>
      </c>
    </row>
    <row r="469" spans="1:22" s="28" customFormat="1" x14ac:dyDescent="0.25">
      <c r="A469" s="20">
        <v>345</v>
      </c>
      <c r="B469" s="20" t="s">
        <v>17</v>
      </c>
      <c r="D469" s="15">
        <v>82800568.349999994</v>
      </c>
      <c r="F469" s="15">
        <v>6849744.7930837497</v>
      </c>
      <c r="H469" s="77">
        <f t="shared" si="159"/>
        <v>8.27</v>
      </c>
      <c r="J469" s="77">
        <v>36.925961767446211</v>
      </c>
      <c r="L469" s="24">
        <v>34.5</v>
      </c>
      <c r="N469" s="26">
        <v>-2</v>
      </c>
      <c r="P469" s="24">
        <v>2.76</v>
      </c>
      <c r="Q469" s="81"/>
      <c r="R469" s="24">
        <f t="shared" si="160"/>
        <v>2.72</v>
      </c>
      <c r="T469" s="21">
        <f t="shared" si="161"/>
        <v>2249473</v>
      </c>
      <c r="V469" s="21">
        <f>+T469-'Schedule 1A'!R469</f>
        <v>-482946</v>
      </c>
    </row>
    <row r="470" spans="1:22" s="28" customFormat="1" x14ac:dyDescent="0.25">
      <c r="A470" s="20">
        <v>346</v>
      </c>
      <c r="B470" s="20" t="s">
        <v>191</v>
      </c>
      <c r="D470" s="11">
        <v>11446561.130000001</v>
      </c>
      <c r="F470" s="11">
        <v>1663361.2957650002</v>
      </c>
      <c r="H470" s="77">
        <f t="shared" si="159"/>
        <v>14.53</v>
      </c>
      <c r="J470" s="77">
        <v>35.185162139047108</v>
      </c>
      <c r="L470" s="24">
        <v>32.799999999999997</v>
      </c>
      <c r="N470" s="26">
        <v>-2</v>
      </c>
      <c r="P470" s="24">
        <v>2.9</v>
      </c>
      <c r="Q470" s="81"/>
      <c r="R470" s="24">
        <f t="shared" si="160"/>
        <v>2.67</v>
      </c>
      <c r="T470" s="22">
        <f t="shared" si="161"/>
        <v>305248</v>
      </c>
      <c r="V470" s="22">
        <f>+T470-'Schedule 1A'!R470</f>
        <v>-72489</v>
      </c>
    </row>
    <row r="471" spans="1:22" s="28" customFormat="1" x14ac:dyDescent="0.25">
      <c r="A471" s="20" t="s">
        <v>5</v>
      </c>
      <c r="B471" s="20" t="s">
        <v>100</v>
      </c>
      <c r="D471" s="7">
        <f>+SUBTOTAL(9,D464:D470)</f>
        <v>1137436367.77</v>
      </c>
      <c r="F471" s="7">
        <f>+SUBTOTAL(9,F464:F470)</f>
        <v>92770978.930646256</v>
      </c>
      <c r="H471" s="81">
        <f t="shared" si="159"/>
        <v>8.16</v>
      </c>
      <c r="J471" s="77"/>
      <c r="L471" s="55"/>
      <c r="N471" s="26"/>
      <c r="P471" s="24"/>
      <c r="Q471" s="81"/>
      <c r="R471" s="81">
        <f t="shared" si="160"/>
        <v>3.39</v>
      </c>
      <c r="T471" s="56">
        <f>+SUBTOTAL(9,T464:T470)</f>
        <v>38559955</v>
      </c>
      <c r="V471" s="56">
        <f>+SUBTOTAL(9,V464:V470)</f>
        <v>1024553</v>
      </c>
    </row>
    <row r="472" spans="1:22" s="28" customFormat="1" x14ac:dyDescent="0.25">
      <c r="A472" s="20" t="s">
        <v>5</v>
      </c>
      <c r="B472" s="28" t="s">
        <v>5</v>
      </c>
      <c r="D472" s="37"/>
      <c r="F472" s="117"/>
      <c r="J472" s="77"/>
      <c r="L472" s="48"/>
      <c r="N472" s="26"/>
      <c r="P472" s="24"/>
      <c r="Q472" s="81"/>
      <c r="R472" s="48"/>
      <c r="T472" s="37"/>
      <c r="V472" s="37"/>
    </row>
    <row r="473" spans="1:22" s="28" customFormat="1" x14ac:dyDescent="0.25">
      <c r="A473" s="54" t="s">
        <v>175</v>
      </c>
      <c r="D473" s="37">
        <f>+SUBTOTAL(9,D463:D471)</f>
        <v>1137436367.77</v>
      </c>
      <c r="E473" s="76"/>
      <c r="F473" s="117">
        <f>+SUBTOTAL(9,F463:F471)</f>
        <v>92770978.930646256</v>
      </c>
      <c r="G473" s="76"/>
      <c r="H473" s="93">
        <f t="shared" ref="H473" si="162">+ROUND(F473/D473*100,2)</f>
        <v>8.16</v>
      </c>
      <c r="I473" s="76"/>
      <c r="J473" s="77"/>
      <c r="K473" s="76"/>
      <c r="L473" s="48"/>
      <c r="M473" s="76"/>
      <c r="N473" s="82"/>
      <c r="O473" s="76"/>
      <c r="P473" s="24"/>
      <c r="Q473" s="83"/>
      <c r="R473" s="93">
        <f t="shared" ref="R473" si="163">+ROUND(T473/D473*100,2)</f>
        <v>3.39</v>
      </c>
      <c r="S473" s="76"/>
      <c r="T473" s="37">
        <f>+SUBTOTAL(9,T463:T471)</f>
        <v>38559955</v>
      </c>
      <c r="U473" s="76"/>
      <c r="V473" s="37">
        <f>+SUBTOTAL(9,V463:V471)</f>
        <v>1024553</v>
      </c>
    </row>
    <row r="474" spans="1:22" s="28" customFormat="1" x14ac:dyDescent="0.25">
      <c r="A474" s="54"/>
      <c r="B474" s="28" t="s">
        <v>5</v>
      </c>
      <c r="D474" s="37"/>
      <c r="F474" s="117"/>
      <c r="J474" s="77"/>
      <c r="L474" s="48"/>
      <c r="N474" s="26"/>
      <c r="P474" s="24"/>
      <c r="Q474" s="81"/>
      <c r="R474" s="48"/>
      <c r="T474" s="37"/>
      <c r="V474" s="37"/>
    </row>
    <row r="475" spans="1:22" s="28" customFormat="1" x14ac:dyDescent="0.25">
      <c r="A475" s="54"/>
      <c r="B475" s="28" t="s">
        <v>5</v>
      </c>
      <c r="D475" s="37"/>
      <c r="F475" s="117"/>
      <c r="J475" s="77"/>
      <c r="L475" s="48"/>
      <c r="N475" s="26"/>
      <c r="P475" s="24"/>
      <c r="Q475" s="81"/>
      <c r="R475" s="48"/>
      <c r="T475" s="37"/>
      <c r="V475" s="37"/>
    </row>
    <row r="476" spans="1:22" s="28" customFormat="1" x14ac:dyDescent="0.25">
      <c r="A476" s="54" t="s">
        <v>176</v>
      </c>
      <c r="D476" s="37"/>
      <c r="F476" s="117"/>
      <c r="J476" s="77"/>
      <c r="L476" s="48"/>
      <c r="N476" s="26"/>
      <c r="P476" s="24"/>
      <c r="Q476" s="81"/>
      <c r="R476" s="48"/>
      <c r="T476" s="37"/>
      <c r="V476" s="37"/>
    </row>
    <row r="477" spans="1:22" s="28" customFormat="1" x14ac:dyDescent="0.25">
      <c r="A477" s="54"/>
      <c r="B477" s="28" t="s">
        <v>5</v>
      </c>
      <c r="D477" s="37"/>
      <c r="F477" s="117"/>
      <c r="J477" s="77"/>
      <c r="L477" s="48"/>
      <c r="N477" s="26"/>
      <c r="P477" s="24"/>
      <c r="Q477" s="81"/>
      <c r="R477" s="48"/>
      <c r="T477" s="37"/>
      <c r="V477" s="37"/>
    </row>
    <row r="478" spans="1:22" s="28" customFormat="1" x14ac:dyDescent="0.25">
      <c r="A478" s="20" t="s">
        <v>5</v>
      </c>
      <c r="B478" s="28" t="s">
        <v>101</v>
      </c>
      <c r="D478" s="37"/>
      <c r="F478" s="117"/>
      <c r="J478" s="77"/>
      <c r="L478" s="48"/>
      <c r="N478" s="26"/>
      <c r="P478" s="24"/>
      <c r="Q478" s="81"/>
      <c r="R478" s="48"/>
      <c r="T478" s="37"/>
      <c r="V478" s="37"/>
    </row>
    <row r="479" spans="1:22" s="28" customFormat="1" x14ac:dyDescent="0.25">
      <c r="A479" s="20">
        <v>341</v>
      </c>
      <c r="B479" s="20" t="s">
        <v>14</v>
      </c>
      <c r="D479" s="15">
        <v>101607532.01000001</v>
      </c>
      <c r="F479" s="21">
        <v>2299667.0395569638</v>
      </c>
      <c r="H479" s="77">
        <f t="shared" ref="H479:H486" si="164">+ROUND(F479/D479*100,2)</f>
        <v>2.2599999999999998</v>
      </c>
      <c r="J479" s="77">
        <v>38.327958989328124</v>
      </c>
      <c r="L479" s="24">
        <v>37.840000000000003</v>
      </c>
      <c r="N479" s="26">
        <v>-2</v>
      </c>
      <c r="P479" s="24">
        <v>2.66</v>
      </c>
      <c r="Q479" s="81"/>
      <c r="R479" s="24">
        <f t="shared" ref="R479:R490" si="165">+ROUND(T479/D479*100,2)</f>
        <v>2.64</v>
      </c>
      <c r="T479" s="21">
        <f t="shared" ref="T479:T485" si="166">+ROUND((ROUND((100-N479)/100*D479-F479,0))/L479,0)</f>
        <v>2678119</v>
      </c>
      <c r="V479" s="21">
        <f>+T479-'Schedule 1A'!R479</f>
        <v>-674930</v>
      </c>
    </row>
    <row r="480" spans="1:22" s="28" customFormat="1" x14ac:dyDescent="0.25">
      <c r="A480" s="20">
        <v>342</v>
      </c>
      <c r="B480" s="20" t="s">
        <v>59</v>
      </c>
      <c r="D480" s="15">
        <v>59665117.359999999</v>
      </c>
      <c r="F480" s="21">
        <v>1350391.0693410612</v>
      </c>
      <c r="H480" s="77">
        <f t="shared" si="164"/>
        <v>2.2599999999999998</v>
      </c>
      <c r="J480" s="77">
        <v>35.211267868200977</v>
      </c>
      <c r="L480" s="24">
        <v>34.770000000000003</v>
      </c>
      <c r="N480" s="26">
        <v>-3</v>
      </c>
      <c r="P480" s="24">
        <v>2.93</v>
      </c>
      <c r="Q480" s="81"/>
      <c r="R480" s="24">
        <f t="shared" si="165"/>
        <v>2.9</v>
      </c>
      <c r="T480" s="21">
        <f t="shared" si="166"/>
        <v>1728636</v>
      </c>
      <c r="V480" s="21">
        <f>+T480-'Schedule 1A'!R480</f>
        <v>-240313</v>
      </c>
    </row>
    <row r="481" spans="1:22" s="28" customFormat="1" x14ac:dyDescent="0.25">
      <c r="A481" s="20">
        <v>343</v>
      </c>
      <c r="B481" s="20" t="s">
        <v>60</v>
      </c>
      <c r="D481" s="15">
        <v>499500578.83999997</v>
      </c>
      <c r="F481" s="15">
        <v>8382315.9533735877</v>
      </c>
      <c r="H481" s="77">
        <f t="shared" si="164"/>
        <v>1.68</v>
      </c>
      <c r="J481" s="77">
        <v>34.250714272555705</v>
      </c>
      <c r="L481" s="24">
        <v>33.840000000000003</v>
      </c>
      <c r="N481" s="26">
        <v>-3</v>
      </c>
      <c r="P481" s="24">
        <v>3.01</v>
      </c>
      <c r="Q481" s="81"/>
      <c r="R481" s="24">
        <f t="shared" si="165"/>
        <v>2.99</v>
      </c>
      <c r="T481" s="21">
        <f t="shared" si="166"/>
        <v>14955771</v>
      </c>
      <c r="V481" s="21">
        <f>+T481-'Schedule 1A'!R481</f>
        <v>-1527748</v>
      </c>
    </row>
    <row r="482" spans="1:22" s="28" customFormat="1" x14ac:dyDescent="0.25">
      <c r="A482" s="20">
        <v>343.2</v>
      </c>
      <c r="B482" s="20" t="s">
        <v>190</v>
      </c>
      <c r="D482" s="15">
        <v>191363195.90000001</v>
      </c>
      <c r="F482" s="15">
        <v>7253893.4905987633</v>
      </c>
      <c r="H482" s="77">
        <f t="shared" si="164"/>
        <v>3.79</v>
      </c>
      <c r="J482" s="77">
        <v>9.0009002150110007</v>
      </c>
      <c r="L482" s="24">
        <v>8.61</v>
      </c>
      <c r="N482" s="26">
        <v>35</v>
      </c>
      <c r="P482" s="24">
        <v>7.22</v>
      </c>
      <c r="Q482" s="81"/>
      <c r="R482" s="24">
        <f t="shared" si="165"/>
        <v>7.11</v>
      </c>
      <c r="T482" s="21">
        <f t="shared" si="166"/>
        <v>13604203</v>
      </c>
      <c r="V482" s="21">
        <f>+T482-'Schedule 1A'!R482</f>
        <v>7289218</v>
      </c>
    </row>
    <row r="483" spans="1:22" s="28" customFormat="1" x14ac:dyDescent="0.25">
      <c r="A483" s="20">
        <v>344</v>
      </c>
      <c r="B483" s="20" t="s">
        <v>61</v>
      </c>
      <c r="D483" s="15">
        <v>87208138.849999994</v>
      </c>
      <c r="F483" s="21">
        <v>1973767.8745579061</v>
      </c>
      <c r="H483" s="77">
        <f t="shared" si="164"/>
        <v>2.2599999999999998</v>
      </c>
      <c r="J483" s="77">
        <v>37.313440040535156</v>
      </c>
      <c r="L483" s="24">
        <v>36.840000000000003</v>
      </c>
      <c r="N483" s="26">
        <v>-3</v>
      </c>
      <c r="P483" s="24">
        <v>2.76</v>
      </c>
      <c r="Q483" s="81"/>
      <c r="R483" s="24">
        <f t="shared" si="165"/>
        <v>2.73</v>
      </c>
      <c r="T483" s="21">
        <f t="shared" si="166"/>
        <v>2384653</v>
      </c>
      <c r="V483" s="21">
        <f>+T483-'Schedule 1A'!R483</f>
        <v>-493216</v>
      </c>
    </row>
    <row r="484" spans="1:22" s="28" customFormat="1" x14ac:dyDescent="0.25">
      <c r="A484" s="20">
        <v>345</v>
      </c>
      <c r="B484" s="20" t="s">
        <v>17</v>
      </c>
      <c r="D484" s="15">
        <v>138483955.50999999</v>
      </c>
      <c r="F484" s="21">
        <v>3134285.2413980202</v>
      </c>
      <c r="H484" s="77">
        <f t="shared" si="164"/>
        <v>2.2599999999999998</v>
      </c>
      <c r="J484" s="77">
        <v>36.900364166580019</v>
      </c>
      <c r="L484" s="24">
        <v>36.42</v>
      </c>
      <c r="N484" s="26">
        <v>-2</v>
      </c>
      <c r="P484" s="24">
        <v>2.76</v>
      </c>
      <c r="Q484" s="81"/>
      <c r="R484" s="24">
        <f t="shared" si="165"/>
        <v>2.74</v>
      </c>
      <c r="T484" s="21">
        <f t="shared" si="166"/>
        <v>3792404</v>
      </c>
      <c r="V484" s="21">
        <f>+T484-'Schedule 1A'!R484</f>
        <v>-777567</v>
      </c>
    </row>
    <row r="485" spans="1:22" s="28" customFormat="1" x14ac:dyDescent="0.25">
      <c r="A485" s="20">
        <v>346</v>
      </c>
      <c r="B485" s="20" t="s">
        <v>191</v>
      </c>
      <c r="D485" s="11">
        <v>12795087.470000001</v>
      </c>
      <c r="F485" s="22">
        <v>289589.17061494431</v>
      </c>
      <c r="H485" s="77">
        <f t="shared" si="164"/>
        <v>2.2599999999999998</v>
      </c>
      <c r="J485" s="77">
        <v>35.211276519500984</v>
      </c>
      <c r="L485" s="24">
        <v>34.72</v>
      </c>
      <c r="N485" s="26">
        <v>-2</v>
      </c>
      <c r="P485" s="24">
        <v>2.9</v>
      </c>
      <c r="Q485" s="81"/>
      <c r="R485" s="24">
        <f t="shared" si="165"/>
        <v>2.87</v>
      </c>
      <c r="T485" s="22">
        <f t="shared" si="166"/>
        <v>367552</v>
      </c>
      <c r="V485" s="22">
        <f>+T485-'Schedule 1A'!R485</f>
        <v>-54686</v>
      </c>
    </row>
    <row r="486" spans="1:22" s="28" customFormat="1" x14ac:dyDescent="0.25">
      <c r="A486" s="20" t="s">
        <v>5</v>
      </c>
      <c r="B486" s="28" t="s">
        <v>102</v>
      </c>
      <c r="D486" s="7">
        <f>+SUBTOTAL(9,D479:D485)</f>
        <v>1090623605.9400001</v>
      </c>
      <c r="F486" s="7">
        <f>+SUBTOTAL(9,F479:F485)</f>
        <v>24683909.839441247</v>
      </c>
      <c r="H486" s="81">
        <f t="shared" si="164"/>
        <v>2.2599999999999998</v>
      </c>
      <c r="J486" s="77"/>
      <c r="L486" s="55"/>
      <c r="N486" s="26"/>
      <c r="P486" s="24"/>
      <c r="Q486" s="81"/>
      <c r="R486" s="81">
        <f t="shared" si="165"/>
        <v>3.62</v>
      </c>
      <c r="T486" s="34">
        <f>+SUBTOTAL(9,T479:T485)</f>
        <v>39511338</v>
      </c>
      <c r="V486" s="34">
        <f>+SUBTOTAL(9,V479:V485)</f>
        <v>3520758</v>
      </c>
    </row>
    <row r="487" spans="1:22" s="28" customFormat="1" x14ac:dyDescent="0.25">
      <c r="A487" s="20" t="s">
        <v>5</v>
      </c>
      <c r="B487" s="28" t="s">
        <v>5</v>
      </c>
      <c r="D487" s="37"/>
      <c r="F487" s="117"/>
      <c r="J487" s="77"/>
      <c r="L487" s="48"/>
      <c r="N487" s="26"/>
      <c r="P487" s="24"/>
      <c r="Q487" s="81"/>
      <c r="R487" s="48"/>
      <c r="T487" s="37"/>
      <c r="V487" s="37"/>
    </row>
    <row r="488" spans="1:22" s="28" customFormat="1" x14ac:dyDescent="0.25">
      <c r="A488" s="54" t="s">
        <v>177</v>
      </c>
      <c r="D488" s="65">
        <f>+SUBTOTAL(9,D478:D486)</f>
        <v>1090623605.9400001</v>
      </c>
      <c r="F488" s="10">
        <f>+SUBTOTAL(9,F478:F486)</f>
        <v>24683909.839441247</v>
      </c>
      <c r="H488" s="93">
        <f t="shared" ref="H488" si="167">+ROUND(F488/D488*100,2)</f>
        <v>2.2599999999999998</v>
      </c>
      <c r="J488" s="77"/>
      <c r="L488" s="48"/>
      <c r="N488" s="26"/>
      <c r="P488" s="24"/>
      <c r="Q488" s="81"/>
      <c r="R488" s="93">
        <f t="shared" si="165"/>
        <v>3.62</v>
      </c>
      <c r="T488" s="65">
        <f>+SUBTOTAL(9,T478:T486)</f>
        <v>39511338</v>
      </c>
      <c r="V488" s="65">
        <f>+SUBTOTAL(9,V478:V486)</f>
        <v>3520758</v>
      </c>
    </row>
    <row r="489" spans="1:22" s="28" customFormat="1" x14ac:dyDescent="0.25">
      <c r="A489" s="54"/>
      <c r="B489" s="28" t="s">
        <v>5</v>
      </c>
      <c r="D489" s="37"/>
      <c r="F489" s="117"/>
      <c r="J489" s="77"/>
      <c r="L489" s="48"/>
      <c r="N489" s="26"/>
      <c r="P489" s="24"/>
      <c r="Q489" s="81"/>
      <c r="R489" s="48"/>
      <c r="T489" s="37"/>
      <c r="V489" s="37"/>
    </row>
    <row r="490" spans="1:22" ht="13.8" thickBot="1" x14ac:dyDescent="0.3">
      <c r="A490" s="39" t="s">
        <v>7</v>
      </c>
      <c r="D490" s="40">
        <f>+SUBTOTAL(9,D228:D489)</f>
        <v>10277035554.029997</v>
      </c>
      <c r="F490" s="6">
        <f>+SUBTOTAL(9,F228:F489)</f>
        <v>1537827272.1539986</v>
      </c>
      <c r="H490" s="86">
        <f t="shared" ref="H490" si="168">+ROUND(F490/D490*100,2)</f>
        <v>14.96</v>
      </c>
      <c r="J490" s="77"/>
      <c r="L490" s="48"/>
      <c r="N490" s="26"/>
      <c r="P490" s="24"/>
      <c r="Q490" s="77"/>
      <c r="R490" s="86">
        <f t="shared" si="165"/>
        <v>4.25</v>
      </c>
      <c r="T490" s="40">
        <f>+SUBTOTAL(9,T228:T489)</f>
        <v>436939222</v>
      </c>
      <c r="V490" s="40">
        <f>+SUBTOTAL(9,V228:V489)</f>
        <v>50892305</v>
      </c>
    </row>
    <row r="491" spans="1:22" ht="13.8" thickTop="1" x14ac:dyDescent="0.25">
      <c r="B491" s="20" t="s">
        <v>5</v>
      </c>
      <c r="F491" s="12"/>
      <c r="J491" s="77"/>
      <c r="L491" s="24"/>
      <c r="N491" s="26"/>
      <c r="P491" s="24"/>
      <c r="Q491" s="77"/>
      <c r="R491" s="24"/>
    </row>
    <row r="492" spans="1:22" x14ac:dyDescent="0.25">
      <c r="B492" s="20" t="s">
        <v>5</v>
      </c>
      <c r="F492" s="12"/>
      <c r="J492" s="77"/>
      <c r="L492" s="24"/>
      <c r="N492" s="26"/>
      <c r="P492" s="24"/>
      <c r="Q492" s="77"/>
      <c r="R492" s="24"/>
    </row>
    <row r="493" spans="1:22" x14ac:dyDescent="0.25">
      <c r="A493" s="39" t="s">
        <v>188</v>
      </c>
      <c r="F493" s="12"/>
      <c r="J493" s="77"/>
      <c r="L493" s="24"/>
      <c r="N493" s="26"/>
      <c r="P493" s="24"/>
      <c r="Q493" s="77"/>
      <c r="R493" s="24"/>
    </row>
    <row r="494" spans="1:22" x14ac:dyDescent="0.25">
      <c r="B494" s="20" t="s">
        <v>5</v>
      </c>
      <c r="D494" s="28"/>
      <c r="E494" s="28"/>
      <c r="F494" s="16"/>
      <c r="G494" s="28"/>
      <c r="J494" s="77"/>
      <c r="L494" s="24"/>
      <c r="N494" s="26"/>
      <c r="P494" s="24"/>
      <c r="Q494" s="77"/>
      <c r="R494" s="24"/>
      <c r="T494" s="28"/>
      <c r="V494" s="28"/>
    </row>
    <row r="495" spans="1:22" s="28" customFormat="1" x14ac:dyDescent="0.25">
      <c r="A495" s="28" t="s">
        <v>5</v>
      </c>
      <c r="B495" s="28" t="s">
        <v>103</v>
      </c>
      <c r="C495" s="20"/>
      <c r="D495" s="21"/>
      <c r="E495" s="20"/>
      <c r="F495" s="12"/>
      <c r="G495" s="20"/>
      <c r="H495" s="20"/>
      <c r="I495" s="20"/>
      <c r="J495" s="77"/>
      <c r="K495" s="20"/>
      <c r="L495" s="24"/>
      <c r="M495" s="20"/>
      <c r="N495" s="26"/>
      <c r="O495" s="20"/>
      <c r="P495" s="24"/>
      <c r="Q495" s="77"/>
      <c r="R495" s="24"/>
      <c r="S495" s="20"/>
      <c r="T495" s="20"/>
      <c r="U495" s="20"/>
      <c r="V495" s="20"/>
    </row>
    <row r="496" spans="1:22" x14ac:dyDescent="0.25">
      <c r="A496" s="20">
        <v>341</v>
      </c>
      <c r="B496" s="20" t="s">
        <v>14</v>
      </c>
      <c r="C496" s="28"/>
      <c r="D496" s="21">
        <v>601221.5</v>
      </c>
      <c r="F496" s="15">
        <v>330321.73522000009</v>
      </c>
      <c r="H496" s="77">
        <f t="shared" ref="H496:H503" si="169">+ROUND(F496/D496*100,2)</f>
        <v>54.94</v>
      </c>
      <c r="I496" s="28"/>
      <c r="J496" s="77">
        <v>29.914435609756101</v>
      </c>
      <c r="K496" s="28"/>
      <c r="L496" s="24">
        <v>11.26</v>
      </c>
      <c r="M496" s="28"/>
      <c r="N496" s="26">
        <v>-2</v>
      </c>
      <c r="O496" s="28"/>
      <c r="P496" s="24">
        <v>3.41</v>
      </c>
      <c r="Q496" s="81"/>
      <c r="R496" s="24">
        <f t="shared" ref="R496:R503" si="170">+ROUND(T496/D496*100,2)</f>
        <v>4.18</v>
      </c>
      <c r="S496" s="28"/>
      <c r="T496" s="21">
        <f t="shared" ref="T496:T502" si="171">+ROUND((ROUND((100-N496)/100*D496-F496,0))/L496,0)</f>
        <v>25126</v>
      </c>
      <c r="U496" s="28"/>
      <c r="V496" s="21">
        <f>+T496-'Schedule 1A'!R496</f>
        <v>11899</v>
      </c>
    </row>
    <row r="497" spans="1:22" x14ac:dyDescent="0.25">
      <c r="A497" s="20">
        <v>342</v>
      </c>
      <c r="B497" s="20" t="s">
        <v>59</v>
      </c>
      <c r="D497" s="21">
        <v>194416.91</v>
      </c>
      <c r="F497" s="15">
        <v>102092.6630855556</v>
      </c>
      <c r="H497" s="77">
        <f t="shared" si="169"/>
        <v>52.51</v>
      </c>
      <c r="J497" s="77">
        <v>27.839485235645768</v>
      </c>
      <c r="L497" s="24">
        <v>10.68</v>
      </c>
      <c r="N497" s="26">
        <v>-3</v>
      </c>
      <c r="P497" s="24">
        <v>3.7</v>
      </c>
      <c r="Q497" s="77"/>
      <c r="R497" s="24">
        <f t="shared" si="170"/>
        <v>4.7300000000000004</v>
      </c>
      <c r="T497" s="21">
        <f t="shared" si="171"/>
        <v>9191</v>
      </c>
      <c r="V497" s="21">
        <f>+T497-'Schedule 1A'!R497</f>
        <v>4136</v>
      </c>
    </row>
    <row r="498" spans="1:22" x14ac:dyDescent="0.25">
      <c r="A498" s="20">
        <v>343</v>
      </c>
      <c r="B498" s="20" t="s">
        <v>60</v>
      </c>
      <c r="C498" s="28"/>
      <c r="D498" s="21">
        <v>14841925.279999999</v>
      </c>
      <c r="F498" s="15">
        <v>1714580.9765210983</v>
      </c>
      <c r="H498" s="77">
        <f t="shared" si="169"/>
        <v>11.55</v>
      </c>
      <c r="I498" s="28"/>
      <c r="J498" s="77">
        <v>12.64783320514942</v>
      </c>
      <c r="K498" s="28"/>
      <c r="L498" s="24">
        <v>11.08</v>
      </c>
      <c r="M498" s="28"/>
      <c r="N498" s="26">
        <v>-3</v>
      </c>
      <c r="O498" s="28"/>
      <c r="P498" s="24">
        <v>8.14</v>
      </c>
      <c r="Q498" s="81"/>
      <c r="R498" s="24">
        <f t="shared" si="170"/>
        <v>8.25</v>
      </c>
      <c r="S498" s="28"/>
      <c r="T498" s="21">
        <f t="shared" si="171"/>
        <v>1224964</v>
      </c>
      <c r="U498" s="28"/>
      <c r="V498" s="21">
        <f>+T498-'Schedule 1A'!R498</f>
        <v>794548</v>
      </c>
    </row>
    <row r="499" spans="1:22" x14ac:dyDescent="0.25">
      <c r="A499" s="20">
        <v>343.2</v>
      </c>
      <c r="B499" s="20" t="s">
        <v>190</v>
      </c>
      <c r="D499" s="21">
        <v>1858778.65</v>
      </c>
      <c r="F499" s="15">
        <v>673465.85611834633</v>
      </c>
      <c r="H499" s="77">
        <f t="shared" si="169"/>
        <v>36.229999999999997</v>
      </c>
      <c r="J499" s="77">
        <v>18.99442777058146</v>
      </c>
      <c r="L499" s="24">
        <v>8.31</v>
      </c>
      <c r="N499" s="26">
        <v>29</v>
      </c>
      <c r="P499" s="24">
        <v>3.74</v>
      </c>
      <c r="Q499" s="77"/>
      <c r="R499" s="24">
        <f t="shared" si="170"/>
        <v>4.18</v>
      </c>
      <c r="T499" s="21">
        <f t="shared" si="171"/>
        <v>77770</v>
      </c>
      <c r="V499" s="21">
        <f>+T499-'Schedule 1A'!R499</f>
        <v>23865</v>
      </c>
    </row>
    <row r="500" spans="1:22" x14ac:dyDescent="0.25">
      <c r="A500" s="20">
        <v>344</v>
      </c>
      <c r="B500" s="20" t="s">
        <v>61</v>
      </c>
      <c r="D500" s="21">
        <v>1748135.45</v>
      </c>
      <c r="F500" s="21">
        <v>750004.79137333401</v>
      </c>
      <c r="H500" s="77">
        <f t="shared" si="169"/>
        <v>42.9</v>
      </c>
      <c r="J500" s="77">
        <v>41.619386392529414</v>
      </c>
      <c r="L500" s="24">
        <v>10.61</v>
      </c>
      <c r="N500" s="26">
        <v>-3</v>
      </c>
      <c r="P500" s="24">
        <v>2.4700000000000002</v>
      </c>
      <c r="Q500" s="77"/>
      <c r="R500" s="24">
        <f t="shared" si="170"/>
        <v>5.66</v>
      </c>
      <c r="T500" s="21">
        <f t="shared" si="171"/>
        <v>99017</v>
      </c>
      <c r="V500" s="21">
        <f>+T500-'Schedule 1A'!R500</f>
        <v>62306</v>
      </c>
    </row>
    <row r="501" spans="1:22" x14ac:dyDescent="0.25">
      <c r="A501" s="20">
        <v>345</v>
      </c>
      <c r="B501" s="20" t="s">
        <v>17</v>
      </c>
      <c r="D501" s="21">
        <v>420107.13</v>
      </c>
      <c r="F501" s="21">
        <v>174656.81642166671</v>
      </c>
      <c r="H501" s="77">
        <f t="shared" si="169"/>
        <v>41.57</v>
      </c>
      <c r="J501" s="77">
        <v>36.382176311767708</v>
      </c>
      <c r="L501" s="24">
        <v>10.039999999999999</v>
      </c>
      <c r="N501" s="26">
        <v>-2</v>
      </c>
      <c r="P501" s="24">
        <v>2.8</v>
      </c>
      <c r="Q501" s="77"/>
      <c r="R501" s="24">
        <f t="shared" si="170"/>
        <v>6.02</v>
      </c>
      <c r="T501" s="21">
        <f t="shared" si="171"/>
        <v>25284</v>
      </c>
      <c r="V501" s="21">
        <f>+T501-'Schedule 1A'!R501</f>
        <v>16462</v>
      </c>
    </row>
    <row r="502" spans="1:22" s="28" customFormat="1" x14ac:dyDescent="0.25">
      <c r="A502" s="20">
        <v>346</v>
      </c>
      <c r="B502" s="20" t="s">
        <v>191</v>
      </c>
      <c r="C502" s="20"/>
      <c r="D502" s="22">
        <v>20934.61</v>
      </c>
      <c r="E502" s="20"/>
      <c r="F502" s="22">
        <v>8569.5999233333496</v>
      </c>
      <c r="G502" s="20"/>
      <c r="H502" s="77">
        <f t="shared" si="169"/>
        <v>40.94</v>
      </c>
      <c r="I502" s="20"/>
      <c r="J502" s="77">
        <v>42.034059448818901</v>
      </c>
      <c r="K502" s="20"/>
      <c r="L502" s="24">
        <v>9.84</v>
      </c>
      <c r="M502" s="20"/>
      <c r="N502" s="26">
        <v>-2</v>
      </c>
      <c r="O502" s="20"/>
      <c r="P502" s="24">
        <v>2.4300000000000002</v>
      </c>
      <c r="Q502" s="77"/>
      <c r="R502" s="24">
        <f t="shared" si="170"/>
        <v>6.21</v>
      </c>
      <c r="S502" s="20"/>
      <c r="T502" s="22">
        <f t="shared" si="171"/>
        <v>1299</v>
      </c>
      <c r="U502" s="20"/>
      <c r="V502" s="22">
        <f>+T502-'Schedule 1A'!R502</f>
        <v>838</v>
      </c>
    </row>
    <row r="503" spans="1:22" x14ac:dyDescent="0.25">
      <c r="A503" s="20" t="s">
        <v>5</v>
      </c>
      <c r="B503" s="28" t="s">
        <v>104</v>
      </c>
      <c r="D503" s="34">
        <f>+SUBTOTAL(9,D496:D502)</f>
        <v>19685519.529999997</v>
      </c>
      <c r="E503" s="28"/>
      <c r="F503" s="34">
        <f>+SUBTOTAL(9,F496:F502)</f>
        <v>3753692.4386633341</v>
      </c>
      <c r="G503" s="28"/>
      <c r="H503" s="81">
        <f t="shared" si="169"/>
        <v>19.07</v>
      </c>
      <c r="J503" s="77"/>
      <c r="L503" s="48"/>
      <c r="N503" s="26"/>
      <c r="P503" s="24"/>
      <c r="Q503" s="77"/>
      <c r="R503" s="81">
        <f t="shared" si="170"/>
        <v>7.43</v>
      </c>
      <c r="T503" s="34">
        <f>+SUBTOTAL(9,T496:T502)</f>
        <v>1462651</v>
      </c>
      <c r="V503" s="34">
        <f>+SUBTOTAL(9,V496:V502)</f>
        <v>914054</v>
      </c>
    </row>
    <row r="504" spans="1:22" s="28" customFormat="1" x14ac:dyDescent="0.25">
      <c r="A504" s="20" t="s">
        <v>5</v>
      </c>
      <c r="B504" s="20" t="s">
        <v>5</v>
      </c>
      <c r="C504" s="20"/>
      <c r="D504" s="20"/>
      <c r="E504" s="20"/>
      <c r="F504" s="20"/>
      <c r="G504" s="20"/>
      <c r="H504" s="20"/>
      <c r="I504" s="20"/>
      <c r="J504" s="77"/>
      <c r="K504" s="20"/>
      <c r="L504" s="24"/>
      <c r="M504" s="20"/>
      <c r="N504" s="26"/>
      <c r="O504" s="20"/>
      <c r="P504" s="24"/>
      <c r="Q504" s="77"/>
      <c r="R504" s="24"/>
      <c r="S504" s="20"/>
      <c r="T504" s="20"/>
      <c r="U504" s="20"/>
      <c r="V504" s="20"/>
    </row>
    <row r="505" spans="1:22" x14ac:dyDescent="0.25">
      <c r="A505" s="28" t="s">
        <v>5</v>
      </c>
      <c r="B505" s="28" t="s">
        <v>105</v>
      </c>
      <c r="D505" s="21"/>
      <c r="J505" s="77"/>
      <c r="L505" s="24"/>
      <c r="N505" s="26"/>
      <c r="P505" s="24"/>
      <c r="Q505" s="77"/>
      <c r="R505" s="24"/>
    </row>
    <row r="506" spans="1:22" x14ac:dyDescent="0.25">
      <c r="A506" s="20">
        <v>341</v>
      </c>
      <c r="B506" s="20" t="s">
        <v>14</v>
      </c>
      <c r="C506" s="28"/>
      <c r="D506" s="21">
        <v>941092.66</v>
      </c>
      <c r="F506" s="21">
        <v>168136.7018022222</v>
      </c>
      <c r="H506" s="77">
        <f t="shared" ref="H506:H513" si="172">+ROUND(F506/D506*100,2)</f>
        <v>17.87</v>
      </c>
      <c r="I506" s="28"/>
      <c r="J506" s="77">
        <v>16.435766611875898</v>
      </c>
      <c r="K506" s="28"/>
      <c r="L506" s="24">
        <v>11.37</v>
      </c>
      <c r="M506" s="28"/>
      <c r="N506" s="26">
        <v>-2</v>
      </c>
      <c r="O506" s="28"/>
      <c r="P506" s="24">
        <v>6.21</v>
      </c>
      <c r="Q506" s="81"/>
      <c r="R506" s="24">
        <f t="shared" ref="R506:R513" si="173">+ROUND(T506/D506*100,2)</f>
        <v>7.4</v>
      </c>
      <c r="S506" s="28"/>
      <c r="T506" s="21">
        <f t="shared" ref="T506:T512" si="174">+ROUND((ROUND((100-N506)/100*D506-F506,0))/L506,0)</f>
        <v>69637</v>
      </c>
      <c r="U506" s="28"/>
      <c r="V506" s="21">
        <f>+T506-'Schedule 1A'!R506</f>
        <v>47992</v>
      </c>
    </row>
    <row r="507" spans="1:22" x14ac:dyDescent="0.25">
      <c r="A507" s="20">
        <v>342</v>
      </c>
      <c r="B507" s="20" t="s">
        <v>59</v>
      </c>
      <c r="D507" s="21">
        <v>724317.88</v>
      </c>
      <c r="F507" s="21">
        <v>117795.22069333334</v>
      </c>
      <c r="H507" s="77">
        <f t="shared" si="172"/>
        <v>16.260000000000002</v>
      </c>
      <c r="J507" s="77">
        <v>15.867947430661902</v>
      </c>
      <c r="L507" s="24">
        <v>11.07</v>
      </c>
      <c r="N507" s="26">
        <v>-3</v>
      </c>
      <c r="P507" s="24">
        <v>6.49</v>
      </c>
      <c r="Q507" s="77"/>
      <c r="R507" s="24">
        <f t="shared" si="173"/>
        <v>7.84</v>
      </c>
      <c r="T507" s="21">
        <f t="shared" si="174"/>
        <v>56753</v>
      </c>
      <c r="V507" s="21">
        <f>+T507-'Schedule 1A'!R507</f>
        <v>37196</v>
      </c>
    </row>
    <row r="508" spans="1:22" x14ac:dyDescent="0.25">
      <c r="A508" s="20">
        <v>343</v>
      </c>
      <c r="B508" s="20" t="s">
        <v>60</v>
      </c>
      <c r="C508" s="28"/>
      <c r="D508" s="21">
        <v>10218902.539999999</v>
      </c>
      <c r="F508" s="15">
        <v>1207169.6597349499</v>
      </c>
      <c r="H508" s="77">
        <f t="shared" si="172"/>
        <v>11.81</v>
      </c>
      <c r="I508" s="28"/>
      <c r="J508" s="77">
        <v>12.728860894814112</v>
      </c>
      <c r="K508" s="28"/>
      <c r="L508" s="24">
        <v>11.09</v>
      </c>
      <c r="M508" s="28"/>
      <c r="N508" s="26">
        <v>-3</v>
      </c>
      <c r="O508" s="28"/>
      <c r="P508" s="24">
        <v>8.09</v>
      </c>
      <c r="Q508" s="81"/>
      <c r="R508" s="24">
        <f t="shared" si="173"/>
        <v>8.2200000000000006</v>
      </c>
      <c r="S508" s="28"/>
      <c r="T508" s="21">
        <f t="shared" si="174"/>
        <v>840243</v>
      </c>
      <c r="U508" s="28"/>
      <c r="V508" s="21">
        <f>+T508-'Schedule 1A'!R508</f>
        <v>523457</v>
      </c>
    </row>
    <row r="509" spans="1:22" x14ac:dyDescent="0.25">
      <c r="A509" s="20">
        <v>343.2</v>
      </c>
      <c r="B509" s="20" t="s">
        <v>190</v>
      </c>
      <c r="D509" s="21">
        <v>2807095.36</v>
      </c>
      <c r="F509" s="15">
        <v>1254824.7659806071</v>
      </c>
      <c r="H509" s="77">
        <f t="shared" si="172"/>
        <v>44.7</v>
      </c>
      <c r="J509" s="77">
        <v>21.520761317352335</v>
      </c>
      <c r="L509" s="24">
        <v>6.28</v>
      </c>
      <c r="N509" s="26">
        <v>29</v>
      </c>
      <c r="P509" s="24">
        <v>3.3</v>
      </c>
      <c r="Q509" s="77"/>
      <c r="R509" s="24">
        <f t="shared" si="173"/>
        <v>4.1900000000000004</v>
      </c>
      <c r="T509" s="21">
        <f t="shared" si="174"/>
        <v>117550</v>
      </c>
      <c r="V509" s="21">
        <f>+T509-'Schedule 1A'!R509</f>
        <v>30530</v>
      </c>
    </row>
    <row r="510" spans="1:22" x14ac:dyDescent="0.25">
      <c r="A510" s="20">
        <v>344</v>
      </c>
      <c r="B510" s="20" t="s">
        <v>61</v>
      </c>
      <c r="D510" s="21">
        <v>4602021.84</v>
      </c>
      <c r="F510" s="15">
        <v>551084.96720666671</v>
      </c>
      <c r="H510" s="77">
        <f t="shared" si="172"/>
        <v>11.97</v>
      </c>
      <c r="J510" s="77">
        <v>16.361812385055089</v>
      </c>
      <c r="L510" s="24">
        <v>11.27</v>
      </c>
      <c r="N510" s="26">
        <v>-3</v>
      </c>
      <c r="P510" s="24">
        <v>6.3</v>
      </c>
      <c r="Q510" s="77"/>
      <c r="R510" s="24">
        <f t="shared" si="173"/>
        <v>8.08</v>
      </c>
      <c r="T510" s="21">
        <f t="shared" si="174"/>
        <v>371695</v>
      </c>
      <c r="V510" s="21">
        <f>+T510-'Schedule 1A'!R510</f>
        <v>270451</v>
      </c>
    </row>
    <row r="511" spans="1:22" s="28" customFormat="1" x14ac:dyDescent="0.25">
      <c r="A511" s="20">
        <v>345</v>
      </c>
      <c r="B511" s="20" t="s">
        <v>17</v>
      </c>
      <c r="C511" s="20"/>
      <c r="D511" s="21">
        <v>3450437.53</v>
      </c>
      <c r="E511" s="20"/>
      <c r="F511" s="15">
        <v>485851.75085111149</v>
      </c>
      <c r="G511" s="20"/>
      <c r="H511" s="77">
        <f t="shared" si="172"/>
        <v>14.08</v>
      </c>
      <c r="I511" s="20"/>
      <c r="J511" s="77">
        <v>14.935944764806734</v>
      </c>
      <c r="K511" s="20"/>
      <c r="L511" s="24">
        <v>11.32</v>
      </c>
      <c r="M511" s="20"/>
      <c r="N511" s="26">
        <v>-2</v>
      </c>
      <c r="O511" s="20"/>
      <c r="P511" s="24">
        <v>6.83</v>
      </c>
      <c r="Q511" s="77"/>
      <c r="R511" s="24">
        <f t="shared" si="173"/>
        <v>7.77</v>
      </c>
      <c r="S511" s="20"/>
      <c r="T511" s="21">
        <f t="shared" si="174"/>
        <v>267985</v>
      </c>
      <c r="U511" s="20"/>
      <c r="V511" s="21">
        <f>+T511-'Schedule 1A'!R511</f>
        <v>192075</v>
      </c>
    </row>
    <row r="512" spans="1:22" x14ac:dyDescent="0.25">
      <c r="A512" s="20">
        <v>346</v>
      </c>
      <c r="B512" s="20" t="s">
        <v>191</v>
      </c>
      <c r="D512" s="22">
        <v>20936.09</v>
      </c>
      <c r="F512" s="11">
        <v>2631.6411066666624</v>
      </c>
      <c r="H512" s="77">
        <f t="shared" si="172"/>
        <v>12.57</v>
      </c>
      <c r="J512" s="77">
        <v>16.735745924764888</v>
      </c>
      <c r="L512" s="24">
        <v>11.13</v>
      </c>
      <c r="N512" s="26">
        <v>-2</v>
      </c>
      <c r="P512" s="24">
        <v>6.09</v>
      </c>
      <c r="Q512" s="77"/>
      <c r="R512" s="24">
        <f t="shared" si="173"/>
        <v>8.0299999999999994</v>
      </c>
      <c r="T512" s="22">
        <f t="shared" si="174"/>
        <v>1682</v>
      </c>
      <c r="V512" s="22">
        <f>+T512-'Schedule 1A'!R512</f>
        <v>1200</v>
      </c>
    </row>
    <row r="513" spans="1:22" x14ac:dyDescent="0.25">
      <c r="A513" s="20" t="s">
        <v>5</v>
      </c>
      <c r="B513" s="28" t="s">
        <v>106</v>
      </c>
      <c r="D513" s="34">
        <f>+SUBTOTAL(9,D506:D512)</f>
        <v>22764803.899999999</v>
      </c>
      <c r="E513" s="28"/>
      <c r="F513" s="7">
        <f>+SUBTOTAL(9,F506:F512)</f>
        <v>3787494.7073755572</v>
      </c>
      <c r="G513" s="28"/>
      <c r="H513" s="81">
        <f t="shared" si="172"/>
        <v>16.64</v>
      </c>
      <c r="J513" s="77"/>
      <c r="L513" s="48"/>
      <c r="N513" s="26"/>
      <c r="P513" s="24"/>
      <c r="Q513" s="77"/>
      <c r="R513" s="81">
        <f t="shared" si="173"/>
        <v>7.58</v>
      </c>
      <c r="T513" s="34">
        <f>+SUBTOTAL(9,T506:T512)</f>
        <v>1725545</v>
      </c>
      <c r="V513" s="34">
        <f>+SUBTOTAL(9,V506:V512)</f>
        <v>1102901</v>
      </c>
    </row>
    <row r="514" spans="1:22" x14ac:dyDescent="0.25">
      <c r="B514" s="28"/>
      <c r="E514" s="28"/>
      <c r="F514" s="12"/>
      <c r="G514" s="28"/>
      <c r="J514" s="77"/>
      <c r="L514" s="48"/>
      <c r="N514" s="26"/>
      <c r="P514" s="24"/>
      <c r="Q514" s="77"/>
      <c r="R514" s="48"/>
      <c r="T514" s="38"/>
      <c r="V514" s="38"/>
    </row>
    <row r="515" spans="1:22" s="28" customFormat="1" x14ac:dyDescent="0.25">
      <c r="A515" s="28" t="s">
        <v>5</v>
      </c>
      <c r="B515" s="28" t="s">
        <v>200</v>
      </c>
      <c r="D515" s="21"/>
      <c r="F515" s="20"/>
      <c r="J515" s="77"/>
      <c r="L515" s="24"/>
      <c r="N515" s="26"/>
      <c r="P515" s="24"/>
      <c r="Q515" s="81"/>
      <c r="R515" s="24"/>
      <c r="T515" s="37"/>
      <c r="V515" s="37"/>
    </row>
    <row r="516" spans="1:22" s="28" customFormat="1" x14ac:dyDescent="0.25">
      <c r="A516" s="20">
        <v>341</v>
      </c>
      <c r="B516" s="20" t="s">
        <v>14</v>
      </c>
      <c r="D516" s="15">
        <v>43805885.75</v>
      </c>
      <c r="F516" s="21">
        <v>76824.347026980817</v>
      </c>
      <c r="H516" s="77">
        <f t="shared" ref="H516:H523" si="175">+ROUND(F516/D516*100,2)</f>
        <v>0.18</v>
      </c>
      <c r="J516" s="77">
        <v>38.314185787172015</v>
      </c>
      <c r="L516" s="24">
        <v>37.840000000000003</v>
      </c>
      <c r="N516" s="26">
        <v>-2</v>
      </c>
      <c r="P516" s="24">
        <v>2.66</v>
      </c>
      <c r="Q516" s="81"/>
      <c r="R516" s="24">
        <f t="shared" ref="R516:R523" si="176">+ROUND(T516/D516*100,2)</f>
        <v>2.69</v>
      </c>
      <c r="T516" s="21">
        <f t="shared" ref="T516:T522" si="177">+ROUND((ROUND((100-N516)/100*D516-F516,0))/L516,0)</f>
        <v>1178784</v>
      </c>
      <c r="V516" s="21">
        <f>+T516-'Schedule 1A'!R516</f>
        <v>-266810</v>
      </c>
    </row>
    <row r="517" spans="1:22" s="28" customFormat="1" x14ac:dyDescent="0.25">
      <c r="A517" s="20">
        <v>342</v>
      </c>
      <c r="B517" s="20" t="s">
        <v>59</v>
      </c>
      <c r="D517" s="15">
        <v>26150084.739999998</v>
      </c>
      <c r="F517" s="21">
        <v>45860.576734274007</v>
      </c>
      <c r="H517" s="77">
        <f t="shared" si="175"/>
        <v>0.18</v>
      </c>
      <c r="J517" s="77">
        <v>35.211280439824193</v>
      </c>
      <c r="L517" s="24">
        <v>34.770000000000003</v>
      </c>
      <c r="N517" s="26">
        <v>-3</v>
      </c>
      <c r="P517" s="24">
        <v>2.93</v>
      </c>
      <c r="Q517" s="81"/>
      <c r="R517" s="24">
        <f t="shared" si="176"/>
        <v>2.96</v>
      </c>
      <c r="T517" s="21">
        <f t="shared" si="177"/>
        <v>773331</v>
      </c>
      <c r="V517" s="21">
        <f>+T517-'Schedule 1A'!R517</f>
        <v>-89622</v>
      </c>
    </row>
    <row r="518" spans="1:22" s="28" customFormat="1" x14ac:dyDescent="0.25">
      <c r="A518" s="20">
        <v>343</v>
      </c>
      <c r="B518" s="20" t="s">
        <v>60</v>
      </c>
      <c r="D518" s="15">
        <v>213843170.72</v>
      </c>
      <c r="F518" s="15">
        <v>389972.34074156277</v>
      </c>
      <c r="H518" s="77">
        <f t="shared" si="175"/>
        <v>0.18</v>
      </c>
      <c r="J518" s="77">
        <v>34.24657642113165</v>
      </c>
      <c r="L518" s="24">
        <v>33.840000000000003</v>
      </c>
      <c r="N518" s="26">
        <v>-3</v>
      </c>
      <c r="P518" s="24">
        <v>3.01</v>
      </c>
      <c r="Q518" s="81"/>
      <c r="R518" s="24">
        <f t="shared" si="176"/>
        <v>3.04</v>
      </c>
      <c r="T518" s="21">
        <f t="shared" si="177"/>
        <v>6497296</v>
      </c>
      <c r="V518" s="21">
        <f>+T518-'Schedule 1A'!R518</f>
        <v>-559529</v>
      </c>
    </row>
    <row r="519" spans="1:22" s="28" customFormat="1" x14ac:dyDescent="0.25">
      <c r="A519" s="20">
        <v>343.2</v>
      </c>
      <c r="B519" s="20" t="s">
        <v>190</v>
      </c>
      <c r="D519" s="15">
        <v>83870826.980000004</v>
      </c>
      <c r="F519" s="15">
        <v>132142.0528498182</v>
      </c>
      <c r="H519" s="77">
        <f t="shared" si="175"/>
        <v>0.16</v>
      </c>
      <c r="J519" s="77">
        <v>24.691354234637224</v>
      </c>
      <c r="L519" s="24">
        <v>24.32</v>
      </c>
      <c r="N519" s="26">
        <v>29</v>
      </c>
      <c r="P519" s="24">
        <v>2.88</v>
      </c>
      <c r="Q519" s="81"/>
      <c r="R519" s="24">
        <f t="shared" si="176"/>
        <v>2.91</v>
      </c>
      <c r="T519" s="21">
        <f t="shared" si="177"/>
        <v>2443098</v>
      </c>
      <c r="V519" s="21">
        <f>+T519-'Schedule 1A'!R519</f>
        <v>-324639</v>
      </c>
    </row>
    <row r="520" spans="1:22" s="28" customFormat="1" x14ac:dyDescent="0.25">
      <c r="A520" s="20">
        <v>344</v>
      </c>
      <c r="B520" s="20" t="s">
        <v>61</v>
      </c>
      <c r="D520" s="15">
        <v>38221666.560000002</v>
      </c>
      <c r="F520" s="21">
        <v>67031.051318371945</v>
      </c>
      <c r="H520" s="77">
        <f t="shared" si="175"/>
        <v>0.18</v>
      </c>
      <c r="J520" s="77">
        <v>37.313428723564577</v>
      </c>
      <c r="L520" s="24">
        <v>36.840000000000003</v>
      </c>
      <c r="N520" s="26">
        <v>-3</v>
      </c>
      <c r="P520" s="24">
        <v>2.76</v>
      </c>
      <c r="Q520" s="81"/>
      <c r="R520" s="24">
        <f t="shared" si="176"/>
        <v>2.79</v>
      </c>
      <c r="T520" s="21">
        <f t="shared" si="177"/>
        <v>1066810</v>
      </c>
      <c r="V520" s="21">
        <f>+T520-'Schedule 1A'!R520</f>
        <v>-194505</v>
      </c>
    </row>
    <row r="521" spans="1:22" s="28" customFormat="1" x14ac:dyDescent="0.25">
      <c r="A521" s="20">
        <v>345</v>
      </c>
      <c r="B521" s="20" t="s">
        <v>17</v>
      </c>
      <c r="D521" s="15">
        <v>60694880.549999997</v>
      </c>
      <c r="F521" s="21">
        <v>106443.33486931828</v>
      </c>
      <c r="H521" s="77">
        <f t="shared" si="175"/>
        <v>0.18</v>
      </c>
      <c r="J521" s="77">
        <v>36.900366543921301</v>
      </c>
      <c r="L521" s="24">
        <v>36.42</v>
      </c>
      <c r="N521" s="26">
        <v>-2</v>
      </c>
      <c r="P521" s="24">
        <v>2.76</v>
      </c>
      <c r="Q521" s="81"/>
      <c r="R521" s="24">
        <f t="shared" si="176"/>
        <v>2.8</v>
      </c>
      <c r="T521" s="21">
        <f t="shared" si="177"/>
        <v>1696934</v>
      </c>
      <c r="V521" s="21">
        <f>+T521-'Schedule 1A'!R521</f>
        <v>-305997</v>
      </c>
    </row>
    <row r="522" spans="1:22" s="28" customFormat="1" x14ac:dyDescent="0.25">
      <c r="A522" s="20">
        <v>346</v>
      </c>
      <c r="B522" s="20" t="s">
        <v>191</v>
      </c>
      <c r="D522" s="11">
        <v>5607843.1799999997</v>
      </c>
      <c r="F522" s="22">
        <v>9834.726159673819</v>
      </c>
      <c r="H522" s="77">
        <f t="shared" si="175"/>
        <v>0.18</v>
      </c>
      <c r="J522" s="77">
        <v>35.211267874027378</v>
      </c>
      <c r="L522" s="24">
        <v>34.72</v>
      </c>
      <c r="N522" s="26">
        <v>-2</v>
      </c>
      <c r="P522" s="24">
        <v>2.9</v>
      </c>
      <c r="Q522" s="81"/>
      <c r="R522" s="24">
        <f t="shared" si="176"/>
        <v>2.93</v>
      </c>
      <c r="T522" s="22">
        <f t="shared" si="177"/>
        <v>164463</v>
      </c>
      <c r="V522" s="22">
        <f>+T522-'Schedule 1A'!R522</f>
        <v>-20596</v>
      </c>
    </row>
    <row r="523" spans="1:22" s="28" customFormat="1" x14ac:dyDescent="0.25">
      <c r="A523" s="20" t="s">
        <v>5</v>
      </c>
      <c r="B523" s="28" t="s">
        <v>202</v>
      </c>
      <c r="D523" s="7">
        <f>+SUBTOTAL(9,D516:D522)</f>
        <v>472194358.48000002</v>
      </c>
      <c r="F523" s="34">
        <f>+SUBTOTAL(9,F516:F522)</f>
        <v>828108.42969999975</v>
      </c>
      <c r="H523" s="81">
        <f t="shared" si="175"/>
        <v>0.18</v>
      </c>
      <c r="J523" s="77"/>
      <c r="L523" s="24"/>
      <c r="N523" s="26"/>
      <c r="P523" s="24"/>
      <c r="Q523" s="81"/>
      <c r="R523" s="81">
        <f t="shared" si="176"/>
        <v>2.93</v>
      </c>
      <c r="T523" s="34">
        <f>+SUBTOTAL(9,T516:T522)</f>
        <v>13820716</v>
      </c>
      <c r="V523" s="34">
        <f>+SUBTOTAL(9,V516:V522)</f>
        <v>-1761698</v>
      </c>
    </row>
    <row r="524" spans="1:22" x14ac:dyDescent="0.25">
      <c r="A524" s="20" t="s">
        <v>5</v>
      </c>
      <c r="J524" s="77"/>
      <c r="L524" s="48"/>
      <c r="N524" s="26"/>
      <c r="P524" s="24"/>
      <c r="Q524" s="77"/>
      <c r="R524" s="48"/>
    </row>
    <row r="525" spans="1:22" ht="13.8" thickBot="1" x14ac:dyDescent="0.3">
      <c r="A525" s="39" t="s">
        <v>189</v>
      </c>
      <c r="D525" s="40">
        <f>+SUBTOTAL(9,D496:D524)</f>
        <v>514644681.91000003</v>
      </c>
      <c r="F525" s="6">
        <f>+SUBTOTAL(9,F496:F524)</f>
        <v>8369295.575738891</v>
      </c>
      <c r="H525" s="93">
        <f t="shared" ref="H525" si="178">+ROUND(F525/D525*100,2)</f>
        <v>1.63</v>
      </c>
      <c r="J525" s="77"/>
      <c r="L525" s="24"/>
      <c r="N525" s="26"/>
      <c r="P525" s="77"/>
      <c r="Q525" s="77"/>
      <c r="R525" s="86">
        <f t="shared" ref="R525" si="179">+ROUND(T525/D525*100,2)</f>
        <v>3.3</v>
      </c>
      <c r="T525" s="40">
        <f>+SUBTOTAL(9,T496:T524)</f>
        <v>17008912</v>
      </c>
      <c r="V525" s="40">
        <f>+SUBTOTAL(9,V496:V524)</f>
        <v>255257</v>
      </c>
    </row>
    <row r="526" spans="1:22" ht="13.8" thickTop="1" x14ac:dyDescent="0.25">
      <c r="A526" s="39"/>
      <c r="B526" s="20" t="s">
        <v>5</v>
      </c>
      <c r="D526" s="35"/>
      <c r="F526" s="119"/>
      <c r="J526" s="77"/>
      <c r="L526" s="48"/>
      <c r="N526" s="26"/>
      <c r="P526" s="77"/>
      <c r="Q526" s="77"/>
      <c r="R526" s="48"/>
      <c r="T526" s="35"/>
      <c r="V526" s="35"/>
    </row>
    <row r="527" spans="1:22" x14ac:dyDescent="0.25">
      <c r="D527" s="35"/>
      <c r="F527" s="119"/>
      <c r="J527" s="77"/>
      <c r="L527" s="24"/>
      <c r="N527" s="26"/>
      <c r="P527" s="77"/>
      <c r="Q527" s="77"/>
      <c r="R527" s="24"/>
      <c r="T527" s="35"/>
      <c r="V527" s="35"/>
    </row>
    <row r="528" spans="1:22" x14ac:dyDescent="0.25">
      <c r="A528" s="39" t="s">
        <v>10</v>
      </c>
      <c r="D528" s="35"/>
      <c r="F528" s="119"/>
      <c r="J528" s="77"/>
      <c r="L528" s="24"/>
      <c r="N528" s="26"/>
      <c r="P528" s="77"/>
      <c r="Q528" s="77"/>
      <c r="R528" s="24"/>
      <c r="T528" s="35"/>
      <c r="V528" s="35"/>
    </row>
    <row r="529" spans="1:22" x14ac:dyDescent="0.25">
      <c r="A529" s="39"/>
      <c r="B529" s="20" t="s">
        <v>5</v>
      </c>
      <c r="D529" s="35"/>
      <c r="F529" s="119"/>
      <c r="J529" s="77"/>
      <c r="L529" s="24"/>
      <c r="N529" s="26"/>
      <c r="P529" s="77"/>
      <c r="Q529" s="77"/>
      <c r="R529" s="24"/>
      <c r="T529" s="35"/>
      <c r="V529" s="35"/>
    </row>
    <row r="530" spans="1:22" x14ac:dyDescent="0.25">
      <c r="A530" s="28"/>
      <c r="B530" s="28" t="s">
        <v>107</v>
      </c>
      <c r="D530" s="35"/>
      <c r="F530" s="119"/>
      <c r="J530" s="77"/>
      <c r="L530" s="24"/>
      <c r="N530" s="26"/>
      <c r="P530" s="77"/>
      <c r="Q530" s="77"/>
      <c r="R530" s="24"/>
      <c r="T530" s="35"/>
      <c r="V530" s="35"/>
    </row>
    <row r="531" spans="1:22" x14ac:dyDescent="0.25">
      <c r="A531" s="20">
        <v>341</v>
      </c>
      <c r="B531" s="20" t="s">
        <v>14</v>
      </c>
      <c r="D531" s="15">
        <v>4635208.53</v>
      </c>
      <c r="F531" s="15">
        <v>990040.23187500006</v>
      </c>
      <c r="H531" s="77">
        <f t="shared" ref="H531:H534" si="180">+ROUND(F531/D531*100,2)</f>
        <v>21.36</v>
      </c>
      <c r="J531" s="77">
        <v>29.387353735544735</v>
      </c>
      <c r="L531" s="24">
        <v>22.52</v>
      </c>
      <c r="N531" s="26">
        <v>0</v>
      </c>
      <c r="P531" s="77">
        <v>3.4</v>
      </c>
      <c r="Q531" s="77"/>
      <c r="R531" s="24">
        <f t="shared" ref="R531:R534" si="181">+ROUND(T531/D531*100,2)</f>
        <v>3.49</v>
      </c>
      <c r="T531" s="21">
        <f t="shared" ref="T531:T533" si="182">+ROUND((ROUND((100-N531)/100*D531-F531,0))/L531,0)</f>
        <v>161864</v>
      </c>
      <c r="V531" s="21">
        <f>+T531-'Schedule 1A'!R531</f>
        <v>8902</v>
      </c>
    </row>
    <row r="532" spans="1:22" x14ac:dyDescent="0.25">
      <c r="A532" s="20">
        <v>343</v>
      </c>
      <c r="B532" s="20" t="s">
        <v>60</v>
      </c>
      <c r="D532" s="15">
        <v>118689126.81</v>
      </c>
      <c r="F532" s="15">
        <v>28800157.011239998</v>
      </c>
      <c r="H532" s="77">
        <f t="shared" si="180"/>
        <v>24.27</v>
      </c>
      <c r="J532" s="77">
        <v>29.796929708703935</v>
      </c>
      <c r="L532" s="24">
        <v>22.52</v>
      </c>
      <c r="N532" s="26">
        <v>0</v>
      </c>
      <c r="P532" s="77">
        <v>3.36</v>
      </c>
      <c r="Q532" s="77"/>
      <c r="R532" s="24">
        <f t="shared" si="181"/>
        <v>3.36</v>
      </c>
      <c r="T532" s="21">
        <f t="shared" si="182"/>
        <v>3991517</v>
      </c>
      <c r="V532" s="21">
        <f>+T532-'Schedule 1A'!R532</f>
        <v>74776</v>
      </c>
    </row>
    <row r="533" spans="1:22" x14ac:dyDescent="0.25">
      <c r="A533" s="20">
        <v>345</v>
      </c>
      <c r="B533" s="20" t="s">
        <v>17</v>
      </c>
      <c r="D533" s="11">
        <v>27532944.870000001</v>
      </c>
      <c r="F533" s="11">
        <v>4878293.1971725002</v>
      </c>
      <c r="H533" s="77">
        <f t="shared" si="180"/>
        <v>17.72</v>
      </c>
      <c r="J533" s="77">
        <v>29.724438551053524</v>
      </c>
      <c r="L533" s="24">
        <v>22.52</v>
      </c>
      <c r="N533" s="26">
        <v>0</v>
      </c>
      <c r="P533" s="77">
        <v>3.36</v>
      </c>
      <c r="Q533" s="77"/>
      <c r="R533" s="24">
        <f t="shared" si="181"/>
        <v>3.65</v>
      </c>
      <c r="T533" s="22">
        <f t="shared" si="182"/>
        <v>1005979</v>
      </c>
      <c r="V533" s="22">
        <f>+T533-'Schedule 1A'!R533</f>
        <v>97392</v>
      </c>
    </row>
    <row r="534" spans="1:22" x14ac:dyDescent="0.25">
      <c r="B534" s="28" t="s">
        <v>108</v>
      </c>
      <c r="D534" s="23">
        <f>+SUBTOTAL(9,D529:D533)</f>
        <v>150857280.21000001</v>
      </c>
      <c r="E534" s="28"/>
      <c r="F534" s="17">
        <f>+SUBTOTAL(9,F529:F533)</f>
        <v>34668490.440287501</v>
      </c>
      <c r="G534" s="28"/>
      <c r="H534" s="81">
        <f t="shared" si="180"/>
        <v>22.98</v>
      </c>
      <c r="J534" s="77"/>
      <c r="L534" s="24"/>
      <c r="N534" s="26"/>
      <c r="P534" s="77"/>
      <c r="Q534" s="77"/>
      <c r="R534" s="81">
        <f t="shared" si="181"/>
        <v>3.42</v>
      </c>
      <c r="T534" s="23">
        <f>+SUBTOTAL(9,T529:T533)</f>
        <v>5159360</v>
      </c>
      <c r="V534" s="23">
        <f>+SUBTOTAL(9,V529:V533)</f>
        <v>181070</v>
      </c>
    </row>
    <row r="535" spans="1:22" x14ac:dyDescent="0.25">
      <c r="A535" s="39"/>
      <c r="B535" s="20" t="s">
        <v>5</v>
      </c>
      <c r="D535" s="23"/>
      <c r="E535" s="28"/>
      <c r="F535" s="17"/>
      <c r="G535" s="28"/>
      <c r="J535" s="77"/>
      <c r="L535" s="55"/>
      <c r="N535" s="26"/>
      <c r="P535" s="77"/>
      <c r="Q535" s="77"/>
      <c r="R535" s="55"/>
      <c r="T535" s="23"/>
      <c r="V535" s="23"/>
    </row>
    <row r="536" spans="1:22" x14ac:dyDescent="0.25">
      <c r="A536" s="28"/>
      <c r="B536" s="28" t="s">
        <v>109</v>
      </c>
      <c r="D536" s="35"/>
      <c r="F536" s="119"/>
      <c r="J536" s="77"/>
      <c r="L536" s="24"/>
      <c r="N536" s="26"/>
      <c r="P536" s="77"/>
      <c r="Q536" s="77"/>
      <c r="R536" s="24"/>
      <c r="T536" s="35"/>
      <c r="V536" s="35"/>
    </row>
    <row r="537" spans="1:22" x14ac:dyDescent="0.25">
      <c r="A537" s="20">
        <v>341</v>
      </c>
      <c r="B537" s="20" t="s">
        <v>14</v>
      </c>
      <c r="D537" s="15">
        <v>3986978.08</v>
      </c>
      <c r="F537" s="15">
        <v>748518.9577875</v>
      </c>
      <c r="H537" s="77">
        <f t="shared" ref="H537:H540" si="183">+ROUND(F537/D537*100,2)</f>
        <v>18.77</v>
      </c>
      <c r="J537" s="77">
        <v>29.867912830462892</v>
      </c>
      <c r="L537" s="24">
        <v>23.52</v>
      </c>
      <c r="N537" s="26">
        <v>0</v>
      </c>
      <c r="P537" s="77">
        <v>3.35</v>
      </c>
      <c r="Q537" s="77"/>
      <c r="R537" s="24">
        <f t="shared" ref="R537:R540" si="184">+ROUND(T537/D537*100,2)</f>
        <v>3.45</v>
      </c>
      <c r="T537" s="21">
        <f t="shared" ref="T537:T539" si="185">+ROUND((ROUND((100-N537)/100*D537-F537,0))/L537,0)</f>
        <v>137690</v>
      </c>
      <c r="V537" s="21">
        <f>+T537-'Schedule 1A'!R537</f>
        <v>6120</v>
      </c>
    </row>
    <row r="538" spans="1:22" x14ac:dyDescent="0.25">
      <c r="A538" s="20">
        <v>343</v>
      </c>
      <c r="B538" s="20" t="s">
        <v>60</v>
      </c>
      <c r="D538" s="15">
        <v>52858698.509999998</v>
      </c>
      <c r="F538" s="15">
        <v>11827507.538885001</v>
      </c>
      <c r="H538" s="77">
        <f t="shared" si="183"/>
        <v>22.38</v>
      </c>
      <c r="J538" s="77">
        <v>29.867890103121908</v>
      </c>
      <c r="L538" s="24">
        <v>23.52</v>
      </c>
      <c r="N538" s="26">
        <v>0</v>
      </c>
      <c r="P538" s="77">
        <v>3.35</v>
      </c>
      <c r="Q538" s="77"/>
      <c r="R538" s="24">
        <f t="shared" si="184"/>
        <v>3.3</v>
      </c>
      <c r="T538" s="21">
        <f t="shared" si="185"/>
        <v>1744523</v>
      </c>
      <c r="V538" s="21">
        <f>+T538-'Schedule 1A'!R538</f>
        <v>186</v>
      </c>
    </row>
    <row r="539" spans="1:22" x14ac:dyDescent="0.25">
      <c r="A539" s="20">
        <v>345</v>
      </c>
      <c r="B539" s="20" t="s">
        <v>17</v>
      </c>
      <c r="D539" s="11">
        <v>6281495.8399999999</v>
      </c>
      <c r="F539" s="11">
        <v>1091797.4577599999</v>
      </c>
      <c r="H539" s="77">
        <f t="shared" si="183"/>
        <v>17.38</v>
      </c>
      <c r="J539" s="77">
        <v>29.867936417366828</v>
      </c>
      <c r="L539" s="24">
        <v>23.52</v>
      </c>
      <c r="N539" s="26">
        <v>0</v>
      </c>
      <c r="P539" s="77">
        <v>3.35</v>
      </c>
      <c r="Q539" s="77"/>
      <c r="R539" s="24">
        <f t="shared" si="184"/>
        <v>3.51</v>
      </c>
      <c r="T539" s="22">
        <f t="shared" si="185"/>
        <v>220650</v>
      </c>
      <c r="V539" s="22">
        <f>+T539-'Schedule 1A'!R539</f>
        <v>13361</v>
      </c>
    </row>
    <row r="540" spans="1:22" x14ac:dyDescent="0.25">
      <c r="B540" s="28" t="s">
        <v>110</v>
      </c>
      <c r="D540" s="17">
        <f>+SUBTOTAL(9,D535:D539)</f>
        <v>63127172.429999992</v>
      </c>
      <c r="E540" s="28"/>
      <c r="F540" s="17">
        <f>+SUBTOTAL(9,F535:F539)</f>
        <v>13667823.954432502</v>
      </c>
      <c r="G540" s="28"/>
      <c r="H540" s="81">
        <f t="shared" si="183"/>
        <v>21.65</v>
      </c>
      <c r="J540" s="77"/>
      <c r="L540" s="24"/>
      <c r="N540" s="26"/>
      <c r="P540" s="77"/>
      <c r="Q540" s="77"/>
      <c r="R540" s="81">
        <f t="shared" si="184"/>
        <v>3.33</v>
      </c>
      <c r="T540" s="23">
        <f>+SUBTOTAL(9,T535:T539)</f>
        <v>2102863</v>
      </c>
      <c r="V540" s="23">
        <f>+SUBTOTAL(9,V535:V539)</f>
        <v>19667</v>
      </c>
    </row>
    <row r="541" spans="1:22" x14ac:dyDescent="0.25">
      <c r="A541" s="39"/>
      <c r="B541" s="20" t="s">
        <v>5</v>
      </c>
      <c r="D541" s="17"/>
      <c r="E541" s="28"/>
      <c r="F541" s="17"/>
      <c r="G541" s="28"/>
      <c r="J541" s="77"/>
      <c r="L541" s="55"/>
      <c r="N541" s="26"/>
      <c r="P541" s="77"/>
      <c r="Q541" s="77"/>
      <c r="R541" s="55"/>
      <c r="T541" s="23"/>
      <c r="V541" s="23"/>
    </row>
    <row r="542" spans="1:22" x14ac:dyDescent="0.25">
      <c r="A542" s="28"/>
      <c r="B542" s="28" t="s">
        <v>111</v>
      </c>
      <c r="D542" s="119"/>
      <c r="F542" s="119"/>
      <c r="J542" s="77"/>
      <c r="L542" s="24"/>
      <c r="N542" s="26"/>
      <c r="P542" s="77"/>
      <c r="Q542" s="77"/>
      <c r="R542" s="24"/>
      <c r="T542" s="35"/>
      <c r="V542" s="35"/>
    </row>
    <row r="543" spans="1:22" x14ac:dyDescent="0.25">
      <c r="A543" s="20">
        <v>341</v>
      </c>
      <c r="B543" s="20" t="s">
        <v>14</v>
      </c>
      <c r="D543" s="15">
        <v>21320036.300000001</v>
      </c>
      <c r="F543" s="15">
        <v>3172446.8782525002</v>
      </c>
      <c r="H543" s="77">
        <f t="shared" ref="H543:H546" si="186">+ROUND(F543/D543*100,2)</f>
        <v>14.88</v>
      </c>
      <c r="J543" s="77">
        <v>34.578508325913241</v>
      </c>
      <c r="L543" s="24">
        <v>28.48</v>
      </c>
      <c r="N543" s="26">
        <v>0</v>
      </c>
      <c r="P543" s="77">
        <v>2.89</v>
      </c>
      <c r="Q543" s="77"/>
      <c r="R543" s="24">
        <f t="shared" ref="R543:R547" si="187">+ROUND(T543/D543*100,2)</f>
        <v>2.99</v>
      </c>
      <c r="T543" s="21">
        <f t="shared" ref="T543:T546" si="188">+ROUND((ROUND((100-N543)/100*D543-F543,0))/L543,0)</f>
        <v>637205</v>
      </c>
      <c r="V543" s="21">
        <f>+T543-'Schedule 1A'!R543</f>
        <v>-66356</v>
      </c>
    </row>
    <row r="544" spans="1:22" x14ac:dyDescent="0.25">
      <c r="A544" s="20">
        <v>343</v>
      </c>
      <c r="B544" s="20" t="s">
        <v>60</v>
      </c>
      <c r="D544" s="15">
        <v>405752299.57999998</v>
      </c>
      <c r="F544" s="15">
        <v>73095003.809428751</v>
      </c>
      <c r="H544" s="77">
        <f t="shared" si="186"/>
        <v>18.010000000000002</v>
      </c>
      <c r="J544" s="77">
        <v>34.58649529080791</v>
      </c>
      <c r="L544" s="24">
        <v>28.47</v>
      </c>
      <c r="N544" s="26">
        <v>0</v>
      </c>
      <c r="P544" s="77">
        <v>2.89</v>
      </c>
      <c r="Q544" s="77"/>
      <c r="R544" s="24">
        <f t="shared" si="187"/>
        <v>2.88</v>
      </c>
      <c r="T544" s="21">
        <f t="shared" si="188"/>
        <v>11684485</v>
      </c>
      <c r="V544" s="21">
        <f>+T544-'Schedule 1A'!R544</f>
        <v>-1705341</v>
      </c>
    </row>
    <row r="545" spans="1:22" x14ac:dyDescent="0.25">
      <c r="A545" s="20">
        <v>345</v>
      </c>
      <c r="B545" s="20" t="s">
        <v>17</v>
      </c>
      <c r="D545" s="15">
        <v>4239215.1399999997</v>
      </c>
      <c r="F545" s="15">
        <v>633733.44200375001</v>
      </c>
      <c r="H545" s="77">
        <f t="shared" si="186"/>
        <v>14.95</v>
      </c>
      <c r="J545" s="77">
        <v>34.749374067577094</v>
      </c>
      <c r="L545" s="24">
        <v>28.47</v>
      </c>
      <c r="N545" s="26">
        <v>0</v>
      </c>
      <c r="P545" s="77">
        <v>2.88</v>
      </c>
      <c r="Q545" s="77"/>
      <c r="R545" s="24">
        <f t="shared" si="187"/>
        <v>2.99</v>
      </c>
      <c r="T545" s="21">
        <f t="shared" si="188"/>
        <v>126641</v>
      </c>
      <c r="V545" s="21">
        <f>+T545-'Schedule 1A'!R545</f>
        <v>-13253</v>
      </c>
    </row>
    <row r="546" spans="1:22" x14ac:dyDescent="0.25">
      <c r="A546" s="20">
        <v>346</v>
      </c>
      <c r="B546" s="20" t="s">
        <v>191</v>
      </c>
      <c r="D546" s="11">
        <v>1335.27</v>
      </c>
      <c r="F546" s="11">
        <v>256.74905749999999</v>
      </c>
      <c r="H546" s="81">
        <f t="shared" si="186"/>
        <v>19.23</v>
      </c>
      <c r="J546" s="77">
        <v>35.138684210526314</v>
      </c>
      <c r="L546" s="24">
        <v>28.47</v>
      </c>
      <c r="N546" s="26">
        <v>0</v>
      </c>
      <c r="P546" s="77">
        <v>2.88</v>
      </c>
      <c r="Q546" s="77"/>
      <c r="R546" s="24">
        <f t="shared" si="187"/>
        <v>2.85</v>
      </c>
      <c r="T546" s="22">
        <f t="shared" si="188"/>
        <v>38</v>
      </c>
      <c r="V546" s="22">
        <f>+T546-'Schedule 1A'!R546</f>
        <v>-6</v>
      </c>
    </row>
    <row r="547" spans="1:22" x14ac:dyDescent="0.25">
      <c r="B547" s="28" t="s">
        <v>112</v>
      </c>
      <c r="D547" s="17">
        <f>+SUBTOTAL(9,D541:D546)</f>
        <v>431312886.28999996</v>
      </c>
      <c r="E547" s="28"/>
      <c r="F547" s="17">
        <f>+SUBTOTAL(9,F541:F546)</f>
        <v>76901440.878742516</v>
      </c>
      <c r="G547" s="28"/>
      <c r="J547" s="77"/>
      <c r="L547" s="24"/>
      <c r="N547" s="26"/>
      <c r="P547" s="77"/>
      <c r="Q547" s="77"/>
      <c r="R547" s="81">
        <f t="shared" si="187"/>
        <v>2.89</v>
      </c>
      <c r="T547" s="23">
        <f>+SUBTOTAL(9,T541:T546)</f>
        <v>12448369</v>
      </c>
      <c r="V547" s="23">
        <f>+SUBTOTAL(9,V541:V546)</f>
        <v>-1784956</v>
      </c>
    </row>
    <row r="548" spans="1:22" x14ac:dyDescent="0.25">
      <c r="B548" s="28" t="s">
        <v>5</v>
      </c>
      <c r="D548" s="17"/>
      <c r="E548" s="28"/>
      <c r="F548" s="23"/>
      <c r="G548" s="28"/>
      <c r="J548" s="77"/>
      <c r="L548" s="55"/>
      <c r="N548" s="26"/>
      <c r="P548" s="77"/>
      <c r="Q548" s="77"/>
      <c r="R548" s="55"/>
      <c r="T548" s="23"/>
      <c r="V548" s="23"/>
    </row>
    <row r="549" spans="1:22" x14ac:dyDescent="0.25">
      <c r="A549" s="28"/>
      <c r="B549" s="28" t="s">
        <v>232</v>
      </c>
      <c r="D549" s="119"/>
      <c r="F549" s="35"/>
      <c r="J549" s="77"/>
      <c r="L549" s="55"/>
      <c r="N549" s="26"/>
      <c r="P549" s="77"/>
      <c r="Q549" s="77"/>
      <c r="R549" s="55"/>
      <c r="T549" s="35"/>
      <c r="V549" s="35"/>
    </row>
    <row r="550" spans="1:22" x14ac:dyDescent="0.25">
      <c r="A550" s="20">
        <v>341</v>
      </c>
      <c r="B550" s="20" t="s">
        <v>14</v>
      </c>
      <c r="D550" s="15">
        <v>4078183.73</v>
      </c>
      <c r="F550" s="21">
        <v>18085.717052661887</v>
      </c>
      <c r="H550" s="77">
        <f t="shared" ref="H550:H553" si="189">+ROUND(F550/D550*100,2)</f>
        <v>0.44</v>
      </c>
      <c r="J550" s="77">
        <v>30.029923492680627</v>
      </c>
      <c r="L550" s="24">
        <v>29.53</v>
      </c>
      <c r="N550" s="26">
        <v>0</v>
      </c>
      <c r="P550" s="77">
        <v>3.33</v>
      </c>
      <c r="Q550" s="77"/>
      <c r="R550" s="24">
        <f t="shared" ref="R550:R553" si="190">+ROUND(T550/D550*100,2)</f>
        <v>3.37</v>
      </c>
      <c r="T550" s="21">
        <f t="shared" ref="T550:T552" si="191">+ROUND((ROUND((100-N550)/100*D550-F550,0))/L550,0)</f>
        <v>137491</v>
      </c>
      <c r="V550" s="21">
        <f>+T550-'Schedule 1A'!R550</f>
        <v>2911</v>
      </c>
    </row>
    <row r="551" spans="1:22" x14ac:dyDescent="0.25">
      <c r="A551" s="20">
        <v>343</v>
      </c>
      <c r="B551" s="20" t="s">
        <v>60</v>
      </c>
      <c r="D551" s="15">
        <v>104118206.20999999</v>
      </c>
      <c r="F551" s="21">
        <v>461738.00451721268</v>
      </c>
      <c r="H551" s="77">
        <f t="shared" si="189"/>
        <v>0.44</v>
      </c>
      <c r="J551" s="77">
        <v>30.030032340813857</v>
      </c>
      <c r="L551" s="24">
        <v>29.53</v>
      </c>
      <c r="N551" s="26">
        <v>0</v>
      </c>
      <c r="P551" s="77">
        <v>3.33</v>
      </c>
      <c r="Q551" s="77"/>
      <c r="R551" s="24">
        <f t="shared" si="190"/>
        <v>3.37</v>
      </c>
      <c r="T551" s="21">
        <f t="shared" si="191"/>
        <v>3510209</v>
      </c>
      <c r="V551" s="21">
        <f>+T551-'Schedule 1A'!R551</f>
        <v>74308</v>
      </c>
    </row>
    <row r="552" spans="1:22" x14ac:dyDescent="0.25">
      <c r="A552" s="20">
        <v>345</v>
      </c>
      <c r="B552" s="20" t="s">
        <v>17</v>
      </c>
      <c r="D552" s="11">
        <v>24224241.09</v>
      </c>
      <c r="F552" s="22">
        <v>107428.40420512533</v>
      </c>
      <c r="H552" s="77">
        <f t="shared" si="189"/>
        <v>0.44</v>
      </c>
      <c r="J552" s="77">
        <v>30.030038528909699</v>
      </c>
      <c r="L552" s="24">
        <v>29.53</v>
      </c>
      <c r="N552" s="26">
        <v>0</v>
      </c>
      <c r="P552" s="77">
        <v>3.33</v>
      </c>
      <c r="Q552" s="77"/>
      <c r="R552" s="24">
        <f t="shared" si="190"/>
        <v>3.37</v>
      </c>
      <c r="T552" s="22">
        <f t="shared" si="191"/>
        <v>816689</v>
      </c>
      <c r="V552" s="22">
        <f>+T552-'Schedule 1A'!R552</f>
        <v>17289</v>
      </c>
    </row>
    <row r="553" spans="1:22" x14ac:dyDescent="0.25">
      <c r="B553" s="28" t="s">
        <v>233</v>
      </c>
      <c r="D553" s="17">
        <f>+SUBTOTAL(9,D548:D552)</f>
        <v>132420631.03</v>
      </c>
      <c r="E553" s="28"/>
      <c r="F553" s="23">
        <f>+SUBTOTAL(9,F548:F552)</f>
        <v>587252.12577499985</v>
      </c>
      <c r="G553" s="28"/>
      <c r="H553" s="81">
        <f t="shared" si="189"/>
        <v>0.44</v>
      </c>
      <c r="J553" s="77"/>
      <c r="L553" s="24"/>
      <c r="N553" s="26"/>
      <c r="P553" s="77"/>
      <c r="Q553" s="77"/>
      <c r="R553" s="81">
        <f t="shared" si="190"/>
        <v>3.37</v>
      </c>
      <c r="T553" s="23">
        <f>+SUBTOTAL(9,T548:T552)</f>
        <v>4464389</v>
      </c>
      <c r="V553" s="23">
        <f>+SUBTOTAL(9,V548:V552)</f>
        <v>94508</v>
      </c>
    </row>
    <row r="554" spans="1:22" x14ac:dyDescent="0.25">
      <c r="A554" s="39"/>
      <c r="B554" s="20" t="s">
        <v>5</v>
      </c>
      <c r="D554" s="17"/>
      <c r="E554" s="28"/>
      <c r="F554" s="23"/>
      <c r="G554" s="28"/>
      <c r="J554" s="77"/>
      <c r="L554" s="55"/>
      <c r="N554" s="26"/>
      <c r="P554" s="77"/>
      <c r="Q554" s="77"/>
      <c r="R554" s="55"/>
      <c r="T554" s="23"/>
      <c r="V554" s="23"/>
    </row>
    <row r="555" spans="1:22" x14ac:dyDescent="0.25">
      <c r="A555" s="28"/>
      <c r="B555" s="28" t="s">
        <v>115</v>
      </c>
      <c r="D555" s="119"/>
      <c r="F555" s="35"/>
      <c r="J555" s="77"/>
      <c r="L555" s="24"/>
      <c r="N555" s="26"/>
      <c r="P555" s="77"/>
      <c r="Q555" s="77"/>
      <c r="R555" s="24"/>
      <c r="T555" s="35"/>
      <c r="V555" s="35"/>
    </row>
    <row r="556" spans="1:22" x14ac:dyDescent="0.25">
      <c r="A556" s="20">
        <v>341</v>
      </c>
      <c r="B556" s="20" t="s">
        <v>14</v>
      </c>
      <c r="D556" s="15">
        <v>4118678.93</v>
      </c>
      <c r="F556" s="21">
        <v>7223.1119411290938</v>
      </c>
      <c r="H556" s="77">
        <f t="shared" ref="H556:H559" si="192">+ROUND(F556/D556*100,2)</f>
        <v>0.18</v>
      </c>
      <c r="J556" s="77">
        <v>30.030031862459172</v>
      </c>
      <c r="L556" s="24">
        <v>29.53</v>
      </c>
      <c r="N556" s="26">
        <v>0</v>
      </c>
      <c r="P556" s="77">
        <v>3.33</v>
      </c>
      <c r="Q556" s="77"/>
      <c r="R556" s="24">
        <f t="shared" ref="R556:R559" si="193">+ROUND(T556/D556*100,2)</f>
        <v>3.38</v>
      </c>
      <c r="T556" s="21">
        <f t="shared" ref="T556:T558" si="194">+ROUND((ROUND((100-N556)/100*D556-F556,0))/L556,0)</f>
        <v>139230</v>
      </c>
      <c r="V556" s="21">
        <f>+T556-'Schedule 1A'!R556</f>
        <v>3314</v>
      </c>
    </row>
    <row r="557" spans="1:22" x14ac:dyDescent="0.25">
      <c r="A557" s="20">
        <v>343</v>
      </c>
      <c r="B557" s="20" t="s">
        <v>60</v>
      </c>
      <c r="D557" s="15">
        <v>105224179.34999999</v>
      </c>
      <c r="F557" s="21">
        <v>184536.36208989331</v>
      </c>
      <c r="H557" s="77">
        <f t="shared" si="192"/>
        <v>0.18</v>
      </c>
      <c r="J557" s="77">
        <v>30.030031507164026</v>
      </c>
      <c r="L557" s="24">
        <v>29.53</v>
      </c>
      <c r="N557" s="26">
        <v>0</v>
      </c>
      <c r="P557" s="77">
        <v>3.33</v>
      </c>
      <c r="Q557" s="77"/>
      <c r="R557" s="24">
        <f t="shared" si="193"/>
        <v>3.38</v>
      </c>
      <c r="T557" s="21">
        <f t="shared" si="194"/>
        <v>3557049</v>
      </c>
      <c r="V557" s="21">
        <f>+T557-'Schedule 1A'!R557</f>
        <v>84651</v>
      </c>
    </row>
    <row r="558" spans="1:22" x14ac:dyDescent="0.25">
      <c r="A558" s="20">
        <v>345</v>
      </c>
      <c r="B558" s="20" t="s">
        <v>17</v>
      </c>
      <c r="D558" s="11">
        <v>24464780.879999999</v>
      </c>
      <c r="F558" s="22">
        <v>42904.983348977563</v>
      </c>
      <c r="H558" s="77">
        <f t="shared" si="192"/>
        <v>0.18</v>
      </c>
      <c r="J558" s="77">
        <v>30.030037524073958</v>
      </c>
      <c r="L558" s="24">
        <v>29.53</v>
      </c>
      <c r="N558" s="26">
        <v>0</v>
      </c>
      <c r="P558" s="77">
        <v>3.33</v>
      </c>
      <c r="Q558" s="77"/>
      <c r="R558" s="24">
        <f t="shared" si="193"/>
        <v>3.38</v>
      </c>
      <c r="T558" s="22">
        <f t="shared" si="194"/>
        <v>827019</v>
      </c>
      <c r="V558" s="22">
        <f>+T558-'Schedule 1A'!R558</f>
        <v>19681</v>
      </c>
    </row>
    <row r="559" spans="1:22" x14ac:dyDescent="0.25">
      <c r="B559" s="28" t="s">
        <v>116</v>
      </c>
      <c r="D559" s="17">
        <f>+SUBTOTAL(9,D554:D558)</f>
        <v>133807639.16</v>
      </c>
      <c r="E559" s="28"/>
      <c r="F559" s="23">
        <f>+SUBTOTAL(9,F554:F558)</f>
        <v>234664.45737999998</v>
      </c>
      <c r="G559" s="28"/>
      <c r="H559" s="81">
        <f t="shared" si="192"/>
        <v>0.18</v>
      </c>
      <c r="J559" s="77"/>
      <c r="L559" s="24"/>
      <c r="N559" s="26"/>
      <c r="P559" s="77"/>
      <c r="Q559" s="77"/>
      <c r="R559" s="81">
        <f t="shared" si="193"/>
        <v>3.38</v>
      </c>
      <c r="T559" s="23">
        <f>+SUBTOTAL(9,T554:T558)</f>
        <v>4523298</v>
      </c>
      <c r="V559" s="23">
        <f>+SUBTOTAL(9,V554:V558)</f>
        <v>107646</v>
      </c>
    </row>
    <row r="560" spans="1:22" x14ac:dyDescent="0.25">
      <c r="A560" s="39"/>
      <c r="B560" s="20" t="s">
        <v>5</v>
      </c>
      <c r="D560" s="17"/>
      <c r="E560" s="28"/>
      <c r="F560" s="23"/>
      <c r="G560" s="28"/>
      <c r="J560" s="77"/>
      <c r="L560" s="55"/>
      <c r="N560" s="26"/>
      <c r="P560" s="77"/>
      <c r="Q560" s="77"/>
      <c r="R560" s="55"/>
      <c r="T560" s="23"/>
      <c r="V560" s="23"/>
    </row>
    <row r="561" spans="1:22" x14ac:dyDescent="0.25">
      <c r="A561" s="16"/>
      <c r="B561" s="16" t="s">
        <v>234</v>
      </c>
      <c r="D561" s="119"/>
      <c r="F561" s="35"/>
      <c r="J561" s="77"/>
      <c r="L561" s="24"/>
      <c r="N561" s="26"/>
      <c r="P561" s="77"/>
      <c r="Q561" s="77"/>
      <c r="R561" s="24"/>
      <c r="T561" s="35"/>
      <c r="V561" s="35"/>
    </row>
    <row r="562" spans="1:22" x14ac:dyDescent="0.25">
      <c r="A562" s="12">
        <v>341</v>
      </c>
      <c r="B562" s="12" t="s">
        <v>14</v>
      </c>
      <c r="D562" s="15">
        <v>4207181.04</v>
      </c>
      <c r="F562" s="21">
        <v>18558.714923009546</v>
      </c>
      <c r="H562" s="77">
        <f t="shared" ref="H562:H565" si="195">+ROUND(F562/D562*100,2)</f>
        <v>0.44</v>
      </c>
      <c r="J562" s="77">
        <v>30.030057602124213</v>
      </c>
      <c r="L562" s="24">
        <v>29.53</v>
      </c>
      <c r="N562" s="26">
        <v>0</v>
      </c>
      <c r="P562" s="77">
        <v>3.33</v>
      </c>
      <c r="Q562" s="77"/>
      <c r="R562" s="24">
        <f t="shared" ref="R562:R565" si="196">+ROUND(T562/D562*100,2)</f>
        <v>3.37</v>
      </c>
      <c r="T562" s="21">
        <f t="shared" ref="T562:T564" si="197">+ROUND((ROUND((100-N562)/100*D562-F562,0))/L562,0)</f>
        <v>141843</v>
      </c>
      <c r="V562" s="21">
        <f>+T562-'Schedule 1A'!R562</f>
        <v>3006</v>
      </c>
    </row>
    <row r="563" spans="1:22" x14ac:dyDescent="0.25">
      <c r="A563" s="12">
        <v>343</v>
      </c>
      <c r="B563" s="12" t="s">
        <v>60</v>
      </c>
      <c r="D563" s="15">
        <v>107250212.90000001</v>
      </c>
      <c r="F563" s="21">
        <v>473102.08610447182</v>
      </c>
      <c r="H563" s="77">
        <f t="shared" si="195"/>
        <v>0.44</v>
      </c>
      <c r="J563" s="77">
        <v>30.030030783170449</v>
      </c>
      <c r="L563" s="24">
        <v>29.53</v>
      </c>
      <c r="N563" s="26">
        <v>0</v>
      </c>
      <c r="P563" s="77">
        <v>3.33</v>
      </c>
      <c r="Q563" s="77"/>
      <c r="R563" s="24">
        <f t="shared" si="196"/>
        <v>3.37</v>
      </c>
      <c r="T563" s="21">
        <f t="shared" si="197"/>
        <v>3615886</v>
      </c>
      <c r="V563" s="21">
        <f>+T563-'Schedule 1A'!R563</f>
        <v>76629</v>
      </c>
    </row>
    <row r="564" spans="1:22" x14ac:dyDescent="0.25">
      <c r="A564" s="12">
        <v>345</v>
      </c>
      <c r="B564" s="12" t="s">
        <v>17</v>
      </c>
      <c r="D564" s="11">
        <v>24990479.77</v>
      </c>
      <c r="F564" s="22">
        <v>110237.99200251844</v>
      </c>
      <c r="H564" s="77">
        <f t="shared" si="195"/>
        <v>0.44</v>
      </c>
      <c r="J564" s="77">
        <v>30.03002917627493</v>
      </c>
      <c r="L564" s="24">
        <v>29.53</v>
      </c>
      <c r="N564" s="26">
        <v>0</v>
      </c>
      <c r="P564" s="77">
        <v>3.33</v>
      </c>
      <c r="Q564" s="77"/>
      <c r="R564" s="24">
        <f t="shared" si="196"/>
        <v>3.37</v>
      </c>
      <c r="T564" s="22">
        <f t="shared" si="197"/>
        <v>842541</v>
      </c>
      <c r="V564" s="22">
        <f>+T564-'Schedule 1A'!R564</f>
        <v>17855</v>
      </c>
    </row>
    <row r="565" spans="1:22" x14ac:dyDescent="0.25">
      <c r="A565" s="12"/>
      <c r="B565" s="16" t="s">
        <v>235</v>
      </c>
      <c r="D565" s="7">
        <f>+SUBTOTAL(9,D560:D564)</f>
        <v>136447873.71000001</v>
      </c>
      <c r="E565" s="28"/>
      <c r="F565" s="34">
        <f>+SUBTOTAL(9,F560:F564)</f>
        <v>601898.79302999983</v>
      </c>
      <c r="G565" s="28"/>
      <c r="H565" s="81">
        <f t="shared" si="195"/>
        <v>0.44</v>
      </c>
      <c r="L565" s="24"/>
      <c r="N565" s="26"/>
      <c r="P565" s="77"/>
      <c r="Q565" s="77"/>
      <c r="R565" s="81">
        <f t="shared" si="196"/>
        <v>3.37</v>
      </c>
      <c r="T565" s="34">
        <f>+SUBTOTAL(9,T560:T564)</f>
        <v>4600270</v>
      </c>
      <c r="V565" s="34">
        <f>+SUBTOTAL(9,V560:V564)</f>
        <v>97490</v>
      </c>
    </row>
    <row r="566" spans="1:22" x14ac:dyDescent="0.25">
      <c r="B566" s="28" t="s">
        <v>5</v>
      </c>
      <c r="D566" s="23"/>
      <c r="E566" s="28"/>
      <c r="F566" s="17"/>
      <c r="G566" s="28"/>
      <c r="L566" s="55"/>
      <c r="N566" s="26"/>
      <c r="P566" s="77"/>
      <c r="Q566" s="77"/>
      <c r="R566" s="55"/>
      <c r="T566" s="23"/>
      <c r="V566" s="23"/>
    </row>
    <row r="567" spans="1:22" x14ac:dyDescent="0.25">
      <c r="A567" s="39" t="s">
        <v>12</v>
      </c>
      <c r="D567" s="67">
        <f>+SUBTOTAL(9,D531:D566)</f>
        <v>1047973482.8299999</v>
      </c>
      <c r="F567" s="121">
        <f>+SUBTOTAL(9,F531:F566)</f>
        <v>126661570.6496475</v>
      </c>
      <c r="H567" s="86">
        <f t="shared" ref="H567:H569" si="198">+ROUND(F567/D567*100,2)</f>
        <v>12.09</v>
      </c>
      <c r="L567" s="55"/>
      <c r="N567" s="26"/>
      <c r="P567" s="77"/>
      <c r="Q567" s="77"/>
      <c r="R567" s="93">
        <f t="shared" ref="R567" si="199">+ROUND(T567/D567*100,2)</f>
        <v>3.18</v>
      </c>
      <c r="T567" s="67">
        <f>+SUBTOTAL(9,T531:T566)</f>
        <v>33298549</v>
      </c>
      <c r="V567" s="67">
        <f>+SUBTOTAL(9,V531:V566)</f>
        <v>-1284575</v>
      </c>
    </row>
    <row r="568" spans="1:22" x14ac:dyDescent="0.25">
      <c r="A568" s="39"/>
      <c r="B568" s="20" t="s">
        <v>5</v>
      </c>
      <c r="D568" s="35"/>
      <c r="F568" s="119"/>
      <c r="L568" s="48"/>
      <c r="N568" s="26"/>
      <c r="P568" s="77"/>
      <c r="Q568" s="77"/>
      <c r="R568" s="48"/>
      <c r="T568" s="35"/>
      <c r="V568" s="35"/>
    </row>
    <row r="569" spans="1:22" ht="13.8" thickBot="1" x14ac:dyDescent="0.3">
      <c r="A569" s="39" t="s">
        <v>11</v>
      </c>
      <c r="D569" s="40">
        <f>+SUBTOTAL(9,D18:D568)</f>
        <v>22795357881.990017</v>
      </c>
      <c r="F569" s="6">
        <f>+SUBTOTAL(9,F20:F568)</f>
        <v>5541188909.9440765</v>
      </c>
      <c r="H569" s="86">
        <f t="shared" si="198"/>
        <v>24.31</v>
      </c>
      <c r="L569" s="24"/>
      <c r="N569" s="26"/>
      <c r="P569" s="77"/>
      <c r="Q569" s="77"/>
      <c r="R569" s="86">
        <f t="shared" ref="R569" si="200">+ROUND(T569/D569*100,2)</f>
        <v>4.01</v>
      </c>
      <c r="T569" s="40">
        <f>+SUBTOTAL(9,T18:T568)</f>
        <v>913519786</v>
      </c>
      <c r="V569" s="40">
        <f>+SUBTOTAL(9,V18:V568)</f>
        <v>237594418</v>
      </c>
    </row>
    <row r="570" spans="1:22" ht="13.8" thickTop="1" x14ac:dyDescent="0.25">
      <c r="B570" s="20" t="s">
        <v>5</v>
      </c>
      <c r="F570" s="12"/>
      <c r="L570" s="48"/>
      <c r="N570" s="26"/>
      <c r="P570" s="77"/>
      <c r="Q570" s="77"/>
      <c r="R570" s="48"/>
    </row>
    <row r="571" spans="1:22" x14ac:dyDescent="0.25">
      <c r="B571" s="20" t="s">
        <v>5</v>
      </c>
      <c r="F571" s="12"/>
      <c r="L571" s="24"/>
      <c r="N571" s="26"/>
      <c r="P571" s="77"/>
      <c r="Q571" s="77"/>
      <c r="R571" s="24"/>
    </row>
    <row r="572" spans="1:22" x14ac:dyDescent="0.25">
      <c r="A572" s="39" t="s">
        <v>8</v>
      </c>
      <c r="D572" s="62"/>
      <c r="E572" s="62"/>
      <c r="F572" s="5"/>
      <c r="G572" s="62"/>
      <c r="L572" s="24"/>
      <c r="N572" s="26"/>
      <c r="P572" s="77"/>
      <c r="Q572" s="77"/>
      <c r="R572" s="24"/>
      <c r="T572" s="62"/>
      <c r="V572" s="62"/>
    </row>
    <row r="573" spans="1:22" x14ac:dyDescent="0.25">
      <c r="B573" s="20" t="s">
        <v>5</v>
      </c>
      <c r="D573" s="62"/>
      <c r="E573" s="62"/>
      <c r="F573" s="5"/>
      <c r="G573" s="62"/>
      <c r="L573" s="24"/>
      <c r="N573" s="26"/>
      <c r="P573" s="77"/>
      <c r="Q573" s="77"/>
      <c r="R573" s="24"/>
      <c r="T573" s="62"/>
      <c r="V573" s="62"/>
    </row>
    <row r="574" spans="1:22" x14ac:dyDescent="0.25">
      <c r="A574" s="39"/>
      <c r="B574" s="39" t="s">
        <v>117</v>
      </c>
      <c r="F574" s="12"/>
      <c r="L574" s="24"/>
      <c r="N574" s="26"/>
      <c r="P574" s="77"/>
      <c r="Q574" s="77"/>
      <c r="R574" s="24"/>
    </row>
    <row r="575" spans="1:22" x14ac:dyDescent="0.25">
      <c r="A575" s="20">
        <v>350.2</v>
      </c>
      <c r="B575" s="20" t="s">
        <v>118</v>
      </c>
      <c r="D575" s="15">
        <v>240510767.25999999</v>
      </c>
      <c r="F575" s="15">
        <v>80181515.178000003</v>
      </c>
      <c r="H575" s="77">
        <f t="shared" ref="H575:H584" si="201">+ROUND(F575/D575*100,2)</f>
        <v>33.340000000000003</v>
      </c>
      <c r="J575" s="57">
        <v>75</v>
      </c>
      <c r="L575" s="24">
        <v>53.2</v>
      </c>
      <c r="N575" s="26">
        <v>0</v>
      </c>
      <c r="P575" s="77">
        <v>1.33</v>
      </c>
      <c r="Q575" s="77"/>
      <c r="R575" s="24">
        <f t="shared" ref="R575:R584" si="202">+ROUND(T575/D575*100,2)</f>
        <v>1.25</v>
      </c>
      <c r="T575" s="21">
        <f t="shared" ref="T575:T584" si="203">+ROUND((ROUND((100-N575)/100*D575-F575,0))/L575,0)</f>
        <v>3013708</v>
      </c>
      <c r="V575" s="21">
        <f>+T575-'Schedule 1A'!R575</f>
        <v>-112932</v>
      </c>
    </row>
    <row r="576" spans="1:22" x14ac:dyDescent="0.25">
      <c r="A576" s="20">
        <v>352</v>
      </c>
      <c r="B576" s="20" t="s">
        <v>14</v>
      </c>
      <c r="D576" s="15">
        <v>154719739.84</v>
      </c>
      <c r="F576" s="15">
        <v>40213775.077999994</v>
      </c>
      <c r="H576" s="77">
        <f t="shared" si="201"/>
        <v>25.99</v>
      </c>
      <c r="J576" s="57">
        <v>65</v>
      </c>
      <c r="L576" s="24">
        <v>52.43</v>
      </c>
      <c r="N576" s="26">
        <v>-15</v>
      </c>
      <c r="P576" s="77">
        <v>1.77</v>
      </c>
      <c r="Q576" s="77"/>
      <c r="R576" s="24">
        <f t="shared" si="202"/>
        <v>1.7</v>
      </c>
      <c r="T576" s="21">
        <f t="shared" si="203"/>
        <v>2626625</v>
      </c>
      <c r="V576" s="21">
        <f>+T576-'Schedule 1A'!R576</f>
        <v>-313050</v>
      </c>
    </row>
    <row r="577" spans="1:22" x14ac:dyDescent="0.25">
      <c r="A577" s="20">
        <v>353</v>
      </c>
      <c r="B577" s="20" t="s">
        <v>119</v>
      </c>
      <c r="D577" s="15">
        <v>1741377472.21</v>
      </c>
      <c r="F577" s="15">
        <v>504497585.40427244</v>
      </c>
      <c r="H577" s="77">
        <f t="shared" si="201"/>
        <v>28.97</v>
      </c>
      <c r="J577" s="57">
        <v>40</v>
      </c>
      <c r="L577" s="24">
        <v>30.9</v>
      </c>
      <c r="N577" s="26">
        <v>-2</v>
      </c>
      <c r="P577" s="77">
        <v>2.5499999999999998</v>
      </c>
      <c r="Q577" s="77"/>
      <c r="R577" s="24">
        <f t="shared" si="202"/>
        <v>2.36</v>
      </c>
      <c r="T577" s="21">
        <f t="shared" si="203"/>
        <v>41155580</v>
      </c>
      <c r="V577" s="21">
        <f>+T577-'Schedule 1A'!R577</f>
        <v>-4120234</v>
      </c>
    </row>
    <row r="578" spans="1:22" x14ac:dyDescent="0.25">
      <c r="A578" s="20">
        <v>353.1</v>
      </c>
      <c r="B578" s="20" t="s">
        <v>120</v>
      </c>
      <c r="D578" s="15">
        <v>400209879.67000002</v>
      </c>
      <c r="F578" s="15">
        <v>67360985.230000004</v>
      </c>
      <c r="H578" s="77">
        <f t="shared" si="201"/>
        <v>16.829999999999998</v>
      </c>
      <c r="J578" s="57">
        <v>30</v>
      </c>
      <c r="L578" s="24">
        <v>23.69</v>
      </c>
      <c r="N578" s="26">
        <v>0</v>
      </c>
      <c r="P578" s="77">
        <v>3.33</v>
      </c>
      <c r="Q578" s="77"/>
      <c r="R578" s="24">
        <f t="shared" si="202"/>
        <v>3.51</v>
      </c>
      <c r="T578" s="21">
        <f t="shared" si="203"/>
        <v>14050185</v>
      </c>
      <c r="V578" s="21">
        <f>+T578-'Schedule 1A'!R578</f>
        <v>2444098</v>
      </c>
    </row>
    <row r="579" spans="1:22" x14ac:dyDescent="0.25">
      <c r="A579" s="20">
        <v>354</v>
      </c>
      <c r="B579" s="20" t="s">
        <v>121</v>
      </c>
      <c r="D579" s="15">
        <v>349056185.01999998</v>
      </c>
      <c r="F579" s="15">
        <v>225421514.83400002</v>
      </c>
      <c r="H579" s="77">
        <f t="shared" si="201"/>
        <v>64.58</v>
      </c>
      <c r="J579" s="57">
        <v>60</v>
      </c>
      <c r="L579" s="24">
        <v>35.880000000000003</v>
      </c>
      <c r="N579" s="26">
        <v>-25</v>
      </c>
      <c r="P579" s="77">
        <v>2.09</v>
      </c>
      <c r="Q579" s="77"/>
      <c r="R579" s="24">
        <f t="shared" si="202"/>
        <v>1.68</v>
      </c>
      <c r="T579" s="21">
        <f t="shared" si="203"/>
        <v>5877891</v>
      </c>
      <c r="V579" s="21">
        <f>+T579-'Schedule 1A'!R579</f>
        <v>-1801345</v>
      </c>
    </row>
    <row r="580" spans="1:22" x14ac:dyDescent="0.25">
      <c r="A580" s="20">
        <v>355</v>
      </c>
      <c r="B580" s="20" t="s">
        <v>122</v>
      </c>
      <c r="D580" s="15">
        <v>1242636000.74</v>
      </c>
      <c r="F580" s="15">
        <v>420741336.79800004</v>
      </c>
      <c r="H580" s="77">
        <f t="shared" si="201"/>
        <v>33.86</v>
      </c>
      <c r="J580" s="57">
        <v>50</v>
      </c>
      <c r="L580" s="24">
        <v>39.880000000000003</v>
      </c>
      <c r="N580" s="26">
        <v>-50</v>
      </c>
      <c r="P580" s="77">
        <v>3</v>
      </c>
      <c r="Q580" s="77"/>
      <c r="R580" s="24">
        <f t="shared" si="202"/>
        <v>2.91</v>
      </c>
      <c r="T580" s="21">
        <f t="shared" si="203"/>
        <v>36188883</v>
      </c>
      <c r="V580" s="21">
        <f>+T580-'Schedule 1A'!R580</f>
        <v>-6060741</v>
      </c>
    </row>
    <row r="581" spans="1:22" x14ac:dyDescent="0.25">
      <c r="A581" s="20">
        <v>356</v>
      </c>
      <c r="B581" s="20" t="s">
        <v>123</v>
      </c>
      <c r="D581" s="15">
        <v>854174815.62</v>
      </c>
      <c r="F581" s="15">
        <v>364102827.98199999</v>
      </c>
      <c r="H581" s="77">
        <f t="shared" si="201"/>
        <v>42.63</v>
      </c>
      <c r="J581" s="57">
        <v>51</v>
      </c>
      <c r="L581" s="24">
        <v>39.61</v>
      </c>
      <c r="N581" s="26">
        <v>-55</v>
      </c>
      <c r="P581" s="77">
        <v>3.04</v>
      </c>
      <c r="Q581" s="77"/>
      <c r="R581" s="24">
        <f t="shared" si="202"/>
        <v>2.84</v>
      </c>
      <c r="T581" s="21">
        <f t="shared" si="203"/>
        <v>24232975</v>
      </c>
      <c r="V581" s="21">
        <f>+T581-'Schedule 1A'!R581</f>
        <v>-3100619</v>
      </c>
    </row>
    <row r="582" spans="1:22" x14ac:dyDescent="0.25">
      <c r="A582" s="20">
        <v>357</v>
      </c>
      <c r="B582" s="20" t="s">
        <v>124</v>
      </c>
      <c r="D582" s="15">
        <v>75512191.540000007</v>
      </c>
      <c r="F582" s="15">
        <v>26533421.569999997</v>
      </c>
      <c r="H582" s="77">
        <f t="shared" si="201"/>
        <v>35.14</v>
      </c>
      <c r="J582" s="57">
        <v>65</v>
      </c>
      <c r="L582" s="24">
        <v>45.29</v>
      </c>
      <c r="N582" s="26">
        <v>0</v>
      </c>
      <c r="P582" s="77">
        <v>1.54</v>
      </c>
      <c r="Q582" s="77"/>
      <c r="R582" s="24">
        <f t="shared" si="202"/>
        <v>1.43</v>
      </c>
      <c r="T582" s="21">
        <f t="shared" si="203"/>
        <v>1081448</v>
      </c>
      <c r="V582" s="21">
        <f>+T582-'Schedule 1A'!R582</f>
        <v>-202259</v>
      </c>
    </row>
    <row r="583" spans="1:22" x14ac:dyDescent="0.25">
      <c r="A583" s="20">
        <v>358</v>
      </c>
      <c r="B583" s="20" t="s">
        <v>125</v>
      </c>
      <c r="D583" s="15">
        <v>104576519.7</v>
      </c>
      <c r="F583" s="15">
        <v>29275918.359999999</v>
      </c>
      <c r="H583" s="77">
        <f t="shared" si="201"/>
        <v>27.99</v>
      </c>
      <c r="J583" s="57">
        <v>65</v>
      </c>
      <c r="L583" s="24">
        <v>49.27</v>
      </c>
      <c r="N583" s="26">
        <v>-20</v>
      </c>
      <c r="P583" s="77">
        <v>1.85</v>
      </c>
      <c r="Q583" s="77"/>
      <c r="R583" s="24">
        <f t="shared" si="202"/>
        <v>1.87</v>
      </c>
      <c r="T583" s="21">
        <f t="shared" si="203"/>
        <v>1952829</v>
      </c>
      <c r="V583" s="21">
        <f>+T583-'Schedule 1A'!R583</f>
        <v>70452</v>
      </c>
    </row>
    <row r="584" spans="1:22" x14ac:dyDescent="0.25">
      <c r="A584" s="20">
        <v>359</v>
      </c>
      <c r="B584" s="20" t="s">
        <v>126</v>
      </c>
      <c r="D584" s="11">
        <v>113485941.43000001</v>
      </c>
      <c r="F584" s="11">
        <v>42504639.473000005</v>
      </c>
      <c r="H584" s="77">
        <f t="shared" si="201"/>
        <v>37.450000000000003</v>
      </c>
      <c r="J584" s="57">
        <v>75</v>
      </c>
      <c r="L584" s="24">
        <v>54.53</v>
      </c>
      <c r="N584" s="26">
        <v>-10</v>
      </c>
      <c r="P584" s="77">
        <v>1.46</v>
      </c>
      <c r="Q584" s="77"/>
      <c r="R584" s="24">
        <f t="shared" si="202"/>
        <v>1.33</v>
      </c>
      <c r="T584" s="22">
        <f t="shared" si="203"/>
        <v>1509809</v>
      </c>
      <c r="V584" s="22">
        <f>+T584-'Schedule 1A'!R584</f>
        <v>-419452</v>
      </c>
    </row>
    <row r="585" spans="1:22" x14ac:dyDescent="0.25">
      <c r="F585" s="12"/>
      <c r="J585" s="57"/>
      <c r="L585" s="24"/>
      <c r="N585" s="26"/>
      <c r="P585" s="77"/>
      <c r="Q585" s="77"/>
      <c r="R585" s="24"/>
    </row>
    <row r="586" spans="1:22" x14ac:dyDescent="0.25">
      <c r="A586" s="39"/>
      <c r="B586" s="39" t="s">
        <v>127</v>
      </c>
      <c r="D586" s="68">
        <f>+SUBTOTAL(9,D575:D585)</f>
        <v>5276259513.0299997</v>
      </c>
      <c r="F586" s="122">
        <f>+SUBTOTAL(9,F575:F585)</f>
        <v>1800833519.9072723</v>
      </c>
      <c r="H586" s="86">
        <f t="shared" ref="H586" si="204">+ROUND(F586/D586*100,2)</f>
        <v>34.130000000000003</v>
      </c>
      <c r="J586" s="57"/>
      <c r="L586" s="24"/>
      <c r="N586" s="26"/>
      <c r="P586" s="77"/>
      <c r="Q586" s="77"/>
      <c r="R586" s="86">
        <f t="shared" ref="R586" si="205">+ROUND(T586/D586*100,2)</f>
        <v>2.5</v>
      </c>
      <c r="T586" s="68">
        <f>+SUBTOTAL(9,T575:T585)</f>
        <v>131689933</v>
      </c>
      <c r="V586" s="68">
        <f>+SUBTOTAL(9,V575:V585)</f>
        <v>-13616082</v>
      </c>
    </row>
    <row r="587" spans="1:22" x14ac:dyDescent="0.25">
      <c r="A587" s="39"/>
      <c r="B587" s="39" t="s">
        <v>5</v>
      </c>
      <c r="F587" s="12"/>
      <c r="J587" s="57"/>
      <c r="L587" s="48"/>
      <c r="N587" s="26"/>
      <c r="P587" s="77"/>
      <c r="Q587" s="77"/>
      <c r="R587" s="48"/>
    </row>
    <row r="588" spans="1:22" x14ac:dyDescent="0.25">
      <c r="A588" s="39"/>
      <c r="B588" s="39" t="s">
        <v>128</v>
      </c>
      <c r="F588" s="12"/>
      <c r="J588" s="57"/>
      <c r="L588" s="24"/>
      <c r="N588" s="26"/>
      <c r="P588" s="77"/>
      <c r="Q588" s="77"/>
      <c r="R588" s="24"/>
    </row>
    <row r="589" spans="1:22" x14ac:dyDescent="0.25">
      <c r="A589" s="20">
        <v>361</v>
      </c>
      <c r="B589" s="20" t="s">
        <v>14</v>
      </c>
      <c r="D589" s="15">
        <v>198554703.13999999</v>
      </c>
      <c r="F589" s="15">
        <v>55416149.731000006</v>
      </c>
      <c r="H589" s="77">
        <f t="shared" ref="H589:H604" si="206">+ROUND(F589/D589*100,2)</f>
        <v>27.91</v>
      </c>
      <c r="J589" s="57">
        <v>65</v>
      </c>
      <c r="L589" s="24">
        <v>49.85</v>
      </c>
      <c r="N589" s="26">
        <v>-15</v>
      </c>
      <c r="P589" s="77">
        <v>1.77</v>
      </c>
      <c r="Q589" s="77"/>
      <c r="R589" s="24">
        <f t="shared" ref="R589:R604" si="207">+ROUND(T589/D589*100,2)</f>
        <v>1.75</v>
      </c>
      <c r="T589" s="21">
        <f t="shared" ref="T589:T604" si="208">+ROUND((ROUND((100-N589)/100*D589-F589,0))/L589,0)</f>
        <v>3468842</v>
      </c>
      <c r="V589" s="21">
        <f>+T589-'Schedule 1A'!R589</f>
        <v>-303697</v>
      </c>
    </row>
    <row r="590" spans="1:22" x14ac:dyDescent="0.25">
      <c r="A590" s="20">
        <v>362</v>
      </c>
      <c r="B590" s="20" t="s">
        <v>119</v>
      </c>
      <c r="D590" s="15">
        <v>1740028154.0699999</v>
      </c>
      <c r="F590" s="15">
        <v>531280565.92400008</v>
      </c>
      <c r="H590" s="77">
        <f t="shared" si="206"/>
        <v>30.53</v>
      </c>
      <c r="J590" s="57">
        <v>45</v>
      </c>
      <c r="L590" s="24">
        <v>33.67</v>
      </c>
      <c r="N590" s="26">
        <v>-10</v>
      </c>
      <c r="P590" s="77">
        <v>2.44</v>
      </c>
      <c r="Q590" s="77"/>
      <c r="R590" s="24">
        <f t="shared" si="207"/>
        <v>2.36</v>
      </c>
      <c r="T590" s="21">
        <f t="shared" si="208"/>
        <v>41067728</v>
      </c>
      <c r="V590" s="21">
        <f>+T590-'Schedule 1A'!R590</f>
        <v>-4173004</v>
      </c>
    </row>
    <row r="591" spans="1:22" x14ac:dyDescent="0.25">
      <c r="A591" s="20">
        <v>364.1</v>
      </c>
      <c r="B591" s="20" t="s">
        <v>129</v>
      </c>
      <c r="D591" s="15">
        <v>1083692908.71</v>
      </c>
      <c r="F591" s="15">
        <v>481024952.89521766</v>
      </c>
      <c r="H591" s="77">
        <f t="shared" si="206"/>
        <v>44.39</v>
      </c>
      <c r="J591" s="57">
        <v>40</v>
      </c>
      <c r="L591" s="24">
        <v>28.9</v>
      </c>
      <c r="N591" s="26">
        <v>-100</v>
      </c>
      <c r="P591" s="77">
        <v>5</v>
      </c>
      <c r="Q591" s="77"/>
      <c r="R591" s="24">
        <f t="shared" si="207"/>
        <v>5.38</v>
      </c>
      <c r="T591" s="21">
        <f t="shared" si="208"/>
        <v>58351587</v>
      </c>
      <c r="V591" s="21">
        <f>+T591-'Schedule 1A'!R591</f>
        <v>13920178</v>
      </c>
    </row>
    <row r="592" spans="1:22" x14ac:dyDescent="0.25">
      <c r="A592" s="20">
        <v>364.2</v>
      </c>
      <c r="B592" s="20" t="s">
        <v>130</v>
      </c>
      <c r="D592" s="120">
        <v>706877718.75999999</v>
      </c>
      <c r="F592" s="120">
        <v>98411502.52478227</v>
      </c>
      <c r="H592" s="77">
        <f t="shared" si="206"/>
        <v>13.92</v>
      </c>
      <c r="J592" s="57">
        <v>50</v>
      </c>
      <c r="L592" s="24">
        <v>45.65</v>
      </c>
      <c r="N592" s="26">
        <v>-100</v>
      </c>
      <c r="P592" s="77">
        <v>4</v>
      </c>
      <c r="Q592" s="77"/>
      <c r="R592" s="24">
        <f t="shared" si="207"/>
        <v>4.08</v>
      </c>
      <c r="T592" s="21">
        <f t="shared" si="208"/>
        <v>28813668</v>
      </c>
      <c r="V592" s="21">
        <f>+T592-'Schedule 1A'!R592</f>
        <v>-168318</v>
      </c>
    </row>
    <row r="593" spans="1:22" x14ac:dyDescent="0.25">
      <c r="A593" s="20">
        <v>365</v>
      </c>
      <c r="B593" s="20" t="s">
        <v>123</v>
      </c>
      <c r="D593" s="15">
        <v>1991793394.02</v>
      </c>
      <c r="F593" s="15">
        <v>740342106.01999998</v>
      </c>
      <c r="H593" s="77">
        <f t="shared" si="206"/>
        <v>37.17</v>
      </c>
      <c r="J593" s="57">
        <v>48</v>
      </c>
      <c r="L593" s="24">
        <v>38.9</v>
      </c>
      <c r="N593" s="26">
        <v>-80</v>
      </c>
      <c r="P593" s="77">
        <v>3.74</v>
      </c>
      <c r="Q593" s="77"/>
      <c r="R593" s="24">
        <f t="shared" si="207"/>
        <v>3.67</v>
      </c>
      <c r="T593" s="21">
        <f t="shared" si="208"/>
        <v>73133316</v>
      </c>
      <c r="V593" s="21">
        <f>+T593-'Schedule 1A'!R593</f>
        <v>-4546626</v>
      </c>
    </row>
    <row r="594" spans="1:22" x14ac:dyDescent="0.25">
      <c r="A594" s="20">
        <v>366.6</v>
      </c>
      <c r="B594" s="20" t="s">
        <v>198</v>
      </c>
      <c r="D594" s="15">
        <v>1528850820.6300001</v>
      </c>
      <c r="F594" s="15">
        <v>345598141.44</v>
      </c>
      <c r="H594" s="77">
        <f t="shared" si="206"/>
        <v>22.61</v>
      </c>
      <c r="J594" s="57">
        <v>70</v>
      </c>
      <c r="L594" s="24">
        <v>54.59</v>
      </c>
      <c r="N594" s="26">
        <v>0</v>
      </c>
      <c r="P594" s="77">
        <v>1.43</v>
      </c>
      <c r="Q594" s="77"/>
      <c r="R594" s="24">
        <f t="shared" si="207"/>
        <v>1.42</v>
      </c>
      <c r="T594" s="21">
        <f t="shared" si="208"/>
        <v>21675264</v>
      </c>
      <c r="V594" s="21">
        <f>+T594-'Schedule 1A'!R594</f>
        <v>-1257498</v>
      </c>
    </row>
    <row r="595" spans="1:22" x14ac:dyDescent="0.25">
      <c r="A595" s="20">
        <v>366.7</v>
      </c>
      <c r="B595" s="20" t="s">
        <v>199</v>
      </c>
      <c r="D595" s="15">
        <v>193885660.52000001</v>
      </c>
      <c r="F595" s="15">
        <v>26860957.869999997</v>
      </c>
      <c r="H595" s="77">
        <f t="shared" si="206"/>
        <v>13.85</v>
      </c>
      <c r="J595" s="57">
        <v>50</v>
      </c>
      <c r="L595" s="24">
        <v>43.04</v>
      </c>
      <c r="N595" s="26">
        <v>0</v>
      </c>
      <c r="P595" s="77">
        <v>2</v>
      </c>
      <c r="Q595" s="77"/>
      <c r="R595" s="24">
        <f t="shared" si="207"/>
        <v>2</v>
      </c>
      <c r="T595" s="21">
        <f t="shared" si="208"/>
        <v>3880685</v>
      </c>
      <c r="V595" s="21">
        <f>+T595-'Schedule 1A'!R595</f>
        <v>2972</v>
      </c>
    </row>
    <row r="596" spans="1:22" x14ac:dyDescent="0.25">
      <c r="A596" s="20">
        <v>367.6</v>
      </c>
      <c r="B596" s="20" t="s">
        <v>196</v>
      </c>
      <c r="D596" s="15">
        <v>1723803662.04</v>
      </c>
      <c r="F596" s="15">
        <v>475313897.49000001</v>
      </c>
      <c r="H596" s="77">
        <f t="shared" si="206"/>
        <v>27.57</v>
      </c>
      <c r="J596" s="57">
        <v>42</v>
      </c>
      <c r="L596" s="24">
        <v>31.87</v>
      </c>
      <c r="N596" s="26">
        <v>-5</v>
      </c>
      <c r="P596" s="77">
        <v>2.5</v>
      </c>
      <c r="Q596" s="77"/>
      <c r="R596" s="24">
        <f t="shared" si="207"/>
        <v>2.4300000000000002</v>
      </c>
      <c r="T596" s="21">
        <f t="shared" si="208"/>
        <v>41878881</v>
      </c>
      <c r="V596" s="21">
        <f>+T596-'Schedule 1A'!R596</f>
        <v>-2940014</v>
      </c>
    </row>
    <row r="597" spans="1:22" x14ac:dyDescent="0.25">
      <c r="A597" s="20">
        <v>367.7</v>
      </c>
      <c r="B597" s="20" t="s">
        <v>197</v>
      </c>
      <c r="D597" s="15">
        <v>731720379.38999999</v>
      </c>
      <c r="F597" s="15">
        <v>288138701.13999999</v>
      </c>
      <c r="H597" s="77">
        <f t="shared" si="206"/>
        <v>39.380000000000003</v>
      </c>
      <c r="J597" s="57">
        <v>35</v>
      </c>
      <c r="L597" s="24">
        <v>23.06</v>
      </c>
      <c r="N597" s="26">
        <v>0</v>
      </c>
      <c r="P597" s="77">
        <v>2.86</v>
      </c>
      <c r="Q597" s="77"/>
      <c r="R597" s="24">
        <f t="shared" si="207"/>
        <v>2.63</v>
      </c>
      <c r="T597" s="21">
        <f t="shared" si="208"/>
        <v>19235979</v>
      </c>
      <c r="V597" s="21">
        <f>+T597-'Schedule 1A'!R597</f>
        <v>-1983912</v>
      </c>
    </row>
    <row r="598" spans="1:22" x14ac:dyDescent="0.25">
      <c r="A598" s="20">
        <v>368</v>
      </c>
      <c r="B598" s="20" t="s">
        <v>131</v>
      </c>
      <c r="D598" s="15">
        <v>2172571477.3800001</v>
      </c>
      <c r="F598" s="15">
        <v>977456673.49000001</v>
      </c>
      <c r="H598" s="77">
        <f t="shared" si="206"/>
        <v>44.99</v>
      </c>
      <c r="J598" s="57">
        <v>34</v>
      </c>
      <c r="L598" s="24">
        <v>23.48</v>
      </c>
      <c r="N598" s="26">
        <v>-15</v>
      </c>
      <c r="P598" s="77">
        <v>3.38</v>
      </c>
      <c r="Q598" s="77"/>
      <c r="R598" s="24">
        <f t="shared" si="207"/>
        <v>2.98</v>
      </c>
      <c r="T598" s="21">
        <f t="shared" si="208"/>
        <v>64778557</v>
      </c>
      <c r="V598" s="21">
        <f>+T598-'Schedule 1A'!R598</f>
        <v>-17779159</v>
      </c>
    </row>
    <row r="599" spans="1:22" x14ac:dyDescent="0.25">
      <c r="A599" s="20">
        <v>369.1</v>
      </c>
      <c r="B599" s="20" t="s">
        <v>194</v>
      </c>
      <c r="D599" s="15">
        <v>429359956.48000002</v>
      </c>
      <c r="F599" s="15">
        <v>121671609.69</v>
      </c>
      <c r="H599" s="77">
        <f t="shared" si="206"/>
        <v>28.34</v>
      </c>
      <c r="J599" s="57">
        <v>53</v>
      </c>
      <c r="L599" s="24">
        <v>45.82</v>
      </c>
      <c r="N599" s="26">
        <v>-125</v>
      </c>
      <c r="P599" s="77">
        <v>4.25</v>
      </c>
      <c r="Q599" s="77"/>
      <c r="R599" s="24">
        <f t="shared" si="207"/>
        <v>4.29</v>
      </c>
      <c r="T599" s="21">
        <f t="shared" si="208"/>
        <v>18428378</v>
      </c>
      <c r="V599" s="21">
        <f>+T599-'Schedule 1A'!R599</f>
        <v>1683340</v>
      </c>
    </row>
    <row r="600" spans="1:22" x14ac:dyDescent="0.25">
      <c r="A600" s="20">
        <v>369.6</v>
      </c>
      <c r="B600" s="20" t="s">
        <v>195</v>
      </c>
      <c r="D600" s="15">
        <v>818122343.44000006</v>
      </c>
      <c r="F600" s="15">
        <v>316173519.42000002</v>
      </c>
      <c r="H600" s="77">
        <f t="shared" si="206"/>
        <v>38.65</v>
      </c>
      <c r="J600" s="57">
        <v>45</v>
      </c>
      <c r="L600" s="24">
        <v>31.75</v>
      </c>
      <c r="N600" s="26">
        <v>-15</v>
      </c>
      <c r="P600" s="77">
        <v>2.5499999999999998</v>
      </c>
      <c r="Q600" s="77"/>
      <c r="R600" s="24">
        <f t="shared" si="207"/>
        <v>2.4</v>
      </c>
      <c r="T600" s="21">
        <f t="shared" si="208"/>
        <v>19674557</v>
      </c>
      <c r="V600" s="21">
        <f>+T600-'Schedule 1A'!R600</f>
        <v>-3232869</v>
      </c>
    </row>
    <row r="601" spans="1:22" x14ac:dyDescent="0.25">
      <c r="A601" s="20">
        <v>370</v>
      </c>
      <c r="B601" s="20" t="s">
        <v>132</v>
      </c>
      <c r="D601" s="15">
        <v>90547257.879999995</v>
      </c>
      <c r="F601" s="15">
        <v>64524789</v>
      </c>
      <c r="H601" s="77">
        <f t="shared" si="206"/>
        <v>71.260000000000005</v>
      </c>
      <c r="J601" s="57">
        <v>38</v>
      </c>
      <c r="L601" s="24">
        <v>17.18</v>
      </c>
      <c r="N601" s="26">
        <v>-30</v>
      </c>
      <c r="P601" s="77">
        <v>3.42</v>
      </c>
      <c r="Q601" s="77"/>
      <c r="R601" s="24">
        <f t="shared" si="207"/>
        <v>3.42</v>
      </c>
      <c r="T601" s="21">
        <f t="shared" si="208"/>
        <v>3095847</v>
      </c>
      <c r="V601" s="21">
        <f>+T601-'Schedule 1A'!R601</f>
        <v>-163854</v>
      </c>
    </row>
    <row r="602" spans="1:22" x14ac:dyDescent="0.25">
      <c r="A602" s="20">
        <v>370.1</v>
      </c>
      <c r="B602" s="20" t="s">
        <v>133</v>
      </c>
      <c r="D602" s="15">
        <v>752056780.59000003</v>
      </c>
      <c r="F602" s="15">
        <v>195134860.73225614</v>
      </c>
      <c r="H602" s="77">
        <f t="shared" si="206"/>
        <v>25.95</v>
      </c>
      <c r="J602" s="57">
        <v>20</v>
      </c>
      <c r="L602" s="24">
        <v>15.6</v>
      </c>
      <c r="N602" s="26">
        <v>-30</v>
      </c>
      <c r="P602" s="77">
        <v>6.5</v>
      </c>
      <c r="Q602" s="77"/>
      <c r="R602" s="24">
        <f t="shared" si="207"/>
        <v>6.67</v>
      </c>
      <c r="T602" s="21">
        <f t="shared" si="208"/>
        <v>50162753</v>
      </c>
      <c r="V602" s="21">
        <f>+T602-'Schedule 1A'!R602</f>
        <v>1279062</v>
      </c>
    </row>
    <row r="603" spans="1:22" x14ac:dyDescent="0.25">
      <c r="A603" s="20">
        <v>371</v>
      </c>
      <c r="B603" s="20" t="s">
        <v>134</v>
      </c>
      <c r="D603" s="15">
        <v>77912063.739999995</v>
      </c>
      <c r="F603" s="15">
        <v>32661220.220000003</v>
      </c>
      <c r="H603" s="77">
        <f t="shared" si="206"/>
        <v>41.92</v>
      </c>
      <c r="J603" s="57">
        <v>30</v>
      </c>
      <c r="L603" s="24">
        <v>21.97</v>
      </c>
      <c r="N603" s="26">
        <v>-15</v>
      </c>
      <c r="P603" s="77">
        <v>3.83</v>
      </c>
      <c r="Q603" s="77"/>
      <c r="R603" s="24">
        <f t="shared" si="207"/>
        <v>3.33</v>
      </c>
      <c r="T603" s="21">
        <f t="shared" si="208"/>
        <v>2591609</v>
      </c>
      <c r="V603" s="21">
        <f>+T603-'Schedule 1A'!R603</f>
        <v>-524874</v>
      </c>
    </row>
    <row r="604" spans="1:22" x14ac:dyDescent="0.25">
      <c r="A604" s="20">
        <v>373</v>
      </c>
      <c r="B604" s="20" t="s">
        <v>135</v>
      </c>
      <c r="D604" s="11">
        <v>463393094.83999997</v>
      </c>
      <c r="F604" s="11">
        <v>175429641.97999999</v>
      </c>
      <c r="H604" s="77">
        <f t="shared" si="206"/>
        <v>37.86</v>
      </c>
      <c r="J604" s="57">
        <v>35</v>
      </c>
      <c r="L604" s="24">
        <v>27.34</v>
      </c>
      <c r="N604" s="26">
        <v>-15</v>
      </c>
      <c r="P604" s="77">
        <v>3.29</v>
      </c>
      <c r="Q604" s="77"/>
      <c r="R604" s="24">
        <f t="shared" si="207"/>
        <v>2.82</v>
      </c>
      <c r="T604" s="22">
        <f t="shared" si="208"/>
        <v>13075070</v>
      </c>
      <c r="V604" s="22">
        <f>+T604-'Schedule 1A'!R604</f>
        <v>-5460654</v>
      </c>
    </row>
    <row r="605" spans="1:22" x14ac:dyDescent="0.25">
      <c r="B605" s="20" t="s">
        <v>5</v>
      </c>
      <c r="F605" s="12"/>
      <c r="J605" s="57"/>
      <c r="L605" s="24"/>
      <c r="N605" s="26"/>
      <c r="P605" s="77"/>
      <c r="Q605" s="77"/>
      <c r="R605" s="24"/>
    </row>
    <row r="606" spans="1:22" x14ac:dyDescent="0.25">
      <c r="A606" s="39"/>
      <c r="B606" s="39" t="s">
        <v>136</v>
      </c>
      <c r="D606" s="68">
        <f>+SUBTOTAL(9,D589:D605)</f>
        <v>14703170375.629999</v>
      </c>
      <c r="F606" s="122">
        <f>+SUBTOTAL(9,F589:F605)</f>
        <v>4925439289.567255</v>
      </c>
      <c r="H606" s="86">
        <f t="shared" ref="H606" si="209">+ROUND(F606/D606*100,2)</f>
        <v>33.5</v>
      </c>
      <c r="J606" s="57"/>
      <c r="L606" s="24"/>
      <c r="N606" s="26"/>
      <c r="P606" s="77"/>
      <c r="Q606" s="77"/>
      <c r="R606" s="86">
        <f t="shared" ref="R606" si="210">+ROUND(T606/D606*100,2)</f>
        <v>3.15</v>
      </c>
      <c r="T606" s="68">
        <f>+SUBTOTAL(9,T589:T605)</f>
        <v>463312721</v>
      </c>
      <c r="V606" s="68">
        <f>+SUBTOTAL(9,V589:V605)</f>
        <v>-25648927</v>
      </c>
    </row>
    <row r="607" spans="1:22" x14ac:dyDescent="0.25">
      <c r="A607" s="39"/>
      <c r="B607" s="39" t="s">
        <v>5</v>
      </c>
      <c r="F607" s="12"/>
      <c r="J607" s="57"/>
      <c r="L607" s="48"/>
      <c r="N607" s="26"/>
      <c r="P607" s="77"/>
      <c r="Q607" s="77"/>
      <c r="R607" s="48"/>
    </row>
    <row r="608" spans="1:22" x14ac:dyDescent="0.25">
      <c r="A608" s="39"/>
      <c r="B608" s="39" t="s">
        <v>137</v>
      </c>
      <c r="F608" s="12"/>
      <c r="J608" s="57"/>
      <c r="L608" s="24"/>
      <c r="N608" s="26"/>
      <c r="P608" s="77"/>
      <c r="Q608" s="77"/>
      <c r="R608" s="24"/>
    </row>
    <row r="609" spans="1:22" x14ac:dyDescent="0.25">
      <c r="A609" s="20">
        <v>390</v>
      </c>
      <c r="B609" s="20" t="s">
        <v>14</v>
      </c>
      <c r="D609" s="15">
        <v>435222596.51999998</v>
      </c>
      <c r="F609" s="15">
        <v>123109607.46000001</v>
      </c>
      <c r="H609" s="77">
        <f t="shared" ref="H609:H616" si="211">+ROUND(F609/D609*100,2)</f>
        <v>28.29</v>
      </c>
      <c r="J609" s="57">
        <v>55</v>
      </c>
      <c r="L609" s="24">
        <v>41.11</v>
      </c>
      <c r="N609" s="26">
        <v>-10</v>
      </c>
      <c r="P609" s="77">
        <v>2</v>
      </c>
      <c r="Q609" s="77"/>
      <c r="R609" s="24">
        <f t="shared" ref="R609:R616" si="212">+ROUND(T609/D609*100,2)</f>
        <v>1.99</v>
      </c>
      <c r="T609" s="21">
        <f t="shared" ref="T609:T616" si="213">+ROUND((ROUND((100-N609)/100*D609-F609,0))/L609,0)</f>
        <v>8650821</v>
      </c>
      <c r="V609" s="21">
        <f>+T609-'Schedule 1A'!R609</f>
        <v>-488854</v>
      </c>
    </row>
    <row r="610" spans="1:22" x14ac:dyDescent="0.25">
      <c r="A610" s="20">
        <v>392.1</v>
      </c>
      <c r="B610" s="20" t="s">
        <v>138</v>
      </c>
      <c r="D610" s="15">
        <v>9038958.6799999997</v>
      </c>
      <c r="F610" s="15">
        <v>1913928.7499999998</v>
      </c>
      <c r="H610" s="77">
        <f t="shared" si="211"/>
        <v>21.17</v>
      </c>
      <c r="J610" s="57">
        <v>6</v>
      </c>
      <c r="L610" s="24">
        <v>4.0599999999999996</v>
      </c>
      <c r="N610" s="26">
        <v>15</v>
      </c>
      <c r="P610" s="77">
        <v>14.17</v>
      </c>
      <c r="Q610" s="77"/>
      <c r="R610" s="24">
        <f t="shared" si="212"/>
        <v>15.72</v>
      </c>
      <c r="T610" s="21">
        <f t="shared" si="213"/>
        <v>1420982</v>
      </c>
      <c r="V610" s="21">
        <f>+T610-'Schedule 1A'!R610</f>
        <v>137450</v>
      </c>
    </row>
    <row r="611" spans="1:22" x14ac:dyDescent="0.25">
      <c r="A611" s="20">
        <v>392.2</v>
      </c>
      <c r="B611" s="20" t="s">
        <v>139</v>
      </c>
      <c r="D611" s="15">
        <v>47500082.869999997</v>
      </c>
      <c r="F611" s="15">
        <v>12551216.380000001</v>
      </c>
      <c r="H611" s="77">
        <f t="shared" si="211"/>
        <v>26.42</v>
      </c>
      <c r="J611" s="57">
        <v>9</v>
      </c>
      <c r="L611" s="24">
        <v>5.86</v>
      </c>
      <c r="N611" s="26">
        <v>15</v>
      </c>
      <c r="P611" s="77">
        <v>9.44</v>
      </c>
      <c r="Q611" s="77"/>
      <c r="R611" s="24">
        <f t="shared" si="212"/>
        <v>10</v>
      </c>
      <c r="T611" s="21">
        <f t="shared" si="213"/>
        <v>4748098</v>
      </c>
      <c r="V611" s="21">
        <f>+T611-'Schedule 1A'!R611</f>
        <v>283090</v>
      </c>
    </row>
    <row r="612" spans="1:22" x14ac:dyDescent="0.25">
      <c r="A612" s="20">
        <v>392.3</v>
      </c>
      <c r="B612" s="20" t="s">
        <v>140</v>
      </c>
      <c r="D612" s="15">
        <v>241647649.91</v>
      </c>
      <c r="F612" s="15">
        <v>99939975.870000005</v>
      </c>
      <c r="H612" s="77">
        <f t="shared" si="211"/>
        <v>41.36</v>
      </c>
      <c r="J612" s="57">
        <v>12</v>
      </c>
      <c r="L612" s="24">
        <v>7.09</v>
      </c>
      <c r="N612" s="26">
        <v>15</v>
      </c>
      <c r="P612" s="77">
        <v>7.07</v>
      </c>
      <c r="Q612" s="77"/>
      <c r="R612" s="24">
        <f t="shared" si="212"/>
        <v>6.16</v>
      </c>
      <c r="T612" s="21">
        <f t="shared" si="213"/>
        <v>14874545</v>
      </c>
      <c r="V612" s="21">
        <f>+T612-'Schedule 1A'!R612</f>
        <v>-2282438</v>
      </c>
    </row>
    <row r="613" spans="1:22" x14ac:dyDescent="0.25">
      <c r="A613" s="20">
        <v>392.4</v>
      </c>
      <c r="B613" s="20" t="s">
        <v>141</v>
      </c>
      <c r="D613" s="15">
        <v>767855.05</v>
      </c>
      <c r="F613" s="15">
        <v>638909.71</v>
      </c>
      <c r="H613" s="77">
        <f t="shared" si="211"/>
        <v>83.21</v>
      </c>
      <c r="J613" s="57">
        <v>9</v>
      </c>
      <c r="L613" s="24">
        <v>4.4800000000000004</v>
      </c>
      <c r="N613" s="26">
        <v>5</v>
      </c>
      <c r="P613" s="77">
        <v>9.9</v>
      </c>
      <c r="Q613" s="77"/>
      <c r="R613" s="24">
        <f t="shared" si="212"/>
        <v>2.63</v>
      </c>
      <c r="T613" s="21">
        <f t="shared" si="213"/>
        <v>20213</v>
      </c>
      <c r="V613" s="21">
        <f>+T613-'Schedule 1A'!R613</f>
        <v>-65019</v>
      </c>
    </row>
    <row r="614" spans="1:22" x14ac:dyDescent="0.25">
      <c r="A614" s="20">
        <v>392.9</v>
      </c>
      <c r="B614" s="20" t="s">
        <v>142</v>
      </c>
      <c r="D614" s="15">
        <v>21065643.420000002</v>
      </c>
      <c r="F614" s="15">
        <v>2761577.9899999998</v>
      </c>
      <c r="H614" s="77">
        <f t="shared" si="211"/>
        <v>13.11</v>
      </c>
      <c r="J614" s="57">
        <v>20</v>
      </c>
      <c r="L614" s="24">
        <v>14.42</v>
      </c>
      <c r="N614" s="26">
        <v>15</v>
      </c>
      <c r="P614" s="77">
        <v>4.25</v>
      </c>
      <c r="Q614" s="77"/>
      <c r="R614" s="24">
        <f t="shared" si="212"/>
        <v>4.99</v>
      </c>
      <c r="T614" s="21">
        <f t="shared" si="213"/>
        <v>1050223</v>
      </c>
      <c r="V614" s="21">
        <f>+T614-'Schedule 1A'!R614</f>
        <v>312925</v>
      </c>
    </row>
    <row r="615" spans="1:22" x14ac:dyDescent="0.25">
      <c r="A615" s="20">
        <v>396.1</v>
      </c>
      <c r="B615" s="20" t="s">
        <v>143</v>
      </c>
      <c r="D615" s="15">
        <v>4766126.25</v>
      </c>
      <c r="F615" s="15">
        <v>2061673.0599999998</v>
      </c>
      <c r="H615" s="77">
        <f t="shared" si="211"/>
        <v>43.26</v>
      </c>
      <c r="J615" s="57">
        <v>11</v>
      </c>
      <c r="L615" s="24">
        <v>5.92</v>
      </c>
      <c r="N615" s="26">
        <v>15</v>
      </c>
      <c r="P615" s="77">
        <v>7.73</v>
      </c>
      <c r="Q615" s="77"/>
      <c r="R615" s="24">
        <f t="shared" si="212"/>
        <v>7.05</v>
      </c>
      <c r="T615" s="21">
        <f t="shared" si="213"/>
        <v>336070</v>
      </c>
      <c r="V615" s="21">
        <f>+T615-'Schedule 1A'!R615</f>
        <v>-45220</v>
      </c>
    </row>
    <row r="616" spans="1:22" x14ac:dyDescent="0.25">
      <c r="A616" s="20">
        <v>397.8</v>
      </c>
      <c r="B616" s="20" t="s">
        <v>144</v>
      </c>
      <c r="D616" s="11">
        <v>11992499.609999999</v>
      </c>
      <c r="F616" s="11">
        <v>9422442.2499999981</v>
      </c>
      <c r="H616" s="77">
        <f t="shared" si="211"/>
        <v>78.569999999999993</v>
      </c>
      <c r="J616" s="57">
        <v>20</v>
      </c>
      <c r="L616" s="24">
        <v>11.01</v>
      </c>
      <c r="N616" s="26">
        <v>0</v>
      </c>
      <c r="P616" s="77">
        <v>5</v>
      </c>
      <c r="Q616" s="77"/>
      <c r="R616" s="24">
        <f t="shared" si="212"/>
        <v>1.95</v>
      </c>
      <c r="T616" s="22">
        <f t="shared" si="213"/>
        <v>233429</v>
      </c>
      <c r="V616" s="22">
        <f>+T616-'Schedule 1A'!R616</f>
        <v>-965821</v>
      </c>
    </row>
    <row r="617" spans="1:22" x14ac:dyDescent="0.25">
      <c r="B617" s="20" t="s">
        <v>5</v>
      </c>
      <c r="F617" s="12"/>
      <c r="L617" s="24"/>
      <c r="R617" s="24"/>
    </row>
    <row r="618" spans="1:22" x14ac:dyDescent="0.25">
      <c r="B618" s="39" t="s">
        <v>145</v>
      </c>
      <c r="D618" s="67">
        <f>+SUBTOTAL(9,D609:D617)</f>
        <v>772001412.30999994</v>
      </c>
      <c r="F618" s="121">
        <f>+SUBTOTAL(9,F609:F617)</f>
        <v>252399331.47000003</v>
      </c>
      <c r="H618" s="86">
        <f t="shared" ref="H618" si="214">+ROUND(F618/D618*100,2)</f>
        <v>32.69</v>
      </c>
      <c r="L618" s="24"/>
      <c r="R618" s="86">
        <f t="shared" ref="R618" si="215">+ROUND(T618/D618*100,2)</f>
        <v>4.0599999999999996</v>
      </c>
      <c r="T618" s="67">
        <f>+SUBTOTAL(9,T609:T617)</f>
        <v>31334381</v>
      </c>
      <c r="V618" s="67">
        <f>+SUBTOTAL(9,V609:V617)</f>
        <v>-3113887</v>
      </c>
    </row>
    <row r="619" spans="1:22" x14ac:dyDescent="0.25">
      <c r="F619" s="12"/>
      <c r="L619" s="48"/>
      <c r="R619" s="88"/>
    </row>
    <row r="620" spans="1:22" ht="13.8" thickBot="1" x14ac:dyDescent="0.3">
      <c r="A620" s="39" t="s">
        <v>9</v>
      </c>
      <c r="B620" s="39"/>
      <c r="D620" s="40">
        <f>+SUBTOTAL(9,D575:D619)</f>
        <v>20751431300.970001</v>
      </c>
      <c r="F620" s="6">
        <f>+SUBTOTAL(9,F575:F619)</f>
        <v>6978672140.9445276</v>
      </c>
      <c r="H620" s="86">
        <f t="shared" ref="H620" si="216">+ROUND(F620/D620*100,2)</f>
        <v>33.630000000000003</v>
      </c>
      <c r="L620" s="24"/>
      <c r="R620" s="86">
        <f t="shared" ref="R620" si="217">+ROUND(T620/D620*100,2)</f>
        <v>3.02</v>
      </c>
      <c r="T620" s="40">
        <f>+SUBTOTAL(9,T575:T619)</f>
        <v>626337035</v>
      </c>
      <c r="V620" s="40">
        <f>+SUBTOTAL(9,V575:V619)</f>
        <v>-42378896</v>
      </c>
    </row>
    <row r="621" spans="1:22" ht="13.8" thickTop="1" x14ac:dyDescent="0.25">
      <c r="F621" s="12"/>
      <c r="L621" s="48"/>
      <c r="R621" s="88"/>
    </row>
    <row r="622" spans="1:22" x14ac:dyDescent="0.25">
      <c r="F622" s="12"/>
      <c r="L622" s="24"/>
      <c r="R622" s="88"/>
    </row>
    <row r="623" spans="1:22" ht="13.8" thickBot="1" x14ac:dyDescent="0.3">
      <c r="A623" s="39" t="s">
        <v>4</v>
      </c>
      <c r="D623" s="40">
        <f>+SUBTOTAL(9,D18:D622)</f>
        <v>43546789182.960007</v>
      </c>
      <c r="F623" s="6">
        <f>+SUBTOTAL(9,F20:F622)</f>
        <v>12519861050.888601</v>
      </c>
      <c r="H623" s="86">
        <f t="shared" ref="H623" si="218">+ROUND(F623/D623*100,2)</f>
        <v>28.75</v>
      </c>
      <c r="L623" s="24"/>
      <c r="R623" s="86">
        <f t="shared" ref="R623" si="219">+ROUND(T623/D623*100,2)</f>
        <v>3.54</v>
      </c>
      <c r="T623" s="40">
        <f>+SUBTOTAL(9,T18:T622)</f>
        <v>1539856821</v>
      </c>
      <c r="V623" s="40">
        <f>+SUBTOTAL(9,V18:V622)</f>
        <v>195215522</v>
      </c>
    </row>
    <row r="624" spans="1:22" ht="13.8" thickTop="1" x14ac:dyDescent="0.25"/>
    <row r="626" spans="1:6" x14ac:dyDescent="0.25">
      <c r="A626" s="112" t="s">
        <v>228</v>
      </c>
      <c r="B626" s="113"/>
      <c r="C626" s="113"/>
      <c r="D626" s="113"/>
      <c r="E626" s="113"/>
      <c r="F626" s="114"/>
    </row>
    <row r="627" spans="1:6" x14ac:dyDescent="0.25">
      <c r="A627" s="115"/>
      <c r="B627" s="116" t="s">
        <v>239</v>
      </c>
      <c r="C627" s="116"/>
      <c r="D627" s="116"/>
      <c r="E627" s="116"/>
      <c r="F627" s="100"/>
    </row>
    <row r="628" spans="1:6" x14ac:dyDescent="0.25">
      <c r="A628" s="12"/>
      <c r="B628" s="12" t="s">
        <v>236</v>
      </c>
      <c r="C628" s="12"/>
      <c r="D628" s="12"/>
      <c r="E628" s="12"/>
      <c r="F628" s="96"/>
    </row>
  </sheetData>
  <pageMargins left="0.7" right="0.7" top="0.75" bottom="0.75" header="0.3" footer="0.3"/>
  <pageSetup scale="52" fitToHeight="0" orientation="landscape" r:id="rId1"/>
  <rowBreaks count="12" manualBreakCount="12">
    <brk id="78" max="16383" man="1"/>
    <brk id="111" max="16383" man="1"/>
    <brk id="160" max="16383" man="1"/>
    <brk id="222" max="16383" man="1"/>
    <brk id="259" max="16383" man="1"/>
    <brk id="309" max="16383" man="1"/>
    <brk id="352" max="16383" man="1"/>
    <brk id="401" max="16383" man="1"/>
    <brk id="460" max="16383" man="1"/>
    <brk id="492" max="16383" man="1"/>
    <brk id="527" max="16383" man="1"/>
    <brk id="5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Document_x0020_Type xmlns="c85253b9-0a55-49a1-98ad-b5b6252d7079">Question</Document_x0020_Type>
    <Comments xmlns="c85253b9-0a55-49a1-98ad-b5b6252d70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C4D92A40E61341B4C36ECA080A6A1A" ma:contentTypeVersion="" ma:contentTypeDescription="Create a new document." ma:contentTypeScope="" ma:versionID="42e2278c63f226298d3062accf01b79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8CD0D-AFE9-4755-9C6C-54D6E6E66DB4}">
  <ds:schemaRefs>
    <ds:schemaRef ds:uri="http://schemas.microsoft.com/sharepoint/v3/contenttype/forms"/>
  </ds:schemaRefs>
</ds:datastoreItem>
</file>

<file path=customXml/itemProps2.xml><?xml version="1.0" encoding="utf-8"?>
<ds:datastoreItem xmlns:ds="http://schemas.openxmlformats.org/officeDocument/2006/customXml" ds:itemID="{2DAAD2E8-3E49-482F-AAF1-7A945700B07D}">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249B5259-9870-4554-85A9-002CFE3FD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Schedule 1A</vt:lpstr>
      <vt:lpstr>Schedule 1B</vt:lpstr>
      <vt:lpstr>'Schedule 1A'!Print_Titles</vt:lpstr>
      <vt:lpstr>'Schedule 1B'!Print_Titles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2016-06-10T15:00:00Z</dcterms:created>
  <dcterms:modified xsi:type="dcterms:W3CDTF">2016-06-16T15:16:43Z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0x01010008C4D92A40E61341B4C36ECA080A6A1A</vt:lpwstr>
  </property>
</Properties>
</file>