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36" windowWidth="16392" windowHeight="6096"/>
  </bookViews>
  <sheets>
    <sheet name="Data" sheetId="2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G32" i="2" l="1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31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31" i="2"/>
  <c r="C25" i="2" l="1"/>
  <c r="F22" i="2"/>
  <c r="J22" i="2"/>
  <c r="N22" i="2"/>
  <c r="Q22" i="2"/>
  <c r="R22" i="2"/>
  <c r="U22" i="2"/>
  <c r="V22" i="2"/>
  <c r="Y22" i="2"/>
  <c r="Z22" i="2"/>
  <c r="AC22" i="2"/>
  <c r="AD22" i="2"/>
  <c r="C22" i="2"/>
  <c r="D14" i="2"/>
  <c r="G14" i="2"/>
  <c r="H14" i="2"/>
  <c r="K14" i="2"/>
  <c r="L14" i="2"/>
  <c r="O14" i="2"/>
  <c r="P14" i="2"/>
  <c r="S14" i="2"/>
  <c r="T14" i="2"/>
  <c r="W14" i="2"/>
  <c r="X14" i="2"/>
  <c r="AA14" i="2"/>
  <c r="AB14" i="2"/>
  <c r="AE14" i="2"/>
  <c r="AF14" i="2"/>
  <c r="H9" i="2"/>
  <c r="C17" i="2" s="1"/>
  <c r="M22" i="2" l="1"/>
  <c r="I22" i="2"/>
  <c r="E22" i="2"/>
  <c r="AD14" i="2"/>
  <c r="Z14" i="2"/>
  <c r="V14" i="2"/>
  <c r="R14" i="2"/>
  <c r="N14" i="2"/>
  <c r="J14" i="2"/>
  <c r="F14" i="2"/>
  <c r="AF22" i="2"/>
  <c r="AB22" i="2"/>
  <c r="X22" i="2"/>
  <c r="T22" i="2"/>
  <c r="P22" i="2"/>
  <c r="L22" i="2"/>
  <c r="H22" i="2"/>
  <c r="D22" i="2"/>
  <c r="C14" i="2"/>
  <c r="AC14" i="2"/>
  <c r="Y14" i="2"/>
  <c r="U14" i="2"/>
  <c r="Q14" i="2"/>
  <c r="M14" i="2"/>
  <c r="I14" i="2"/>
  <c r="E14" i="2"/>
  <c r="AE22" i="2"/>
  <c r="AA22" i="2"/>
  <c r="W22" i="2"/>
  <c r="S22" i="2"/>
  <c r="O22" i="2"/>
  <c r="K22" i="2"/>
  <c r="G22" i="2"/>
  <c r="AG21" i="2"/>
  <c r="AG13" i="2"/>
</calcChain>
</file>

<file path=xl/sharedStrings.xml><?xml version="1.0" encoding="utf-8"?>
<sst xmlns="http://schemas.openxmlformats.org/spreadsheetml/2006/main" count="30" uniqueCount="22">
  <si>
    <t>O&amp;M</t>
  </si>
  <si>
    <t>Initial Capital</t>
  </si>
  <si>
    <t>74 MW SOLAR PV O&amp;M - FIXED TILT</t>
  </si>
  <si>
    <t>222  MW SOLAR PV O&amp;M - FIXED TILT</t>
  </si>
  <si>
    <t>escalation =</t>
  </si>
  <si>
    <t xml:space="preserve">Factor for 2014-2016: </t>
  </si>
  <si>
    <t>2014$</t>
  </si>
  <si>
    <t>2016$</t>
  </si>
  <si>
    <t>CASHFLOWS IN CONSTANT 2014 DOLLARS AND 2016 DOLLARS</t>
  </si>
  <si>
    <t>Cashflows in</t>
  </si>
  <si>
    <t>Escalated</t>
  </si>
  <si>
    <t>Year</t>
  </si>
  <si>
    <t>constant 2016$</t>
  </si>
  <si>
    <t>by 2.5 %</t>
  </si>
  <si>
    <t>Goes into</t>
  </si>
  <si>
    <t>FC Spreadsheet</t>
  </si>
  <si>
    <t>Florida Power &amp; Light Company</t>
  </si>
  <si>
    <t>Docket No. 160021-EI</t>
  </si>
  <si>
    <t>FIPUG's Second Set of Interrogatories</t>
  </si>
  <si>
    <t>Interrogatory No. 42</t>
  </si>
  <si>
    <t>Tab 1 of 1</t>
  </si>
  <si>
    <t>Attachment No.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</si>
</sst>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#,##0"/>
    <numFmt numFmtId="165" formatCode="&quot;$&quot;#,##0.0"/>
    <numFmt numFmtId="166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b/>
      <sz val="11"/>
      <color indexed="60"/>
      <name val="Calibri"/>
      <family val="2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7" fillId="0" borderId="0"/>
  </cellStyleXfs>
  <cellXfs count="24">
    <xf numFmtId="0" fontId="0" fillId="0" borderId="0" xfId="0"/>
    <xf numFmtId="0" fontId="1" fillId="0" borderId="0" xfId="2"/>
    <xf numFmtId="0" fontId="3" fillId="0" borderId="0" xfId="2" applyFont="1"/>
    <xf numFmtId="0" fontId="4" fillId="0" borderId="0" xfId="2" applyFont="1"/>
    <xf numFmtId="0" fontId="5" fillId="0" borderId="0" xfId="2" applyFont="1"/>
    <xf numFmtId="164" fontId="6" fillId="0" borderId="0" xfId="1" applyNumberFormat="1" applyFont="1" applyBorder="1" applyAlignment="1">
      <alignment horizontal="right" indent="1"/>
    </xf>
    <xf numFmtId="0" fontId="2" fillId="0" borderId="0" xfId="2" applyFont="1" applyAlignment="1">
      <alignment horizontal="center"/>
    </xf>
    <xf numFmtId="164" fontId="8" fillId="0" borderId="0" xfId="1" applyNumberFormat="1" applyFont="1" applyBorder="1" applyAlignment="1">
      <alignment horizontal="right" indent="1"/>
    </xf>
    <xf numFmtId="0" fontId="0" fillId="0" borderId="0" xfId="0" applyFill="1"/>
    <xf numFmtId="164" fontId="0" fillId="0" borderId="0" xfId="0" applyNumberFormat="1"/>
    <xf numFmtId="0" fontId="6" fillId="0" borderId="0" xfId="3" applyFont="1" applyFill="1" applyBorder="1"/>
    <xf numFmtId="165" fontId="6" fillId="0" borderId="0" xfId="3" applyNumberFormat="1" applyFont="1" applyFill="1" applyBorder="1"/>
    <xf numFmtId="166" fontId="10" fillId="0" borderId="0" xfId="0" applyNumberFormat="1" applyFont="1" applyAlignment="1">
      <alignment horizontal="center"/>
    </xf>
    <xf numFmtId="10" fontId="0" fillId="0" borderId="0" xfId="0" applyNumberFormat="1"/>
    <xf numFmtId="166" fontId="9" fillId="0" borderId="0" xfId="0" applyNumberFormat="1" applyFont="1"/>
    <xf numFmtId="165" fontId="11" fillId="0" borderId="0" xfId="3" applyNumberFormat="1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0" fontId="2" fillId="0" borderId="0" xfId="0" applyFont="1"/>
  </cellXfs>
  <cellStyles count="4">
    <cellStyle name="=C:\WINNT35\SYSTEM32\COMMAND.COM" xfId="3"/>
    <cellStyle name="Currency" xfId="1" builtinId="4"/>
    <cellStyle name="Normal" xfId="0" builtinId="0"/>
    <cellStyle name="Normal 2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0"/>
  <sheetViews>
    <sheetView tabSelected="1" workbookViewId="0">
      <selection activeCell="A6" sqref="A6"/>
    </sheetView>
  </sheetViews>
  <sheetFormatPr defaultRowHeight="14.4" x14ac:dyDescent="0.3"/>
  <cols>
    <col min="1" max="1" width="16.6640625" customWidth="1"/>
    <col min="2" max="2" width="9.88671875" bestFit="1" customWidth="1"/>
    <col min="3" max="3" width="13.109375" bestFit="1" customWidth="1"/>
    <col min="4" max="4" width="14.109375" bestFit="1" customWidth="1"/>
    <col min="5" max="6" width="11.44140625" bestFit="1" customWidth="1"/>
    <col min="7" max="7" width="14.88671875" bestFit="1" customWidth="1"/>
    <col min="8" max="32" width="11.44140625" bestFit="1" customWidth="1"/>
    <col min="33" max="33" width="15.33203125" customWidth="1"/>
  </cols>
  <sheetData>
    <row r="1" spans="1:33" x14ac:dyDescent="0.3">
      <c r="A1" s="23" t="s">
        <v>16</v>
      </c>
    </row>
    <row r="2" spans="1:33" x14ac:dyDescent="0.3">
      <c r="A2" s="23" t="s">
        <v>17</v>
      </c>
    </row>
    <row r="3" spans="1:33" x14ac:dyDescent="0.3">
      <c r="A3" s="23" t="s">
        <v>18</v>
      </c>
    </row>
    <row r="4" spans="1:33" x14ac:dyDescent="0.3">
      <c r="A4" s="23" t="s">
        <v>19</v>
      </c>
    </row>
    <row r="5" spans="1:33" x14ac:dyDescent="0.3">
      <c r="A5" s="23" t="s">
        <v>21</v>
      </c>
    </row>
    <row r="6" spans="1:33" x14ac:dyDescent="0.3">
      <c r="A6" s="23" t="s">
        <v>20</v>
      </c>
    </row>
    <row r="9" spans="1:33" x14ac:dyDescent="0.3">
      <c r="F9" t="s">
        <v>5</v>
      </c>
      <c r="H9" s="14">
        <f>1.025^(2016-2014)</f>
        <v>1.0506249999999999</v>
      </c>
    </row>
    <row r="10" spans="1:33" ht="18" x14ac:dyDescent="0.35">
      <c r="A10" s="2" t="s">
        <v>2</v>
      </c>
      <c r="F10" t="s">
        <v>4</v>
      </c>
      <c r="G10" s="13">
        <v>2.5000000000000001E-2</v>
      </c>
    </row>
    <row r="11" spans="1:33" x14ac:dyDescent="0.3">
      <c r="A11" s="1"/>
      <c r="C11" s="6">
        <v>1</v>
      </c>
      <c r="D11" s="6">
        <v>2</v>
      </c>
      <c r="E11" s="6">
        <v>3</v>
      </c>
      <c r="F11" s="6">
        <v>4</v>
      </c>
      <c r="G11" s="6">
        <v>5</v>
      </c>
      <c r="H11" s="6">
        <v>6</v>
      </c>
      <c r="I11" s="6">
        <v>7</v>
      </c>
      <c r="J11" s="6">
        <v>8</v>
      </c>
      <c r="K11" s="6">
        <v>9</v>
      </c>
      <c r="L11" s="6">
        <v>10</v>
      </c>
      <c r="M11" s="6">
        <v>11</v>
      </c>
      <c r="N11" s="6">
        <v>12</v>
      </c>
      <c r="O11" s="6">
        <v>13</v>
      </c>
      <c r="P11" s="6">
        <v>14</v>
      </c>
      <c r="Q11" s="6">
        <v>15</v>
      </c>
      <c r="R11" s="6">
        <v>16</v>
      </c>
      <c r="S11" s="6">
        <v>17</v>
      </c>
      <c r="T11" s="6">
        <v>18</v>
      </c>
      <c r="U11" s="6">
        <v>19</v>
      </c>
      <c r="V11" s="6">
        <v>20</v>
      </c>
      <c r="W11" s="6">
        <v>21</v>
      </c>
      <c r="X11" s="6">
        <v>22</v>
      </c>
      <c r="Y11" s="6">
        <v>23</v>
      </c>
      <c r="Z11" s="6">
        <v>24</v>
      </c>
      <c r="AA11" s="6">
        <v>25</v>
      </c>
      <c r="AB11" s="6">
        <v>26</v>
      </c>
      <c r="AC11" s="6">
        <v>27</v>
      </c>
      <c r="AD11" s="6">
        <v>28</v>
      </c>
      <c r="AE11" s="6">
        <v>29</v>
      </c>
      <c r="AF11" s="6">
        <v>30</v>
      </c>
    </row>
    <row r="12" spans="1:33" x14ac:dyDescent="0.3">
      <c r="A12" s="1"/>
      <c r="C12" s="12"/>
      <c r="D12" s="12"/>
      <c r="E12" s="12"/>
    </row>
    <row r="13" spans="1:33" ht="15.6" x14ac:dyDescent="0.3">
      <c r="A13" s="4" t="s">
        <v>0</v>
      </c>
      <c r="B13" s="7" t="s">
        <v>6</v>
      </c>
      <c r="C13" s="7">
        <v>381961.96282490273</v>
      </c>
      <c r="D13" s="7">
        <v>428311.96282490273</v>
      </c>
      <c r="E13" s="7">
        <v>428311.96282490273</v>
      </c>
      <c r="F13" s="7">
        <v>428311.96282490273</v>
      </c>
      <c r="G13" s="7">
        <v>428311.96282490273</v>
      </c>
      <c r="H13" s="7">
        <v>493945.60672248766</v>
      </c>
      <c r="I13" s="7">
        <v>510984.26082575903</v>
      </c>
      <c r="J13" s="7">
        <v>533577.33719768969</v>
      </c>
      <c r="K13" s="7">
        <v>530558.69747826247</v>
      </c>
      <c r="L13" s="7">
        <v>529894.41496161174</v>
      </c>
      <c r="M13" s="7">
        <v>523213.57584268227</v>
      </c>
      <c r="N13" s="7">
        <v>513510.77826822078</v>
      </c>
      <c r="O13" s="7">
        <v>504418.88838925934</v>
      </c>
      <c r="P13" s="7">
        <v>498774.97953982966</v>
      </c>
      <c r="Q13" s="7">
        <v>497639.62806680624</v>
      </c>
      <c r="R13" s="7">
        <v>509843.856099025</v>
      </c>
      <c r="S13" s="7">
        <v>504736.37131855439</v>
      </c>
      <c r="T13" s="7">
        <v>514172.42742706049</v>
      </c>
      <c r="U13" s="7">
        <v>512215.25848252582</v>
      </c>
      <c r="V13" s="7">
        <v>513362.66632333247</v>
      </c>
      <c r="W13" s="7">
        <v>512815.53699968843</v>
      </c>
      <c r="X13" s="7">
        <v>511192.80894264579</v>
      </c>
      <c r="Y13" s="7">
        <v>509237.09107481316</v>
      </c>
      <c r="Z13" s="7">
        <v>507579.47245243064</v>
      </c>
      <c r="AA13" s="7">
        <v>506593.49131147144</v>
      </c>
      <c r="AB13" s="7">
        <v>506349.61737104441</v>
      </c>
      <c r="AC13" s="7">
        <v>487564.6585079201</v>
      </c>
      <c r="AD13" s="7">
        <v>470529.3543299319</v>
      </c>
      <c r="AE13" s="7">
        <v>441751.88538378035</v>
      </c>
      <c r="AF13" s="7">
        <v>404963.90909690538</v>
      </c>
      <c r="AG13" s="9">
        <f>SUM(C13:AF13)</f>
        <v>14644636.386538254</v>
      </c>
    </row>
    <row r="14" spans="1:33" x14ac:dyDescent="0.3">
      <c r="A14" s="1"/>
      <c r="B14" s="5" t="s">
        <v>7</v>
      </c>
      <c r="C14" s="5">
        <f>C13*$H$9</f>
        <v>401298.78719291341</v>
      </c>
      <c r="D14" s="5">
        <f t="shared" ref="D14:AF14" si="0">D13*$H$9</f>
        <v>449995.25594291341</v>
      </c>
      <c r="E14" s="5">
        <f t="shared" si="0"/>
        <v>449995.25594291341</v>
      </c>
      <c r="F14" s="5">
        <f t="shared" si="0"/>
        <v>449995.25594291341</v>
      </c>
      <c r="G14" s="5">
        <f t="shared" si="0"/>
        <v>449995.25594291341</v>
      </c>
      <c r="H14" s="5">
        <f t="shared" si="0"/>
        <v>518951.60306281358</v>
      </c>
      <c r="I14" s="5">
        <f t="shared" si="0"/>
        <v>536852.83903006301</v>
      </c>
      <c r="J14" s="5">
        <f t="shared" si="0"/>
        <v>560589.68989332265</v>
      </c>
      <c r="K14" s="5">
        <f t="shared" si="0"/>
        <v>557418.23153809947</v>
      </c>
      <c r="L14" s="5">
        <f t="shared" si="0"/>
        <v>556720.31971904333</v>
      </c>
      <c r="M14" s="5">
        <f t="shared" si="0"/>
        <v>549701.26311971806</v>
      </c>
      <c r="N14" s="5">
        <f t="shared" si="0"/>
        <v>539507.26141804946</v>
      </c>
      <c r="O14" s="5">
        <f t="shared" si="0"/>
        <v>529955.0946139656</v>
      </c>
      <c r="P14" s="5">
        <f t="shared" si="0"/>
        <v>524025.46287903347</v>
      </c>
      <c r="Q14" s="5">
        <f t="shared" si="0"/>
        <v>522832.63423768827</v>
      </c>
      <c r="R14" s="5">
        <f t="shared" si="0"/>
        <v>535654.70131403813</v>
      </c>
      <c r="S14" s="5">
        <f t="shared" si="0"/>
        <v>530288.65011655621</v>
      </c>
      <c r="T14" s="5">
        <f t="shared" si="0"/>
        <v>540202.40656555537</v>
      </c>
      <c r="U14" s="5">
        <f t="shared" si="0"/>
        <v>538146.1559432036</v>
      </c>
      <c r="V14" s="5">
        <f t="shared" si="0"/>
        <v>539351.65130595118</v>
      </c>
      <c r="W14" s="5">
        <f t="shared" si="0"/>
        <v>538776.82356029761</v>
      </c>
      <c r="X14" s="5">
        <f t="shared" si="0"/>
        <v>537071.94489536714</v>
      </c>
      <c r="Y14" s="5">
        <f t="shared" si="0"/>
        <v>535017.21881047555</v>
      </c>
      <c r="Z14" s="5">
        <f t="shared" si="0"/>
        <v>533275.68324533489</v>
      </c>
      <c r="AA14" s="5">
        <f t="shared" si="0"/>
        <v>532239.78680911462</v>
      </c>
      <c r="AB14" s="5">
        <f t="shared" si="0"/>
        <v>531983.56675045355</v>
      </c>
      <c r="AC14" s="5">
        <f t="shared" si="0"/>
        <v>512247.61934488354</v>
      </c>
      <c r="AD14" s="5">
        <f t="shared" si="0"/>
        <v>494349.90289288468</v>
      </c>
      <c r="AE14" s="5">
        <f t="shared" si="0"/>
        <v>464115.57458133419</v>
      </c>
      <c r="AF14" s="5">
        <f t="shared" si="0"/>
        <v>425465.20699493616</v>
      </c>
    </row>
    <row r="15" spans="1:33" x14ac:dyDescent="0.3">
      <c r="D15" s="10"/>
      <c r="E15" s="11"/>
      <c r="F15" s="8"/>
    </row>
    <row r="16" spans="1:33" ht="15.6" x14ac:dyDescent="0.3">
      <c r="A16" s="4" t="s">
        <v>1</v>
      </c>
      <c r="B16" s="7" t="s">
        <v>6</v>
      </c>
      <c r="C16" s="7">
        <v>244000</v>
      </c>
      <c r="D16" s="10"/>
      <c r="E16" s="15" t="s">
        <v>8</v>
      </c>
      <c r="F16" s="8"/>
    </row>
    <row r="17" spans="1:33" ht="18" x14ac:dyDescent="0.35">
      <c r="B17" s="5" t="s">
        <v>7</v>
      </c>
      <c r="C17" s="5">
        <f>C16*$H$9</f>
        <v>256352.49999999997</v>
      </c>
      <c r="G17" s="3"/>
    </row>
    <row r="19" spans="1:33" ht="18" x14ac:dyDescent="0.35">
      <c r="A19" s="2" t="s">
        <v>3</v>
      </c>
    </row>
    <row r="21" spans="1:33" ht="15.6" x14ac:dyDescent="0.3">
      <c r="A21" s="4" t="s">
        <v>0</v>
      </c>
      <c r="B21" s="7" t="s">
        <v>6</v>
      </c>
      <c r="C21" s="7">
        <v>1027000</v>
      </c>
      <c r="D21" s="7">
        <v>1180826.011066884</v>
      </c>
      <c r="E21" s="7">
        <v>1180826.011066884</v>
      </c>
      <c r="F21" s="7">
        <v>1180826.011066884</v>
      </c>
      <c r="G21" s="7">
        <v>1180826.011066884</v>
      </c>
      <c r="H21" s="7">
        <v>1390682.6420088303</v>
      </c>
      <c r="I21" s="7">
        <v>1471559.1126511877</v>
      </c>
      <c r="J21" s="7">
        <v>1501018.6429685256</v>
      </c>
      <c r="K21" s="7">
        <v>1486358.5850661467</v>
      </c>
      <c r="L21" s="7">
        <v>1479508.1991102411</v>
      </c>
      <c r="M21" s="7">
        <v>1456973.8215127965</v>
      </c>
      <c r="N21" s="7">
        <v>1428280.9985403763</v>
      </c>
      <c r="O21" s="7">
        <v>1403726.7041013767</v>
      </c>
      <c r="P21" s="7">
        <v>1390415.3400735301</v>
      </c>
      <c r="Q21" s="7">
        <v>1423050.450963717</v>
      </c>
      <c r="R21" s="7">
        <v>1428029.2009685326</v>
      </c>
      <c r="S21" s="7">
        <v>1412898.5140050156</v>
      </c>
      <c r="T21" s="7">
        <v>1425102.9033118186</v>
      </c>
      <c r="U21" s="7">
        <v>1432705.7604030003</v>
      </c>
      <c r="V21" s="7">
        <v>1434773.5508584655</v>
      </c>
      <c r="W21" s="7">
        <v>1432252.2000680706</v>
      </c>
      <c r="X21" s="7">
        <v>1427102.8762321994</v>
      </c>
      <c r="Y21" s="7">
        <v>1421466.7721231102</v>
      </c>
      <c r="Z21" s="7">
        <v>1417031.5479368325</v>
      </c>
      <c r="AA21" s="7">
        <v>1414674.0961841322</v>
      </c>
      <c r="AB21" s="7">
        <v>1414397.8658125005</v>
      </c>
      <c r="AC21" s="7">
        <v>1336118.9623845746</v>
      </c>
      <c r="AD21" s="7">
        <v>1221091.4675618275</v>
      </c>
      <c r="AE21" s="7">
        <v>1099674.7978147056</v>
      </c>
      <c r="AF21" s="7">
        <v>957777.59789367311</v>
      </c>
      <c r="AG21" s="9">
        <f>SUM(C21:AF21)</f>
        <v>40456976.654822722</v>
      </c>
    </row>
    <row r="22" spans="1:33" x14ac:dyDescent="0.3">
      <c r="A22" s="1"/>
      <c r="B22" s="5" t="s">
        <v>7</v>
      </c>
      <c r="C22" s="5">
        <f>C21*$H$9</f>
        <v>1078991.875</v>
      </c>
      <c r="D22" s="5">
        <f t="shared" ref="D22:AF22" si="1">D21*$H$9</f>
        <v>1240605.327877145</v>
      </c>
      <c r="E22" s="5">
        <f t="shared" si="1"/>
        <v>1240605.327877145</v>
      </c>
      <c r="F22" s="5">
        <f t="shared" si="1"/>
        <v>1240605.327877145</v>
      </c>
      <c r="G22" s="5">
        <f t="shared" si="1"/>
        <v>1240605.327877145</v>
      </c>
      <c r="H22" s="5">
        <f t="shared" si="1"/>
        <v>1461085.9507605273</v>
      </c>
      <c r="I22" s="5">
        <f t="shared" si="1"/>
        <v>1546056.792729154</v>
      </c>
      <c r="J22" s="5">
        <f t="shared" si="1"/>
        <v>1577007.7117688071</v>
      </c>
      <c r="K22" s="5">
        <f t="shared" si="1"/>
        <v>1561605.4884351203</v>
      </c>
      <c r="L22" s="5">
        <f t="shared" si="1"/>
        <v>1554408.3016901971</v>
      </c>
      <c r="M22" s="5">
        <f t="shared" si="1"/>
        <v>1530733.1212268816</v>
      </c>
      <c r="N22" s="5">
        <f t="shared" si="1"/>
        <v>1500587.7240914828</v>
      </c>
      <c r="O22" s="5">
        <f t="shared" si="1"/>
        <v>1474790.3684965088</v>
      </c>
      <c r="P22" s="5">
        <f t="shared" si="1"/>
        <v>1460805.1166647524</v>
      </c>
      <c r="Q22" s="5">
        <f t="shared" si="1"/>
        <v>1495092.3800437551</v>
      </c>
      <c r="R22" s="5">
        <f t="shared" si="1"/>
        <v>1500323.1792675643</v>
      </c>
      <c r="S22" s="5">
        <f t="shared" si="1"/>
        <v>1484426.5012765194</v>
      </c>
      <c r="T22" s="5">
        <f t="shared" si="1"/>
        <v>1497248.7377919792</v>
      </c>
      <c r="U22" s="5">
        <f t="shared" si="1"/>
        <v>1505236.4895234019</v>
      </c>
      <c r="V22" s="5">
        <f t="shared" si="1"/>
        <v>1507408.9618706752</v>
      </c>
      <c r="W22" s="5">
        <f t="shared" si="1"/>
        <v>1504759.9676965165</v>
      </c>
      <c r="X22" s="5">
        <f t="shared" si="1"/>
        <v>1499349.9593414543</v>
      </c>
      <c r="Y22" s="5">
        <f t="shared" si="1"/>
        <v>1493428.5274618426</v>
      </c>
      <c r="Z22" s="5">
        <f t="shared" si="1"/>
        <v>1488768.7700511345</v>
      </c>
      <c r="AA22" s="5">
        <f t="shared" si="1"/>
        <v>1486291.9723034538</v>
      </c>
      <c r="AB22" s="5">
        <f t="shared" si="1"/>
        <v>1486001.7577692582</v>
      </c>
      <c r="AC22" s="5">
        <f t="shared" si="1"/>
        <v>1403759.9848552935</v>
      </c>
      <c r="AD22" s="5">
        <f t="shared" si="1"/>
        <v>1282909.2231071449</v>
      </c>
      <c r="AE22" s="5">
        <f t="shared" si="1"/>
        <v>1155345.834454075</v>
      </c>
      <c r="AF22" s="5">
        <f t="shared" si="1"/>
        <v>1006265.0887870402</v>
      </c>
    </row>
    <row r="23" spans="1:33" x14ac:dyDescent="0.3">
      <c r="A23" s="1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3" ht="15.6" x14ac:dyDescent="0.3">
      <c r="A24" s="4" t="s">
        <v>1</v>
      </c>
      <c r="B24" s="7" t="s">
        <v>6</v>
      </c>
      <c r="C24" s="7">
        <v>510400</v>
      </c>
    </row>
    <row r="25" spans="1:33" x14ac:dyDescent="0.3">
      <c r="B25" s="5" t="s">
        <v>7</v>
      </c>
      <c r="C25" s="5">
        <f>C24*$H$9</f>
        <v>536239</v>
      </c>
    </row>
    <row r="29" spans="1:33" x14ac:dyDescent="0.3">
      <c r="D29" s="16" t="s">
        <v>9</v>
      </c>
      <c r="E29" s="16" t="s">
        <v>10</v>
      </c>
      <c r="G29" s="20" t="s">
        <v>14</v>
      </c>
    </row>
    <row r="30" spans="1:33" ht="15" thickBot="1" x14ac:dyDescent="0.35">
      <c r="C30" s="17" t="s">
        <v>11</v>
      </c>
      <c r="D30" s="17" t="s">
        <v>12</v>
      </c>
      <c r="E30" s="17" t="s">
        <v>13</v>
      </c>
      <c r="G30" s="21" t="s">
        <v>15</v>
      </c>
    </row>
    <row r="31" spans="1:33" x14ac:dyDescent="0.3">
      <c r="C31" s="16">
        <v>2017</v>
      </c>
      <c r="D31" s="18">
        <v>401298.78719291341</v>
      </c>
      <c r="E31" s="19">
        <f>D31*1.025^(C31-$C$31)</f>
        <v>401298.78719291341</v>
      </c>
      <c r="G31" s="22">
        <f>E31/1000000</f>
        <v>0.4012987871929134</v>
      </c>
    </row>
    <row r="32" spans="1:33" x14ac:dyDescent="0.3">
      <c r="C32" s="16">
        <v>2018</v>
      </c>
      <c r="D32" s="18">
        <v>449995.25594291341</v>
      </c>
      <c r="E32" s="19">
        <f t="shared" ref="E32:E60" si="2">D32*1.025^(C32-$C$31)</f>
        <v>461245.13734148623</v>
      </c>
      <c r="G32" s="22">
        <f t="shared" ref="G32:G60" si="3">E32/1000000</f>
        <v>0.46124513734148626</v>
      </c>
    </row>
    <row r="33" spans="3:7" x14ac:dyDescent="0.3">
      <c r="C33" s="16">
        <v>2019</v>
      </c>
      <c r="D33" s="18">
        <v>449995.25594291341</v>
      </c>
      <c r="E33" s="19">
        <f t="shared" si="2"/>
        <v>472776.26577502338</v>
      </c>
      <c r="G33" s="22">
        <f t="shared" si="3"/>
        <v>0.47277626577502335</v>
      </c>
    </row>
    <row r="34" spans="3:7" x14ac:dyDescent="0.3">
      <c r="C34" s="16">
        <v>2020</v>
      </c>
      <c r="D34" s="18">
        <v>449995.25594291341</v>
      </c>
      <c r="E34" s="19">
        <f t="shared" si="2"/>
        <v>484595.67241939891</v>
      </c>
      <c r="G34" s="22">
        <f t="shared" si="3"/>
        <v>0.48459567241939888</v>
      </c>
    </row>
    <row r="35" spans="3:7" x14ac:dyDescent="0.3">
      <c r="C35" s="16">
        <v>2021</v>
      </c>
      <c r="D35" s="18">
        <v>449995.25594291341</v>
      </c>
      <c r="E35" s="19">
        <f t="shared" si="2"/>
        <v>496710.56422988384</v>
      </c>
      <c r="G35" s="22">
        <f t="shared" si="3"/>
        <v>0.49671056422988386</v>
      </c>
    </row>
    <row r="36" spans="3:7" x14ac:dyDescent="0.3">
      <c r="C36" s="16">
        <v>2022</v>
      </c>
      <c r="D36" s="18">
        <v>518951.60306281358</v>
      </c>
      <c r="E36" s="19">
        <f t="shared" si="2"/>
        <v>587146.10579802271</v>
      </c>
      <c r="G36" s="22">
        <f t="shared" si="3"/>
        <v>0.58714610579802273</v>
      </c>
    </row>
    <row r="37" spans="3:7" x14ac:dyDescent="0.3">
      <c r="C37" s="16">
        <v>2023</v>
      </c>
      <c r="D37" s="18">
        <v>536852.83903006301</v>
      </c>
      <c r="E37" s="19">
        <f t="shared" si="2"/>
        <v>622584.70397206827</v>
      </c>
      <c r="G37" s="22">
        <f t="shared" si="3"/>
        <v>0.62258470397206822</v>
      </c>
    </row>
    <row r="38" spans="3:7" x14ac:dyDescent="0.3">
      <c r="C38" s="16">
        <v>2024</v>
      </c>
      <c r="D38" s="18">
        <v>560589.68989332265</v>
      </c>
      <c r="E38" s="19">
        <f t="shared" si="2"/>
        <v>666364.9780294738</v>
      </c>
      <c r="G38" s="22">
        <f t="shared" si="3"/>
        <v>0.66636497802947381</v>
      </c>
    </row>
    <row r="39" spans="3:7" x14ac:dyDescent="0.3">
      <c r="C39" s="16">
        <v>2025</v>
      </c>
      <c r="D39" s="18">
        <v>557418.23153809947</v>
      </c>
      <c r="E39" s="19">
        <f t="shared" si="2"/>
        <v>679159.98843087454</v>
      </c>
      <c r="G39" s="22">
        <f t="shared" si="3"/>
        <v>0.67915998843087455</v>
      </c>
    </row>
    <row r="40" spans="3:7" x14ac:dyDescent="0.3">
      <c r="C40" s="16">
        <v>2026</v>
      </c>
      <c r="D40" s="18">
        <v>556720.31971904333</v>
      </c>
      <c r="E40" s="19">
        <f t="shared" si="2"/>
        <v>695267.39191453834</v>
      </c>
      <c r="G40" s="22">
        <f t="shared" si="3"/>
        <v>0.69526739191453835</v>
      </c>
    </row>
    <row r="41" spans="3:7" x14ac:dyDescent="0.3">
      <c r="C41" s="16">
        <v>2027</v>
      </c>
      <c r="D41" s="18">
        <v>549701.26311971806</v>
      </c>
      <c r="E41" s="19">
        <f t="shared" si="2"/>
        <v>703664.090844766</v>
      </c>
      <c r="G41" s="22">
        <f t="shared" si="3"/>
        <v>0.703664090844766</v>
      </c>
    </row>
    <row r="42" spans="3:7" x14ac:dyDescent="0.3">
      <c r="C42" s="16">
        <v>2028</v>
      </c>
      <c r="D42" s="18">
        <v>539507.26141804946</v>
      </c>
      <c r="E42" s="19">
        <f t="shared" si="2"/>
        <v>707880.27949352236</v>
      </c>
      <c r="G42" s="22">
        <f t="shared" si="3"/>
        <v>0.70788027949352239</v>
      </c>
    </row>
    <row r="43" spans="3:7" x14ac:dyDescent="0.3">
      <c r="C43" s="16">
        <v>2029</v>
      </c>
      <c r="D43" s="18">
        <v>529955.0946139656</v>
      </c>
      <c r="E43" s="19">
        <f t="shared" si="2"/>
        <v>712730.68409871159</v>
      </c>
      <c r="G43" s="22">
        <f t="shared" si="3"/>
        <v>0.71273068409871154</v>
      </c>
    </row>
    <row r="44" spans="3:7" x14ac:dyDescent="0.3">
      <c r="C44" s="16">
        <v>2030</v>
      </c>
      <c r="D44" s="18">
        <v>524025.46287903347</v>
      </c>
      <c r="E44" s="19">
        <f t="shared" si="2"/>
        <v>722374.88836266776</v>
      </c>
      <c r="G44" s="22">
        <f t="shared" si="3"/>
        <v>0.72237488836266772</v>
      </c>
    </row>
    <row r="45" spans="3:7" x14ac:dyDescent="0.3">
      <c r="C45" s="16">
        <v>2031</v>
      </c>
      <c r="D45" s="18">
        <v>522832.63423768827</v>
      </c>
      <c r="E45" s="19">
        <f t="shared" si="2"/>
        <v>738748.82492860593</v>
      </c>
      <c r="G45" s="22">
        <f t="shared" si="3"/>
        <v>0.73874882492860594</v>
      </c>
    </row>
    <row r="46" spans="3:7" x14ac:dyDescent="0.3">
      <c r="C46" s="16">
        <v>2032</v>
      </c>
      <c r="D46" s="18">
        <v>535654.70131403813</v>
      </c>
      <c r="E46" s="19">
        <f t="shared" si="2"/>
        <v>775787.72178921441</v>
      </c>
      <c r="G46" s="22">
        <f t="shared" si="3"/>
        <v>0.7757877217892144</v>
      </c>
    </row>
    <row r="47" spans="3:7" x14ac:dyDescent="0.3">
      <c r="C47" s="16">
        <v>2033</v>
      </c>
      <c r="D47" s="18">
        <v>530288.65011655621</v>
      </c>
      <c r="E47" s="19">
        <f t="shared" si="2"/>
        <v>787216.48167053051</v>
      </c>
      <c r="G47" s="22">
        <f t="shared" si="3"/>
        <v>0.78721648167053049</v>
      </c>
    </row>
    <row r="48" spans="3:7" x14ac:dyDescent="0.3">
      <c r="C48" s="16">
        <v>2034</v>
      </c>
      <c r="D48" s="18">
        <v>540202.40656555537</v>
      </c>
      <c r="E48" s="19">
        <f t="shared" si="2"/>
        <v>821981.84656195273</v>
      </c>
      <c r="G48" s="22">
        <f t="shared" si="3"/>
        <v>0.82198184656195272</v>
      </c>
    </row>
    <row r="49" spans="3:7" x14ac:dyDescent="0.3">
      <c r="C49" s="16">
        <v>2035</v>
      </c>
      <c r="D49" s="18">
        <v>538146.1559432036</v>
      </c>
      <c r="E49" s="19">
        <f t="shared" si="2"/>
        <v>839324.34351706121</v>
      </c>
      <c r="G49" s="22">
        <f t="shared" si="3"/>
        <v>0.8393243435170612</v>
      </c>
    </row>
    <row r="50" spans="3:7" x14ac:dyDescent="0.3">
      <c r="C50" s="16">
        <v>2036</v>
      </c>
      <c r="D50" s="18">
        <v>539351.65130595118</v>
      </c>
      <c r="E50" s="19">
        <f t="shared" si="2"/>
        <v>862234.6174904434</v>
      </c>
      <c r="G50" s="22">
        <f t="shared" si="3"/>
        <v>0.86223461749044339</v>
      </c>
    </row>
    <row r="51" spans="3:7" x14ac:dyDescent="0.3">
      <c r="C51" s="16">
        <v>2037</v>
      </c>
      <c r="D51" s="18">
        <v>538776.82356029761</v>
      </c>
      <c r="E51" s="19">
        <f t="shared" si="2"/>
        <v>882848.56073334138</v>
      </c>
      <c r="G51" s="22">
        <f t="shared" si="3"/>
        <v>0.88284856073334139</v>
      </c>
    </row>
    <row r="52" spans="3:7" x14ac:dyDescent="0.3">
      <c r="C52" s="16">
        <v>2038</v>
      </c>
      <c r="D52" s="18">
        <v>537071.94489536714</v>
      </c>
      <c r="E52" s="19">
        <f t="shared" si="2"/>
        <v>902056.29148739297</v>
      </c>
      <c r="G52" s="22">
        <f t="shared" si="3"/>
        <v>0.90205629148739297</v>
      </c>
    </row>
    <row r="53" spans="3:7" x14ac:dyDescent="0.3">
      <c r="C53" s="16">
        <v>2039</v>
      </c>
      <c r="D53" s="18">
        <v>535017.21881047555</v>
      </c>
      <c r="E53" s="19">
        <f t="shared" si="2"/>
        <v>921070.34111696668</v>
      </c>
      <c r="G53" s="22">
        <f t="shared" si="3"/>
        <v>0.92107034111696673</v>
      </c>
    </row>
    <row r="54" spans="3:7" x14ac:dyDescent="0.3">
      <c r="C54" s="16">
        <v>2040</v>
      </c>
      <c r="D54" s="18">
        <v>533275.68324533489</v>
      </c>
      <c r="E54" s="19">
        <f t="shared" si="2"/>
        <v>941023.96738265594</v>
      </c>
      <c r="G54" s="22">
        <f t="shared" si="3"/>
        <v>0.94102396738265592</v>
      </c>
    </row>
    <row r="55" spans="3:7" x14ac:dyDescent="0.3">
      <c r="C55" s="16">
        <v>2041</v>
      </c>
      <c r="D55" s="18">
        <v>532239.78680911462</v>
      </c>
      <c r="E55" s="19">
        <f t="shared" si="2"/>
        <v>962675.91380195052</v>
      </c>
      <c r="G55" s="22">
        <f t="shared" si="3"/>
        <v>0.9626759138019505</v>
      </c>
    </row>
    <row r="56" spans="3:7" x14ac:dyDescent="0.3">
      <c r="C56" s="16">
        <v>2042</v>
      </c>
      <c r="D56" s="18">
        <v>531983.56675045355</v>
      </c>
      <c r="E56" s="19">
        <f t="shared" si="2"/>
        <v>986267.79398137273</v>
      </c>
      <c r="G56" s="22">
        <f t="shared" si="3"/>
        <v>0.98626779398137276</v>
      </c>
    </row>
    <row r="57" spans="3:7" ht="15" x14ac:dyDescent="0.25">
      <c r="C57" s="16">
        <v>2043</v>
      </c>
      <c r="D57" s="18">
        <v>512247.61934488354</v>
      </c>
      <c r="E57" s="19">
        <f t="shared" si="2"/>
        <v>973420.41203312017</v>
      </c>
      <c r="G57" s="22">
        <f t="shared" si="3"/>
        <v>0.97342041203312013</v>
      </c>
    </row>
    <row r="58" spans="3:7" ht="15" x14ac:dyDescent="0.25">
      <c r="C58" s="16">
        <v>2044</v>
      </c>
      <c r="D58" s="18">
        <v>494349.90289288468</v>
      </c>
      <c r="E58" s="19">
        <f t="shared" si="2"/>
        <v>962894.74990122172</v>
      </c>
      <c r="G58" s="22">
        <f t="shared" si="3"/>
        <v>0.9628947499012217</v>
      </c>
    </row>
    <row r="59" spans="3:7" ht="15" x14ac:dyDescent="0.25">
      <c r="C59" s="16">
        <v>2045</v>
      </c>
      <c r="D59" s="18">
        <v>464115.57458133419</v>
      </c>
      <c r="E59" s="19">
        <f t="shared" si="2"/>
        <v>926604.43277927174</v>
      </c>
      <c r="G59" s="22">
        <f t="shared" si="3"/>
        <v>0.92660443277927174</v>
      </c>
    </row>
    <row r="60" spans="3:7" x14ac:dyDescent="0.3">
      <c r="C60" s="16">
        <v>2046</v>
      </c>
      <c r="D60" s="18">
        <v>425465.20699493616</v>
      </c>
      <c r="E60" s="19">
        <f t="shared" si="2"/>
        <v>870675.14558039047</v>
      </c>
      <c r="G60" s="22">
        <f t="shared" si="3"/>
        <v>0.8706751455803905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