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8" windowWidth="19416" windowHeight="6600" tabRatio="652"/>
  </bookViews>
  <sheets>
    <sheet name="Summary" sheetId="37" r:id="rId1"/>
    <sheet name="MFR_B_7_Test" sheetId="44" r:id="rId2"/>
    <sheet name="MFR B7 Detail" sheetId="42" r:id="rId3"/>
    <sheet name="MFR-B7 less Depr Exclusions" sheetId="43" r:id="rId4"/>
    <sheet name="Map Table" sheetId="1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4" hidden="1">'Map Table'!$A$9:$E$108</definedName>
    <definedName name="_xlnm._FilterDatabase" localSheetId="2" hidden="1">'MFR B7 Detail'!$A$9:$N$1493</definedName>
    <definedName name="_xlnm._FilterDatabase" localSheetId="3" hidden="1">'MFR-B7 less Depr Exclusions'!$A$9:$L$1152</definedName>
    <definedName name="AccountLookup">[1]Lookups!$A$1:$B$110</definedName>
    <definedName name="AccountLookups">'[2]Lookup Sheet'!$B$108:$C$163</definedName>
    <definedName name="Controls20112012_All">[3]Controls2011_2012_All!$A$1:$X$815</definedName>
    <definedName name="Controls2013_All">[2]Controls2013_All!$K$2:$L$706</definedName>
    <definedName name="Deprate2013ProductionGF">[2]Deprate2017GF_Prod!$A$1:$V$358</definedName>
    <definedName name="ExcludeTag">'[2]Plant - Excluded'!$Y$1:$Z$60</definedName>
    <definedName name="ExistingRates">[2]ExistingRates!$A$3:$B$537</definedName>
    <definedName name="FunctionLookup">[2]Function!$A$1:$B$72</definedName>
    <definedName name="FunctionLookup2">[4]Lookups!$V$1:$W$601</definedName>
    <definedName name="GroupLookup">[5]Sheet4!$C$1:$D$6</definedName>
    <definedName name="INC_EXC">[4]Lookups!$L$1:$N$604</definedName>
    <definedName name="NetSalvage">'[1]NS Lookups'!$B$1:$C$54</definedName>
    <definedName name="_xlnm.Print_Titles" localSheetId="1">MFR_B_7_Test!$A:$C,MFR_B_7_Test!$9:$19</definedName>
    <definedName name="ProjectedCOR_Production" localSheetId="0">#REF!</definedName>
    <definedName name="ProjectedCOR_Production">#REF!</definedName>
    <definedName name="ProjectedNetSalvage" localSheetId="0">#REF!</definedName>
    <definedName name="ProjectedNetSalvage">#REF!</definedName>
    <definedName name="Reserve20112012_All">[3]Reserve2011_2012_All!$A$1:$AG$816</definedName>
    <definedName name="Reserve2013_All">[2]Reserve2017_All!$G$1:$H$680</definedName>
    <definedName name="stop">'[3]Projected COR- TDG'!$A$1:$B$41</definedName>
    <definedName name="test">'[3]Projected COR - Production'!$A$1:$D$347</definedName>
    <definedName name="test2">'[3]Lookup Sheet'!$B$1:$C$106</definedName>
  </definedNames>
  <calcPr calcId="145621"/>
</workbook>
</file>

<file path=xl/calcChain.xml><?xml version="1.0" encoding="utf-8"?>
<calcChain xmlns="http://schemas.openxmlformats.org/spreadsheetml/2006/main">
  <c r="F114" i="37" l="1"/>
  <c r="F118" i="37"/>
  <c r="F116" i="37"/>
  <c r="F115" i="37"/>
  <c r="F113" i="37" l="1"/>
  <c r="H76" i="37" l="1"/>
  <c r="H77" i="37"/>
  <c r="H80" i="37"/>
  <c r="H81" i="37"/>
  <c r="H83" i="37"/>
  <c r="H84" i="37"/>
  <c r="H87" i="37"/>
  <c r="H88" i="37"/>
  <c r="F106" i="37"/>
  <c r="F82" i="37"/>
  <c r="F79" i="37"/>
  <c r="F78" i="37"/>
  <c r="F68" i="37"/>
  <c r="F51" i="37"/>
  <c r="F50" i="37"/>
  <c r="F49" i="37"/>
  <c r="F48" i="37"/>
  <c r="F47" i="37"/>
  <c r="F46" i="37"/>
  <c r="F43" i="37"/>
  <c r="F42" i="37"/>
  <c r="F39" i="37"/>
  <c r="F38" i="37"/>
  <c r="F37" i="37"/>
  <c r="F36" i="37"/>
  <c r="F35" i="37"/>
  <c r="F34" i="37"/>
  <c r="F33" i="37"/>
  <c r="F32" i="37"/>
  <c r="F31" i="37"/>
  <c r="F30" i="37"/>
  <c r="F29" i="37"/>
  <c r="F25" i="37"/>
  <c r="F24" i="37"/>
  <c r="F23" i="37"/>
  <c r="F19" i="37"/>
  <c r="F18" i="37"/>
  <c r="F17" i="37"/>
  <c r="F16" i="37"/>
  <c r="F15" i="37"/>
  <c r="F111" i="37" l="1"/>
  <c r="F120" i="37" l="1"/>
  <c r="K1491" i="42" l="1"/>
  <c r="G106" i="37" l="1"/>
  <c r="H106" i="37" s="1"/>
  <c r="F89" i="37"/>
  <c r="G89" i="37" s="1"/>
  <c r="H89" i="37" s="1"/>
  <c r="F85" i="37"/>
  <c r="G85" i="37" s="1"/>
  <c r="H85" i="37" s="1"/>
  <c r="G82" i="37"/>
  <c r="H82" i="37" s="1"/>
  <c r="G79" i="37"/>
  <c r="H79" i="37" s="1"/>
  <c r="G78" i="37"/>
  <c r="H78" i="37" s="1"/>
  <c r="F74" i="37"/>
  <c r="G74" i="37" s="1"/>
  <c r="H74" i="37" s="1"/>
  <c r="F75" i="37"/>
  <c r="G75" i="37" s="1"/>
  <c r="H75" i="37" s="1"/>
  <c r="F94" i="37"/>
  <c r="G94" i="37" s="1"/>
  <c r="H94" i="37" s="1"/>
  <c r="F93" i="37"/>
  <c r="G93" i="37" s="1"/>
  <c r="H93" i="37" s="1"/>
  <c r="F92" i="37"/>
  <c r="G92" i="37" s="1"/>
  <c r="H92" i="37" s="1"/>
  <c r="F91" i="37"/>
  <c r="G91" i="37" s="1"/>
  <c r="H91" i="37" s="1"/>
  <c r="F90" i="37"/>
  <c r="G90" i="37" s="1"/>
  <c r="H90" i="37" s="1"/>
  <c r="F86" i="37"/>
  <c r="G86" i="37" s="1"/>
  <c r="H86" i="37" s="1"/>
  <c r="G68" i="37"/>
  <c r="H68" i="37" s="1"/>
  <c r="I13" i="43"/>
  <c r="I16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G25" i="37" l="1"/>
  <c r="H25" i="37" s="1"/>
  <c r="G15" i="37"/>
  <c r="H15" i="37" s="1"/>
  <c r="G38" i="37"/>
  <c r="H38" i="37" s="1"/>
  <c r="G47" i="37"/>
  <c r="H47" i="37" s="1"/>
  <c r="G29" i="37"/>
  <c r="H29" i="37" s="1"/>
  <c r="G37" i="37"/>
  <c r="H37" i="37" s="1"/>
  <c r="G42" i="37"/>
  <c r="G16" i="37"/>
  <c r="H16" i="37" s="1"/>
  <c r="G30" i="37"/>
  <c r="H30" i="37" s="1"/>
  <c r="G46" i="37"/>
  <c r="H46" i="37" s="1"/>
  <c r="G17" i="37"/>
  <c r="H17" i="37" s="1"/>
  <c r="G33" i="37"/>
  <c r="H33" i="37" s="1"/>
  <c r="G18" i="37"/>
  <c r="H18" i="37" s="1"/>
  <c r="G34" i="37"/>
  <c r="H34" i="37" s="1"/>
  <c r="G48" i="37"/>
  <c r="H48" i="37" s="1"/>
  <c r="G43" i="37"/>
  <c r="H43" i="37" s="1"/>
  <c r="G35" i="37"/>
  <c r="H35" i="37" s="1"/>
  <c r="G23" i="37"/>
  <c r="H23" i="37" s="1"/>
  <c r="G36" i="37"/>
  <c r="H36" i="37" s="1"/>
  <c r="G50" i="37"/>
  <c r="H50" i="37" s="1"/>
  <c r="G19" i="37"/>
  <c r="H19" i="37" s="1"/>
  <c r="G49" i="37"/>
  <c r="H49" i="37" s="1"/>
  <c r="G24" i="37"/>
  <c r="H24" i="37" s="1"/>
  <c r="G31" i="37"/>
  <c r="H31" i="37" s="1"/>
  <c r="G39" i="37"/>
  <c r="H39" i="37" s="1"/>
  <c r="G51" i="37"/>
  <c r="H51" i="37" s="1"/>
  <c r="G32" i="37"/>
  <c r="H32" i="37" s="1"/>
  <c r="D10" i="11"/>
  <c r="G44" i="37" l="1"/>
  <c r="H42" i="37"/>
  <c r="G20" i="37"/>
  <c r="F52" i="37"/>
  <c r="F44" i="37"/>
  <c r="F95" i="37"/>
  <c r="F40" i="37"/>
  <c r="L1244" i="42"/>
  <c r="K1244" i="42"/>
  <c r="L1196" i="42"/>
  <c r="K1196" i="42"/>
  <c r="L1125" i="42"/>
  <c r="K1125" i="42"/>
  <c r="L904" i="42"/>
  <c r="K904" i="42"/>
  <c r="L556" i="42"/>
  <c r="K556" i="42"/>
  <c r="L92" i="42"/>
  <c r="K92" i="42"/>
  <c r="F112" i="37" s="1"/>
  <c r="F117" i="37" l="1"/>
  <c r="K557" i="42"/>
  <c r="G95" i="37"/>
  <c r="H95" i="37" s="1"/>
  <c r="H44" i="37"/>
  <c r="K1493" i="42"/>
  <c r="F54" i="37"/>
  <c r="L1493" i="42"/>
  <c r="F26" i="37"/>
  <c r="F20" i="37"/>
  <c r="H20" i="37" s="1"/>
  <c r="F70" i="37" l="1"/>
  <c r="F55" i="37"/>
  <c r="G70" i="37" l="1"/>
  <c r="H70" i="37" s="1"/>
  <c r="F108" i="37"/>
  <c r="F119" i="37" s="1"/>
  <c r="F121" i="37" s="1"/>
  <c r="G108" i="37" l="1"/>
  <c r="H108" i="37" s="1"/>
  <c r="G40" i="37"/>
  <c r="H40" i="37" s="1"/>
  <c r="G52" i="37"/>
  <c r="H52" i="37" s="1"/>
  <c r="G26" i="37"/>
  <c r="H26" i="37" s="1"/>
  <c r="G54" i="37" l="1"/>
  <c r="G55" i="37" l="1"/>
  <c r="H55" i="37" s="1"/>
  <c r="H54" i="37"/>
</calcChain>
</file>

<file path=xl/sharedStrings.xml><?xml version="1.0" encoding="utf-8"?>
<sst xmlns="http://schemas.openxmlformats.org/spreadsheetml/2006/main" count="21553" uniqueCount="1945">
  <si>
    <t>Steam:</t>
  </si>
  <si>
    <t>Manatee</t>
  </si>
  <si>
    <t>Martin</t>
  </si>
  <si>
    <t>Scherer</t>
  </si>
  <si>
    <t>SJRPP</t>
  </si>
  <si>
    <t>Total Steam</t>
  </si>
  <si>
    <t>Nuclear</t>
  </si>
  <si>
    <t>St. Lucie</t>
  </si>
  <si>
    <t>Turkey Point</t>
  </si>
  <si>
    <t>Total Nuclear</t>
  </si>
  <si>
    <t>Nuclear:</t>
  </si>
  <si>
    <t>Other Production:</t>
  </si>
  <si>
    <t>Lauderdale</t>
  </si>
  <si>
    <t>Ft. Myers</t>
  </si>
  <si>
    <t>Sanford</t>
  </si>
  <si>
    <t>West County</t>
  </si>
  <si>
    <t>Cape Canaveral</t>
  </si>
  <si>
    <t>Riviera</t>
  </si>
  <si>
    <t>Port Everglades</t>
  </si>
  <si>
    <t>Total Combined Cycle</t>
  </si>
  <si>
    <t>Gas Turbines</t>
  </si>
  <si>
    <t>Combustion Turbines</t>
  </si>
  <si>
    <t>Total Peakers</t>
  </si>
  <si>
    <t>DeSoto</t>
  </si>
  <si>
    <t>Space Coast</t>
  </si>
  <si>
    <t>Babcock</t>
  </si>
  <si>
    <t>Citrus (DeSoto II)</t>
  </si>
  <si>
    <t>Total Solar</t>
  </si>
  <si>
    <t>Total Other Production</t>
  </si>
  <si>
    <t>Total Production</t>
  </si>
  <si>
    <t>Dec - 2017</t>
  </si>
  <si>
    <t>Dec - 2018</t>
  </si>
  <si>
    <t>000: NON-PRODUCTION PLANT</t>
  </si>
  <si>
    <t>Ending Plant Balance</t>
  </si>
  <si>
    <t>304: ITC INTEREST SYNCRONIZATION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</si>
  <si>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</si>
  <si>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</si>
  <si>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</si>
  <si>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</si>
  <si>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</si>
  <si>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</si>
  <si>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</si>
  <si>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370.2: AMI Meters Replaced</t>
  </si>
  <si>
    <t>370: Distribution Meters</t>
  </si>
  <si>
    <t>371: Installations On Customer Premises</t>
  </si>
  <si>
    <t>373: Street Lights &amp; Signal Systems</t>
  </si>
  <si>
    <t>Distribution Substation</t>
  </si>
  <si>
    <t>361: Distribution Structures &amp; Improvements</t>
  </si>
  <si>
    <t>362: Distribution Station Equipment</t>
  </si>
  <si>
    <t>188: MARTIN SOLAR ENERGY CENTER</t>
  </si>
  <si>
    <t>010: CUTLER</t>
  </si>
  <si>
    <t>041: RIVIERA REPOWERING</t>
  </si>
  <si>
    <t>050: PUTNAM</t>
  </si>
  <si>
    <t>070: SANFORD</t>
  </si>
  <si>
    <t>080: FT LAUDERDALE COMBINED CYCLE</t>
  </si>
  <si>
    <t>112: FT MYERS COMBINED CYCLE</t>
  </si>
  <si>
    <t>120: PORT EVERGLADES</t>
  </si>
  <si>
    <t>131: CAPE CANAVERAL REPOWERING</t>
  </si>
  <si>
    <t>140: TURKEY POINT</t>
  </si>
  <si>
    <t>150: ST LUCIE COMMON</t>
  </si>
  <si>
    <t>170: MANATEE</t>
  </si>
  <si>
    <t>180: MARTIN</t>
  </si>
  <si>
    <t>190: WEST COUNTY ENERGY CENTER #1 &amp; #2</t>
  </si>
  <si>
    <t>193: SPACECOAST SOLAR ENERGY CENTER</t>
  </si>
  <si>
    <t>500: SJRPP UNIT #1</t>
  </si>
  <si>
    <t>142: TURKEY POINT UNIT #3 EPU</t>
  </si>
  <si>
    <t>143: TURKEY POINT UNIT #3</t>
  </si>
  <si>
    <t>144: TURKEY POINT UNIT #4</t>
  </si>
  <si>
    <t>149: TURKEY POINT COMMON EPU</t>
  </si>
  <si>
    <t>151: ST LUCIE UNIT #1</t>
  </si>
  <si>
    <t>152: ST LUCIE UNIT #2</t>
  </si>
  <si>
    <t>153: ST LUCIE COMMON EPU</t>
  </si>
  <si>
    <t>154: ST LUCIE UNIT #1 EPU</t>
  </si>
  <si>
    <t>155: ST LUCIE UNIT #2 EPU</t>
  </si>
  <si>
    <t>243: TURKEY POINT UNIT #3 Uprates</t>
  </si>
  <si>
    <t>244: TURKEY POINT UNIT #4 Uprates</t>
  </si>
  <si>
    <t>251: ST LUCIE UNIT #1 Uprates</t>
  </si>
  <si>
    <t>252: ST LUCIE UNIT #2 Uprates</t>
  </si>
  <si>
    <t>040: RIVIERA UNIT #3 &amp; #4</t>
  </si>
  <si>
    <t>072: SANFORD COMBINED CYCLE</t>
  </si>
  <si>
    <t>081: FT LAUDERDALE GT'S</t>
  </si>
  <si>
    <t>082: LAUDERDALE UNIT 6</t>
  </si>
  <si>
    <t>110: FT MYERS</t>
  </si>
  <si>
    <t>113: FT MYERS SIMPLE CYCLE UNIT #3</t>
  </si>
  <si>
    <t>121: PORT EVERGLADES COMBINED CYCLE</t>
  </si>
  <si>
    <t>130: CAPE CANAVERAL</t>
  </si>
  <si>
    <t>141: TURKEY POINT UNIT #5</t>
  </si>
  <si>
    <t>171: MANATEE UNIT #3</t>
  </si>
  <si>
    <t>172: MANATEE PV SOLAR</t>
  </si>
  <si>
    <t>182: MARTIN SIMPLE CYCLE</t>
  </si>
  <si>
    <t>191: WEST COUNTY ENERGY CENTER #3</t>
  </si>
  <si>
    <t>192: DESOTO SOLAR ENERGY CENTER</t>
  </si>
  <si>
    <t>194: OKEECHOBEE SITE</t>
  </si>
  <si>
    <t>196: HENDRY COUNTY ENERGY CENTER</t>
  </si>
  <si>
    <t>197: BABCOCK RANCH SOLAR</t>
  </si>
  <si>
    <t>199: CITRUS PV SOLAR</t>
  </si>
  <si>
    <t>997: Renewable-Default</t>
  </si>
  <si>
    <t>185: MARTIN GAS PIPELINE</t>
  </si>
  <si>
    <t>502: SJRPP UNIT #2</t>
  </si>
  <si>
    <t>503: SJRPP COAL TERMINAL</t>
  </si>
  <si>
    <t>505: SCHERER</t>
  </si>
  <si>
    <t>501: SJRPP COAL CARS</t>
  </si>
  <si>
    <t>Steam</t>
  </si>
  <si>
    <t>Structures and Improvements</t>
  </si>
  <si>
    <t>Scherer Unit 4</t>
  </si>
  <si>
    <t>SJRPP Coal Cars</t>
  </si>
  <si>
    <t>SJRPP Unit 1</t>
  </si>
  <si>
    <t>SJRPP Unit 2</t>
  </si>
  <si>
    <t>Turkey Point Common</t>
  </si>
  <si>
    <t>Turkey Point Unit 3</t>
  </si>
  <si>
    <t>Turkey Point Unit 4</t>
  </si>
  <si>
    <t>Turkey Point Unit 5</t>
  </si>
  <si>
    <t>Solar</t>
  </si>
  <si>
    <t>Martin Solar</t>
  </si>
  <si>
    <t>Structures &amp; Improvements</t>
  </si>
  <si>
    <t>Manatee Solar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</si>
  <si>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</si>
  <si>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</si>
  <si>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</si>
  <si>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</si>
  <si>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</si>
  <si>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</si>
  <si>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</si>
  <si>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</si>
  <si>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</si>
  <si>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</si>
  <si>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Poles, Towers and Fixtures - Wood</t>
  </si>
  <si>
    <t>Poles, Towers and Fixtures - Concrete</t>
  </si>
  <si>
    <t>Poles, Towers and Fixtures</t>
  </si>
  <si>
    <t>Underground Conduit, Duct System</t>
  </si>
  <si>
    <t>Underground Conduit, Direct Buried</t>
  </si>
  <si>
    <t>Underground Conductors and Devices, DS</t>
  </si>
  <si>
    <t>Underground Conductors and Devices, DB</t>
  </si>
  <si>
    <t>Line Transformers</t>
  </si>
  <si>
    <t>Services, Overhead</t>
  </si>
  <si>
    <t>Services, Underground</t>
  </si>
  <si>
    <t>Meters</t>
  </si>
  <si>
    <t>Meters - AMI</t>
  </si>
  <si>
    <t>Installations on Customer's Premises</t>
  </si>
  <si>
    <t>Street Lighting and Signal Systems</t>
  </si>
  <si>
    <t>Total Distribution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</si>
  <si>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</si>
  <si>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</si>
  <si>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</si>
  <si>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</si>
  <si>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</si>
  <si>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</si>
  <si>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</si>
  <si>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General Plant</t>
  </si>
  <si>
    <t>Other (Cedar Bay and Non-Production)</t>
  </si>
  <si>
    <t>Other (Non-Production)</t>
  </si>
  <si>
    <t>Transmission:</t>
  </si>
  <si>
    <t>Distribution:</t>
  </si>
  <si>
    <t>Transmission Sub-total</t>
  </si>
  <si>
    <t>Land</t>
  </si>
  <si>
    <t>Underground Conductors</t>
  </si>
  <si>
    <t>Services</t>
  </si>
  <si>
    <t>General Plant:</t>
  </si>
  <si>
    <t>Total FPL</t>
  </si>
  <si>
    <t>001: Steam Generation</t>
  </si>
  <si>
    <t>002: Nuclear Generation</t>
  </si>
  <si>
    <t>003: Other Generation</t>
  </si>
  <si>
    <t>004: Transmission</t>
  </si>
  <si>
    <t>005: Distribution Line Facilities</t>
  </si>
  <si>
    <t>006: Distribution Substation</t>
  </si>
  <si>
    <t>007: Building, General Plant</t>
  </si>
  <si>
    <t>008: General Plant Equipment</t>
  </si>
  <si>
    <t>009: Transportation Equipment</t>
  </si>
  <si>
    <t>Other</t>
  </si>
  <si>
    <t>Depr Group: Plant Site</t>
  </si>
  <si>
    <t>Plant Site Summary</t>
  </si>
  <si>
    <t>Cutler</t>
  </si>
  <si>
    <t>Putnam</t>
  </si>
  <si>
    <t>Okeechobee</t>
  </si>
  <si>
    <t>Hendry County Energy Center</t>
  </si>
  <si>
    <t>Mapping ID</t>
  </si>
  <si>
    <t>145: TURKEY POINT UNIT #4 EPU</t>
  </si>
  <si>
    <t>Transmission</t>
  </si>
  <si>
    <t>Cap - Component: Summary Component</t>
  </si>
  <si>
    <t>MFR Lines: Rollup of Cap - Depr Groups's Depr Group: Mapping to MFR Line (Sch B7-10)</t>
  </si>
  <si>
    <t>Depr Group: Mapping to MFR Line (Sch B7-10)</t>
  </si>
  <si>
    <t>Depr Group: SAP Business Area</t>
  </si>
  <si>
    <t>PP GL Account: SAP FERC Account of Cap - Depr Groups's Depr Group: PP Reserve Acct</t>
  </si>
  <si>
    <t>View: SAP FERC Account: RA Depr Expense Acct Pointer to Reserve Acct of Cap - Depr Groups's Depr Group: SAP FERC Account - Expense</t>
  </si>
  <si>
    <t>Depr Group: PP Utility Account</t>
  </si>
  <si>
    <t>Cap - Depr Groups</t>
  </si>
  <si>
    <t>INTANGIBLE PLANT</t>
  </si>
  <si>
    <t>Asset Retirement Obligation</t>
  </si>
  <si>
    <t>000: NONE</t>
  </si>
  <si>
    <t>A01 - Base</t>
  </si>
  <si>
    <t>9108101: Accum Prov Deprec Elec Plt-ARO Asset</t>
  </si>
  <si>
    <t>~: ~</t>
  </si>
  <si>
    <t>30399 - ARO Intangible Plant</t>
  </si>
  <si>
    <t>DG_24934103: 30399Z000-PG0927</t>
  </si>
  <si>
    <t>DG_58943980: 30399Z000-PD0031</t>
  </si>
  <si>
    <t>DG_58944026: 30399Z000-DI0089</t>
  </si>
  <si>
    <t>041: RIVIERA MODERNIZATIO</t>
  </si>
  <si>
    <t>DG_674297238: 30399Z000-PG0904-Riviera U1 Comm CC</t>
  </si>
  <si>
    <t>070: SANFORD #3</t>
  </si>
  <si>
    <t>DG_58943750: 30399Z000-PG0903-Sanford Comm</t>
  </si>
  <si>
    <t>080: FT. LAUDERDALE</t>
  </si>
  <si>
    <t>DG_638907733: 30399Z000-PG0908-FtLauderdale Comm</t>
  </si>
  <si>
    <t>112: FT. MYERS - REPOWERE</t>
  </si>
  <si>
    <t>DG_58943915: 30399Z000-PG0911-FtMyers Comm</t>
  </si>
  <si>
    <t>131: CAPE CANAVERAL MODER</t>
  </si>
  <si>
    <t>DG_653467858: 30399Z000-PG0970-CapeCana Comm CC</t>
  </si>
  <si>
    <t>170: MANATEE #1 &amp; #2</t>
  </si>
  <si>
    <t>DG_58914319: 30399Z000-PG0917-Manatee Comm</t>
  </si>
  <si>
    <t>180: MARTIN #1, #2, #3, #</t>
  </si>
  <si>
    <t>DG_58915202: 30399Z000-PG0933-Martin Comm</t>
  </si>
  <si>
    <t>190: WEST CNTY ENERGY CNT</t>
  </si>
  <si>
    <t>DG_626647604: 30399Z000-PG0943-WestCountyEC Comm</t>
  </si>
  <si>
    <t>193: SPACE COAST SOLAR EN</t>
  </si>
  <si>
    <t>DG_98333283: 30399Z000-PG0834-Space Coast Solar</t>
  </si>
  <si>
    <t>500: SJRPP #1 &amp; #2</t>
  </si>
  <si>
    <t>DG_70695094: 30399Z000-PG0950-SJRPP Comm</t>
  </si>
  <si>
    <t>CEDAR BAY</t>
  </si>
  <si>
    <t>001ACT: Cedar Bay ARO</t>
  </si>
  <si>
    <t>Sub-Total Asset Retirement Obligation</t>
  </si>
  <si>
    <t>Intangible Plant</t>
  </si>
  <si>
    <t>9108100: Accum Prov Deprec Elec Utility Plant</t>
  </si>
  <si>
    <t>30100 - Organization</t>
  </si>
  <si>
    <t>DG_170: 30100Z000-CC0053</t>
  </si>
  <si>
    <t>9111000: Accm Prov Amortiz-Elec Util Plant</t>
  </si>
  <si>
    <t>30300 - Misc Intangible Plant</t>
  </si>
  <si>
    <t>DG_27298275: 30300A000-PG0903</t>
  </si>
  <si>
    <t>DG_5632018: 30300A000-DI0751</t>
  </si>
  <si>
    <t>30350 - Capitalized Software</t>
  </si>
  <si>
    <t>DG_23220542: 30350A000-CC0081</t>
  </si>
  <si>
    <t>DG_31324766: 30350A000-CC0037</t>
  </si>
  <si>
    <t>DG_5600373: 30350A000-EM0613</t>
  </si>
  <si>
    <t>~</t>
  </si>
  <si>
    <t>076FCST: Intangible Plant</t>
  </si>
  <si>
    <t>A06 - Below the Line</t>
  </si>
  <si>
    <t>290FCST: Below Line A06</t>
  </si>
  <si>
    <t>DG_642130693: 30300A000-PG0913</t>
  </si>
  <si>
    <t>150: ST. LUCIE COMMON</t>
  </si>
  <si>
    <t>DG_670: 30300Z000-NU0929</t>
  </si>
  <si>
    <t>DG_102864102: 30300A000-PG0943</t>
  </si>
  <si>
    <t>DG_320: 30300A000-CC0014</t>
  </si>
  <si>
    <t>DG_380: 30300A000-DI0089</t>
  </si>
  <si>
    <t>DG_410: 30300A000-DI0161</t>
  </si>
  <si>
    <t>DG_43904484: 30300A000-DI0082</t>
  </si>
  <si>
    <t>DG_440: 30300A000-PD0307</t>
  </si>
  <si>
    <t>DG_490: 30300A000-DI0471</t>
  </si>
  <si>
    <t>DG_510: 30300A000-DI0566</t>
  </si>
  <si>
    <t>DG_530: 30300A000-DI0571</t>
  </si>
  <si>
    <t>DG_550: 30300A000-CC0623</t>
  </si>
  <si>
    <t>DG_570: 30300A000-DI0731</t>
  </si>
  <si>
    <t>DG_57324248: 30300A000-NU0915</t>
  </si>
  <si>
    <t>DG_57324304: 30300A000-NU0910</t>
  </si>
  <si>
    <t>DG_580: 30300A000-DI0862</t>
  </si>
  <si>
    <t>DG_590: 30300A000-RE0864</t>
  </si>
  <si>
    <t>DG_610: 30300A000-PG0909</t>
  </si>
  <si>
    <t>DG_620: 30300A000-NU0914</t>
  </si>
  <si>
    <t>DG_626651263: 30300A000-CC0613</t>
  </si>
  <si>
    <t>DG_647871874: 30300A000-SM0022</t>
  </si>
  <si>
    <t>DG_647871876: 30300A000-CC0929</t>
  </si>
  <si>
    <t>DG_647871923: 30300A000-CC0910</t>
  </si>
  <si>
    <t>DG_660: 30300A000-NU0929</t>
  </si>
  <si>
    <t>DG_669082442: 30300A000-NU0995</t>
  </si>
  <si>
    <t>DG_75101145: 30300A000-PG0935</t>
  </si>
  <si>
    <t>DG_98773923: 30300A000-PG0834</t>
  </si>
  <si>
    <t>DG_647871851: 30350A000-RE0081</t>
  </si>
  <si>
    <t>DG_647871877: 30350A000-RE0022</t>
  </si>
  <si>
    <t>DG_647871878: 30350A000-CC0022</t>
  </si>
  <si>
    <t>DG_647871879: 30350A000-DI0031</t>
  </si>
  <si>
    <t>DG_647871913: 30350A000-CC0607</t>
  </si>
  <si>
    <t>DG_685405892: 30350A000-NU0929-PSLC</t>
  </si>
  <si>
    <t>DG_690: 30350A000-CC0009</t>
  </si>
  <si>
    <t>DG_710: 30350A000-SM0022</t>
  </si>
  <si>
    <t>DG_730: 30350A000-PD0031</t>
  </si>
  <si>
    <t>DG_790: 30350A000-DI0097</t>
  </si>
  <si>
    <t>DG_810: 30350A000-NU0607</t>
  </si>
  <si>
    <t>DG_830: 30350A000-NU0645</t>
  </si>
  <si>
    <t>DG_840: 30350A000-PG0693</t>
  </si>
  <si>
    <t>Sub-Total Intangible Plant</t>
  </si>
  <si>
    <t>Nuclear Licenses</t>
  </si>
  <si>
    <t>078FCST: License Extension for Nuclear TPE</t>
  </si>
  <si>
    <t>Sub-Total Nuclear Licenses</t>
  </si>
  <si>
    <t>Sub-Total INTANGIBLE PLANT</t>
  </si>
  <si>
    <t>INTANGIBLE PLANT (CLAUSES)</t>
  </si>
  <si>
    <t>Intangible Plant ECRC</t>
  </si>
  <si>
    <t>A08 - ECRC</t>
  </si>
  <si>
    <t>9111002: Accm Provision Amort-Envirn Recovery</t>
  </si>
  <si>
    <t>DG_98331791: 30300A038-PG0834</t>
  </si>
  <si>
    <t>Sub-Total Intangible Plant ECRC</t>
  </si>
  <si>
    <t>Intangible Plant ECCR</t>
  </si>
  <si>
    <t>A02 - ECCR</t>
  </si>
  <si>
    <t>9108121: Acc Prov Depr Plt-LMS-Energy Conservation</t>
  </si>
  <si>
    <t>30380 - Capitalized Software - ECCR</t>
  </si>
  <si>
    <t>DG_890: 30380A000-RE0022</t>
  </si>
  <si>
    <t>040FCST: Intangible Plant - ECCR</t>
  </si>
  <si>
    <t>DG_647871881: 30380A000-RE0013</t>
  </si>
  <si>
    <t>DG_682429540: 30380A000-CC0022-RESID</t>
  </si>
  <si>
    <t>DG_682429645: 30380A000-RE0013-SOLAR</t>
  </si>
  <si>
    <t>DG_880: 30380A000-SM0013</t>
  </si>
  <si>
    <t>Sub-Total Intangible Plant ECCR</t>
  </si>
  <si>
    <t>Sub-Total INTANGIBLE PLANT (CLAUSES)</t>
  </si>
  <si>
    <t>STEAM PRODUCTION</t>
  </si>
  <si>
    <t>Minor Steam Capacity</t>
  </si>
  <si>
    <t>A05 - Capacity</t>
  </si>
  <si>
    <t>233FCST: Steam Gen-Capacity</t>
  </si>
  <si>
    <t>Sub-Total Minor Steam Capacity</t>
  </si>
  <si>
    <t>Manatee Capacity</t>
  </si>
  <si>
    <t>212FCST: Manatee Steam-Capacity A05</t>
  </si>
  <si>
    <t>Sub-Total Manatee Capacity</t>
  </si>
  <si>
    <t>091FCST: Cape Canaveral Plant - Steam</t>
  </si>
  <si>
    <t>Sub-Total Cape Canaveral</t>
  </si>
  <si>
    <t>Manatee Gas Reburn ECRC</t>
  </si>
  <si>
    <t>9108102: AccProv Depr ElecUtil Plt-EnvirRecov</t>
  </si>
  <si>
    <t>31100 - Structure &amp; Improvements</t>
  </si>
  <si>
    <t>DG_30412162: 31100Z003-PG0917-Manatee U1</t>
  </si>
  <si>
    <t>DG_30412164: 31100Z003-PG0917-Manatee U2</t>
  </si>
  <si>
    <t>DG_30447426: 31100Z005-PG0917-Manatee Comm</t>
  </si>
  <si>
    <t>DG_30492766: 31100Z005-PG0996-Manatee Comm</t>
  </si>
  <si>
    <t>DG_621882531: 31100Z008-PG0936-Manatee Comm</t>
  </si>
  <si>
    <t>DG_646248983: 31100Z022-PG0996-Manatee Comm</t>
  </si>
  <si>
    <t>DG_96180036: 31100Z031-PG0917-Manatee Comm</t>
  </si>
  <si>
    <t>31200 - Boiler Plant Equipment</t>
  </si>
  <si>
    <t>DG_101237222: 31200Z023-PG0917-Manatee Comm</t>
  </si>
  <si>
    <t>DG_101237339: 31200Z023-PG0917-Manatee U1</t>
  </si>
  <si>
    <t>DG_101237626: 31200Z023-PG0917-Manatee U2</t>
  </si>
  <si>
    <t>DG_30493749: 31200Z003-PG0917-Manatee Comm</t>
  </si>
  <si>
    <t>DG_30493751: 31200Z003-PG0917-Manatee U1</t>
  </si>
  <si>
    <t>DG_30493753: 31200Z003-PG0917-Manatee U2</t>
  </si>
  <si>
    <t>DG_30494309: 31200Z005-PG0917-Manatee Comm</t>
  </si>
  <si>
    <t>DG_30494311: 31200Z005-PG0917-Manatee U1</t>
  </si>
  <si>
    <t>DG_30494313: 31200Z005-PG0917-Manatee U2</t>
  </si>
  <si>
    <t>DG_58892582: 31200Z024-PG0917-Manatee U1</t>
  </si>
  <si>
    <t>DG_627749017: 31200Z045-PG0917-Manatee U1</t>
  </si>
  <si>
    <t>DG_627757151: 31200Z045-PG0917-Manatee U2</t>
  </si>
  <si>
    <t>DG_70647155: 31200Z024-PG0917-Manatee U2</t>
  </si>
  <si>
    <t>DG_92350578: 31200Z031-PG0917-Manatee U2</t>
  </si>
  <si>
    <t>DG_98774102: 31200Z031-PG0917-Manatee U1</t>
  </si>
  <si>
    <t>31400 - Turbogenerator Units</t>
  </si>
  <si>
    <t>DG_88918367: 31400Z031-PG0917-Manatee U1</t>
  </si>
  <si>
    <t>DG_92351083: 31400Z031-PG0917-Manatee U2</t>
  </si>
  <si>
    <t>31500 - Accessory Electric Equipt</t>
  </si>
  <si>
    <t>DG_52920113: 31500Z023-PG0917-Manatee Comm</t>
  </si>
  <si>
    <t>9108111: AccProv Depr ElecUtil Plt-Capacity Clause</t>
  </si>
  <si>
    <t>DG_669074735: 31200Z202-PG0917-Manatee Comm</t>
  </si>
  <si>
    <t>31670 - Misc Power Plt Equipt - 7Yr</t>
  </si>
  <si>
    <t>DG_647871299: 31670Z008-PG-Manatee Comm</t>
  </si>
  <si>
    <t>094FCST: PMT GAS REBURN ECRC</t>
  </si>
  <si>
    <t>Sub-Total Manatee Gas Reburn ECRC</t>
  </si>
  <si>
    <t>DG_2920: 31100Z000-PG0917-Manatee Comm</t>
  </si>
  <si>
    <t>DG_2930: 31100Z000-PG0917-Manatee U1</t>
  </si>
  <si>
    <t>DG_2940: 31100Z000-PG0917-Manatee U2</t>
  </si>
  <si>
    <t>DG_3920: 31100Z000-PG0996-Manatee Comm</t>
  </si>
  <si>
    <t>DG_5190: 31200Z000-PG0917-Manatee Comm</t>
  </si>
  <si>
    <t>DG_5200: 31200Z000-PG0917-Manatee U1</t>
  </si>
  <si>
    <t>DG_5210: 31200Z000-PG0917-Manatee U2</t>
  </si>
  <si>
    <t>DG_7320: 31400Z000-PG0917-Manatee Comm</t>
  </si>
  <si>
    <t>DG_7330: 31400Z000-PG0917-Manatee U1</t>
  </si>
  <si>
    <t>DG_7350: 31400Z000-PG0917-Manatee U2</t>
  </si>
  <si>
    <t>DG_9170: 31500Z000-PG0917-Manatee Comm</t>
  </si>
  <si>
    <t>DG_9180: 31500Z000-PG0917-Manatee U1</t>
  </si>
  <si>
    <t>DG_9190: 31500Z000-PG0917-Manatee U2</t>
  </si>
  <si>
    <t>DG_9900: 31500Z000-PG0996-Manatee Comm</t>
  </si>
  <si>
    <t>31600 - Misc Power Plant Equipt</t>
  </si>
  <si>
    <t>DG_11180: 31600Z000-PG0917-Manatee Comm</t>
  </si>
  <si>
    <t>DG_11200: 31600Z000-PG0917-Manatee U1</t>
  </si>
  <si>
    <t>DG_11210: 31600Z000-PG0917-Manatee U2</t>
  </si>
  <si>
    <t>31630 - Misc Power Plt Equipt - 3Yr</t>
  </si>
  <si>
    <t>DG_647871230: 31630Z000-PG-Manatee Comm</t>
  </si>
  <si>
    <t>31650 - Misc Power Plt Equipt - 5Yr</t>
  </si>
  <si>
    <t>DG_647871258: 31650Z000-PG-Manatee Comm</t>
  </si>
  <si>
    <t>DG_647871301: 31670Z000-PG-Manatee Comm</t>
  </si>
  <si>
    <t>093FCST: Manatee Plant - Steam</t>
  </si>
  <si>
    <t>Sub-Total Manatee</t>
  </si>
  <si>
    <t>Martin (Plant Steam)</t>
  </si>
  <si>
    <t>DG_14766170: 31100Z000-PG0928-Martin Comm</t>
  </si>
  <si>
    <t>DG_3000: 31100Z000-PG0918-Martin U1</t>
  </si>
  <si>
    <t>DG_3010: 31100Z000-PG0918-Martin Comm</t>
  </si>
  <si>
    <t>DG_3020: 31100Z000-PG0918-Martin U2</t>
  </si>
  <si>
    <t>DG_3460: 31100Z000-PG0933-Martin Comm</t>
  </si>
  <si>
    <t>DG_3560: 31100Z000-PG0938-Martin Comm</t>
  </si>
  <si>
    <t>DG_3820: 31100Z000-PG0976-Martin Comm</t>
  </si>
  <si>
    <t>DG_5270: 31200Z000-PG0918-Martin U1</t>
  </si>
  <si>
    <t>DG_5280: 31200Z000-PG0918-Martin Comm</t>
  </si>
  <si>
    <t>DG_5290: 31200Z000-PG0918-Martin U2</t>
  </si>
  <si>
    <t>DG_5710: 31200Z000-PG0933-Martin Comm</t>
  </si>
  <si>
    <t>DG_7400: 31400Z000-PG0918-Martin U1</t>
  </si>
  <si>
    <t>DG_7410: 31400Z000-PG0918-Martin Comm</t>
  </si>
  <si>
    <t>DG_7420: 31400Z000-PG0918-Martin U2</t>
  </si>
  <si>
    <t>DG_9240: 31500Z000-PG0918-Martin U1</t>
  </si>
  <si>
    <t>DG_9250: 31500Z000-PG0918-Martin Comm</t>
  </si>
  <si>
    <t>DG_9260: 31500Z000-PG0918-Martin U2</t>
  </si>
  <si>
    <t>DG_9670: 31500Z000-PG0933-Martin Comm</t>
  </si>
  <si>
    <t>DG_9710: 31500Z000-PG0938-Martin Comm</t>
  </si>
  <si>
    <t>DG_9880: 31500Z000-PG0976-Martin Comm</t>
  </si>
  <si>
    <t>DG_11270: 31600Z000-PG0918-Martin U1</t>
  </si>
  <si>
    <t>DG_11280: 31600Z000-PG0918-Martin Comm</t>
  </si>
  <si>
    <t>DG_11290: 31600Z000-PG0918-Martin U2</t>
  </si>
  <si>
    <t>DG_11670: 31600Z000-PG0933-Martin Comm</t>
  </si>
  <si>
    <t>DG_12000: 31600Z000-PG0976-Martin Comm</t>
  </si>
  <si>
    <t>DG_647871223: 31630Z000-PG-Martin Comm</t>
  </si>
  <si>
    <t>DG_647871241: 31650Z000-PG-Martin Comm</t>
  </si>
  <si>
    <t>DG_647871281: 31670Z000-PG-Martin Comm</t>
  </si>
  <si>
    <t>DG_647871282: 31670Z000-PG-Martin Comm U3&amp;4</t>
  </si>
  <si>
    <t>015FCST: Martin Plant - Other</t>
  </si>
  <si>
    <t>095FCST: Martin Plant - Steam</t>
  </si>
  <si>
    <t>DG_688088485: 31500Z045-PG0918-Martin U2</t>
  </si>
  <si>
    <t>DG_688090023: 31600Z045-PG0918-Martin U2</t>
  </si>
  <si>
    <t>Sub-Total Martin (Plant Steam)</t>
  </si>
  <si>
    <t>Martin Gas Pipeline - Steam</t>
  </si>
  <si>
    <t>DG_5720: 31200Z000-PG0933-Martin Pipeline</t>
  </si>
  <si>
    <t>Sub-Total Martin Gas Pipeline - Steam</t>
  </si>
  <si>
    <t>Minor Steam Production</t>
  </si>
  <si>
    <t>34400 - Generators</t>
  </si>
  <si>
    <t>DG_17200: 34400Z000-PG0908-FtLauderdale U4</t>
  </si>
  <si>
    <t>DG_647871277: 31670Z000-PG-FtLauderdale Comm</t>
  </si>
  <si>
    <t>Sub-Total Minor Steam Production</t>
  </si>
  <si>
    <t>DG_2260: 31100Z000-PG0907-Sanford Comm</t>
  </si>
  <si>
    <t>Sub-Total Sanford</t>
  </si>
  <si>
    <t>Scherer Unit 4 Baghouse ECRC</t>
  </si>
  <si>
    <t>505: SCHERER #4</t>
  </si>
  <si>
    <t>DG_30452552: 31100Z012-PG0927-Scherer Comm</t>
  </si>
  <si>
    <t>DG_641225576: 31100Z031-PG0927-Scherer U4</t>
  </si>
  <si>
    <t>DG_30454566: 31200Z012-PG0927-Scherer Comm</t>
  </si>
  <si>
    <t>DG_30493807: 31200Z003-PG0927-Scherer U4</t>
  </si>
  <si>
    <t>DG_631638024: 31200Z031-PG0927-Scherer U4</t>
  </si>
  <si>
    <t>DG_98331206: 31200Z033-PG0927-Scherer U4</t>
  </si>
  <si>
    <t>DG_30454572: 31400Z012-PG0927-Scherer Comm</t>
  </si>
  <si>
    <t>DG_641225685: 31400Z031-PG0927-Scherer U4</t>
  </si>
  <si>
    <t>DG_641225675: 31500Z031-PG0927-Scherer U4</t>
  </si>
  <si>
    <t>DG_641225697: 31600Z031-PG0927-Scherer U4</t>
  </si>
  <si>
    <t>DG_668741805: 31670Z031-PG-Scherer U4</t>
  </si>
  <si>
    <t>105FCST: PSG U4 BAGHOUSE ECRC</t>
  </si>
  <si>
    <t>Sub-Total Scherer Unit 4 Baghouse ECRC</t>
  </si>
  <si>
    <t>DG_3410: 31100Z000-PG0927-Scherer Comm</t>
  </si>
  <si>
    <t>DG_3420: 31100Z000-PG0927-Scherer U4</t>
  </si>
  <si>
    <t>DG_3430: 31100Z000-PG0927-Scherer Comm U3&amp;4</t>
  </si>
  <si>
    <t>DG_5640: 31200Z000-PG0927-Scherer Comm</t>
  </si>
  <si>
    <t>DG_5650: 31200Z000-PG0927-Scherer U4</t>
  </si>
  <si>
    <t>DG_5660: 31200Z000-PG0927-Scherer Comm U3&amp;4</t>
  </si>
  <si>
    <t>DG_7750: 31400Z000-PG0927-Scherer Comm</t>
  </si>
  <si>
    <t>DG_7760: 31400Z000-PG0927-Scherer U4</t>
  </si>
  <si>
    <t>DG_7770: 31400Z000-PG0927-Scherer Comm U3&amp;4</t>
  </si>
  <si>
    <t>DG_9610: 31500Z000-PG0927-Scherer Comm</t>
  </si>
  <si>
    <t>DG_9620: 31500Z000-PG0927-Scherer U4</t>
  </si>
  <si>
    <t>DG_9630: 31500Z000-PG0927-Scherer Comm U3&amp;4</t>
  </si>
  <si>
    <t>DG_11620: 31600Z000-PG0927-Scherer Comm</t>
  </si>
  <si>
    <t>DG_11630: 31600Z000-PG0927-Scherer U4</t>
  </si>
  <si>
    <t>DG_647871272: 31650Z000-PG-Scherer U4</t>
  </si>
  <si>
    <t>DG_647871324: 31670Z000-PG-Scherer U4</t>
  </si>
  <si>
    <t>104FCST: Scherer Unit 4</t>
  </si>
  <si>
    <t>Sub-Total Scherer Unit 4</t>
  </si>
  <si>
    <t>A04 - Fuel</t>
  </si>
  <si>
    <t>DG_5890: 31200Z000-PG0950-SJRPP - Coal Cars</t>
  </si>
  <si>
    <t>DG_5670: 31200Z000-PG0927-Scherer Coal Cars</t>
  </si>
  <si>
    <t>Sub-Total SJRPP Coal Cars</t>
  </si>
  <si>
    <t>SJRPP Coal Terminal</t>
  </si>
  <si>
    <t>DG_3710: 31100Z000-PG0950-SJRPP - Gypsum</t>
  </si>
  <si>
    <t>DG_3730: 31100Z000-PG0950-SJRPP-Coal&amp;Limestn</t>
  </si>
  <si>
    <t>DG_5880: 31200Z000-PG0950-SJRPP - Gypsum</t>
  </si>
  <si>
    <t>DG_5900: 31200Z000-PG0950-SJRPP-Coal&amp;Limestn</t>
  </si>
  <si>
    <t>DG_9840: 31500Z000-PG0950-SJRPP - Gypsum</t>
  </si>
  <si>
    <t>DG_9850: 31500Z000-PG0950-SJRPP-Coal&amp;Limestn</t>
  </si>
  <si>
    <t>DG_11910: 31600Z000-PG0950-SJRPP - Gypsum</t>
  </si>
  <si>
    <t>DG_11920: 31600Z000-PG0950-SJRPP-Coal&amp;Limestn</t>
  </si>
  <si>
    <t>Sub-Total SJRPP Coal Terminal</t>
  </si>
  <si>
    <t>SJRPP Unit 1 SCR ECRC</t>
  </si>
  <si>
    <t>DG_83460825: 31200Z031-PG0950-SJRPP U1</t>
  </si>
  <si>
    <t>099FCST: SJRPP U1 SCR ECRC</t>
  </si>
  <si>
    <t>Sub-Total SJRPP Unit 1 SCR ECRC</t>
  </si>
  <si>
    <t>DG_3680: 31100Z000-PG0950-SJRPP - Comm</t>
  </si>
  <si>
    <t>DG_3690: 31100Z000-PG0950-SJRPP U1</t>
  </si>
  <si>
    <t>DG_5850: 31200Z000-PG0950-SJRPP - Comm</t>
  </si>
  <si>
    <t>DG_5860: 31200Z000-PG0950-SJRPP U1</t>
  </si>
  <si>
    <t>DG_7870: 31400Z000-PG0950-SJRPP - Comm</t>
  </si>
  <si>
    <t>DG_7880: 31400Z000-PG0950-SJRPP U1</t>
  </si>
  <si>
    <t>DG_9810: 31500Z000-PG0950-SJRPP - Comm</t>
  </si>
  <si>
    <t>DG_9820: 31500Z000-PG0950-SJRPP U1</t>
  </si>
  <si>
    <t>DG_11880: 31600Z000-PG0950-SJRPP - Comm</t>
  </si>
  <si>
    <t>DG_11890: 31600Z000-PG0950-SJRPP U1</t>
  </si>
  <si>
    <t>DG_647871249: 31650Z000-PG-SJRPP - Comm</t>
  </si>
  <si>
    <t>DG_647871289: 31670Z000-PG-SJRPP - Comm</t>
  </si>
  <si>
    <t>098FCST: SJRPP Unit 1</t>
  </si>
  <si>
    <t>Sub-Total SJRPP Unit 1</t>
  </si>
  <si>
    <t>SJRPP Unit 2 SCR ECRC</t>
  </si>
  <si>
    <t>DG_30494259: 31200Z003-PG0950-SJRPP U2</t>
  </si>
  <si>
    <t>DG_83461083: 31200Z031-PG0950-SJRPP U2</t>
  </si>
  <si>
    <t>DG_103271542: 31500Z031-PG0950-SJRPP U2</t>
  </si>
  <si>
    <t>DG_104626364: 31600Z031-PG0950-SJRPP U2</t>
  </si>
  <si>
    <t>Sub-Total SJRPP Unit 2 SCR ECRC</t>
  </si>
  <si>
    <t>DG_3700: 31100Z000-PG0950-SJRPP U2</t>
  </si>
  <si>
    <t>DG_5870: 31200Z000-PG0950-SJRPP U2</t>
  </si>
  <si>
    <t>DG_7890: 31400Z000-PG0950-SJRPP U2</t>
  </si>
  <si>
    <t>DG_9830: 31500Z000-PG0950-SJRPP U2</t>
  </si>
  <si>
    <t>DG_11900: 31600Z000-PG0950-SJRPP U2</t>
  </si>
  <si>
    <t>Sub-Total SJRPP Unit 2</t>
  </si>
  <si>
    <t>Steam Plant ECRC</t>
  </si>
  <si>
    <t>036FCST: Steam Plant ECRC</t>
  </si>
  <si>
    <t>DG_30396722: 31100Z003-PG0926-Turkey Pt CommFsil</t>
  </si>
  <si>
    <t>DG_30430362: 31100Z004-PG0926-Turkey Pt CommFsil</t>
  </si>
  <si>
    <t>DG_30447433: 31100Z005-PG0926-Turkey Pt CommFsil</t>
  </si>
  <si>
    <t>DG_30447435: 31100Z005-PG0926-Turkey Pt U2</t>
  </si>
  <si>
    <t>DG_653983253: 31100Z008-PG0926-Turkey Pt CommFsil</t>
  </si>
  <si>
    <t>DG_89559005: 31100Z023-PG0926-Turkey Pt CommFsil</t>
  </si>
  <si>
    <t>DG_30455300: 31200Z002-PG0926-Turkey Pt U1</t>
  </si>
  <si>
    <t>DG_30455304: 31200Z002-PG0926-Turkey Pt U2</t>
  </si>
  <si>
    <t>DG_30493798: 31200Z003-PG0926-Turkey Pt CommFsil</t>
  </si>
  <si>
    <t>DG_30493800: 31200Z003-PG0926-Turkey Pt U1</t>
  </si>
  <si>
    <t>DG_30493803: 31200Z003-PG0926-Turkey Pt U2</t>
  </si>
  <si>
    <t>DG_48747116: 31500Z023-PG0926-Turkey Pt CommFsil</t>
  </si>
  <si>
    <t>DG_36999813: 31670A008-PG0926-Turkey Pt U1</t>
  </si>
  <si>
    <t>DG_647871283: 31670Z008-PG-Turkey Pt Comm Fsil</t>
  </si>
  <si>
    <t>DG_50080131: 31100Z023-PG0917-Manatee Comm</t>
  </si>
  <si>
    <t>DG_52920111: 31100Z023-PG0996-Manatee Comm</t>
  </si>
  <si>
    <t>DG_676305628: 31200Z202-PG0917-Manatee U</t>
  </si>
  <si>
    <t>DG_659904789: 31500Z045-PG0917-Manatee U1</t>
  </si>
  <si>
    <t>DG_659954714: 31500Z045-PG0917-Manatee U2</t>
  </si>
  <si>
    <t>DG_659904841: 31600Z045-PG0917-Manatee U1</t>
  </si>
  <si>
    <t>DG_659972112: 31600Z045-PG0917-Manatee U2</t>
  </si>
  <si>
    <t>DG_30412166: 31100Z003-PG0918-Martin U1</t>
  </si>
  <si>
    <t>DG_30412170: 31100Z003-PG0918-Martin U2</t>
  </si>
  <si>
    <t>DG_30447429: 31100Z005-PG0918-Martin Comm</t>
  </si>
  <si>
    <t>DG_30447431: 31100Z005-PG0918-Martin U1</t>
  </si>
  <si>
    <t>DG_30447439: 31100Z005-PG0976-Martin Comm</t>
  </si>
  <si>
    <t>DG_624767945: 31100Z044-PG0938-Martin Comm</t>
  </si>
  <si>
    <t>DG_631813155: 31100Z022-PG0976-Martin Comm</t>
  </si>
  <si>
    <t>DG_664989968: 31100Z005-PG0918-Martin U2</t>
  </si>
  <si>
    <t>DG_88304509: 31100Z023-PG0933-Martin Comm</t>
  </si>
  <si>
    <t>DG_88918850: 31100Z023-PG0976-Martin Comm</t>
  </si>
  <si>
    <t>DG_90185762: 31100Z035-PG0933-Martin Comm</t>
  </si>
  <si>
    <t>DG_30493755: 31200Z003-PG0918-Martin Comm</t>
  </si>
  <si>
    <t>DG_30493757: 31200Z003-PG0918-Martin U1</t>
  </si>
  <si>
    <t>DG_30493762: 31200Z003-PG0918-Martin U2</t>
  </si>
  <si>
    <t>DG_58142260: 31200Z020-PG0918-Martin U1</t>
  </si>
  <si>
    <t>DG_58894583: 31200Z020-PG0918-Martin U2</t>
  </si>
  <si>
    <t>DG_621878738: 31200Z031-PG0918-Martin Comm</t>
  </si>
  <si>
    <t>DG_627766080: 31200Z045-PG0918-Martin U2</t>
  </si>
  <si>
    <t>DG_630106001: 31200Z045-PG0918-Martin U1</t>
  </si>
  <si>
    <t>DG_88917924: 31200Z031-PG0918-Martin U1</t>
  </si>
  <si>
    <t>DG_91893464: 31200Z005-PG0933-Martin Comm</t>
  </si>
  <si>
    <t>DG_97756974: 31200Z031-PG0918-Martin U2</t>
  </si>
  <si>
    <t>DG_88914923: 31400Z031-PG0918-Martin U1</t>
  </si>
  <si>
    <t>DG_96180166: 31400Z031-PG0933-Martin Comm</t>
  </si>
  <si>
    <t>DG_97758049: 31400Z031-PG0918-Martin U2</t>
  </si>
  <si>
    <t>DG_661505054: 31500Z045-PG0918-Martin U1</t>
  </si>
  <si>
    <t>DG_92355684: 31500Z023-PG0933-Martin Comm</t>
  </si>
  <si>
    <t>DG_30454575: 31600Z008-PG0933-Martin Comm</t>
  </si>
  <si>
    <t>DG_661505017: 31600Z045-PG0918-Martin U1</t>
  </si>
  <si>
    <t>DG_655751562: 31650Z003-PG-Martin Comm</t>
  </si>
  <si>
    <t>DG_647871279: 31670Z008-PG-Martin Comm</t>
  </si>
  <si>
    <t>DG_676305471: 31670Z003-PG-Martin Comm</t>
  </si>
  <si>
    <t>200FCST: Martin Steam ECRC</t>
  </si>
  <si>
    <t>DG_30412172: 31100Z003-PG0950-SJRPP - Comm</t>
  </si>
  <si>
    <t>DG_30447437: 31100Z005-PG0950-SJRPP - Comm</t>
  </si>
  <si>
    <t>DG_30494154: 31200Z003-PG0950-SJRPP U1</t>
  </si>
  <si>
    <t>DG_40451412: 31200Z005-PG0950-SJRPP - Comm</t>
  </si>
  <si>
    <t>DG_104626342: 31500Z031-PG0950-SJRPP U1</t>
  </si>
  <si>
    <t>DG_104626362: 31600Z031-PG0950-SJRPP U1</t>
  </si>
  <si>
    <t>Sub-Total Steam Plant ECRC</t>
  </si>
  <si>
    <t>DG_3320: 31100Z000-PG0926-Turkey Pt U1</t>
  </si>
  <si>
    <t>DG_3330: 31100Z000-PG0926-Turkey Pt U2</t>
  </si>
  <si>
    <t>DG_3340: 31100Z000-PG0926-Turkey Pt CommFsil</t>
  </si>
  <si>
    <t>DG_5570: 31200Z000-PG0926-Turkey Pt U1</t>
  </si>
  <si>
    <t>DG_5580: 31200Z000-PG0926-Turkey Pt U2</t>
  </si>
  <si>
    <t>DG_5590: 31200Z000-PG0926-Turkey Pt CommFsil</t>
  </si>
  <si>
    <t>DG_7680: 31400Z000-PG0926-Turkey Pt U1</t>
  </si>
  <si>
    <t>DG_7690: 31400Z000-PG0926-Turkey Pt U2</t>
  </si>
  <si>
    <t>DG_7700: 31400Z000-PG0926-Turkey Pt CommFsil</t>
  </si>
  <si>
    <t>DG_7710: 31400Z000-PG0926-CDF-Turkey Pt U1&amp;2</t>
  </si>
  <si>
    <t>DG_9550: 31500Z000-PG0926-Turkey Pt U1</t>
  </si>
  <si>
    <t>DG_9560: 31500Z000-PG0926-Turkey Pt U2</t>
  </si>
  <si>
    <t>DG_9570: 31500Z000-PG0926-Turkey Pt CommFsil</t>
  </si>
  <si>
    <t>DG_11570: 31600Z000-PG0926-Turkey Pt U1</t>
  </si>
  <si>
    <t>DG_11580: 31600Z000-PG0926-Turkey Pt U2</t>
  </si>
  <si>
    <t>DG_11590: 31600Z000-PG0926-Turkey Pt CommFsil</t>
  </si>
  <si>
    <t>DG_647871225: 31630Z000-PG-Turkey Pt Comm Fsil</t>
  </si>
  <si>
    <t>DG_647871245: 31650Z000-PG-Turkey Pt Comm Fsil</t>
  </si>
  <si>
    <t>DG_647871247: 31650Z000-PG-Turkey Pt U1</t>
  </si>
  <si>
    <t>DG_647871285: 31670Z000-PG-Turkey Pt Comm Fsil</t>
  </si>
  <si>
    <t>092FCST: Turkey Point Plant - Steam</t>
  </si>
  <si>
    <t>Sub-Total Turkey Point</t>
  </si>
  <si>
    <t>Sub-Total STEAM PRODUCTION</t>
  </si>
  <si>
    <t>NUCLEAR PRODUCTION</t>
  </si>
  <si>
    <t>St Lucie Capacity</t>
  </si>
  <si>
    <t>211FCST: St Lucie-Capacity A05</t>
  </si>
  <si>
    <t>151: ST LUCIE #1</t>
  </si>
  <si>
    <t>217FCST: St Lucie 151-Capacity A05</t>
  </si>
  <si>
    <t>152: ST LUCIE #2</t>
  </si>
  <si>
    <t>218FCST: St Lucie 152-Capacity A05</t>
  </si>
  <si>
    <t>Sub-Total St Lucie Capacity</t>
  </si>
  <si>
    <t>EPU St Lucie Common Base</t>
  </si>
  <si>
    <t>32100 - Structures &amp; Improvements</t>
  </si>
  <si>
    <t>DG_105184492: 32100Z000-NU0929-StLucie Comm EPU</t>
  </si>
  <si>
    <t>DG_647871889: 32100Z000-CC0929-StLucie Comm EPU</t>
  </si>
  <si>
    <t>32500 - Misc Power Plant Equipt</t>
  </si>
  <si>
    <t>DG_105184710: 32500Z000-NU0929-StLucie Comm EPU</t>
  </si>
  <si>
    <t>Sub-Total EPU St Lucie Common Base</t>
  </si>
  <si>
    <t>EPU St Lucie Unit 1 Base</t>
  </si>
  <si>
    <t>DG_630179314: 32100Z000-NU0915-StLucie U1 EPU</t>
  </si>
  <si>
    <t>32200 - Reactor Plant Equipment</t>
  </si>
  <si>
    <t>DG_105184501: 32200Z000-NU0915-StLucie U1 EPU</t>
  </si>
  <si>
    <t>32300 - Turbogenerator Units</t>
  </si>
  <si>
    <t>DG_105184512: 32300Z000-NU0915-StLucie U1 EPU</t>
  </si>
  <si>
    <t>32400 - Accessory Electric Equipt</t>
  </si>
  <si>
    <t>DG_630179403: 32400Z000-NU0915-StLucie U1 EPU</t>
  </si>
  <si>
    <t>DG_630441354: 32500Z000-NU0915-StLucie U1 EPU</t>
  </si>
  <si>
    <t>Sub-Total EPU St Lucie Unit 1 Base</t>
  </si>
  <si>
    <t>EPU St Lucie Unit 2 Base</t>
  </si>
  <si>
    <t>DG_639524469: 32100Z000-NU0910-StLucie U2 EPU</t>
  </si>
  <si>
    <t>DG_105184494: 32200Z000-NU0910-StLucie U2 EPU</t>
  </si>
  <si>
    <t>DG_647871890: 32200Z000-CC0910-StLucie U2 EPU</t>
  </si>
  <si>
    <t>DG_105184506: 32300Z000-NU0910-StLucie U2 EPU</t>
  </si>
  <si>
    <t>DG_647871891: 32300Z000-CC0910-StLucie U2 EPU</t>
  </si>
  <si>
    <t>Sub-Total EPU St Lucie Unit 2 Base</t>
  </si>
  <si>
    <t>EPU St Lucie Unit 2</t>
  </si>
  <si>
    <t>DG_638020748: 32400Z000-NU0910-StLucie U2 EPU</t>
  </si>
  <si>
    <t>Sub-Total EPU St Lucie Unit 2</t>
  </si>
  <si>
    <t>EPU Turkey Point Common Base</t>
  </si>
  <si>
    <t>DG_105184498: 32200Z000-NU0914-Turkey Pt U4 EPU</t>
  </si>
  <si>
    <t>DG_621881666: 32300Z000-NU0914-Turkey Pt U4 EPU</t>
  </si>
  <si>
    <t>DG_105184691: 32400Z000-NU0914-Turkey Pt U4 EPU</t>
  </si>
  <si>
    <t>Sub-Total EPU Turkey Point Common Base</t>
  </si>
  <si>
    <t>EPU Turkey Point Unit 3 Base</t>
  </si>
  <si>
    <t>DG_105184488: 32100Z000-NU0914-Turkey Pt Comm EPU</t>
  </si>
  <si>
    <t>DG_105184490: 32100Z000-NU0914-Turkey Pt U3 EPU</t>
  </si>
  <si>
    <t>DG_105184496: 32200Z000-NU0914-Turkey Pt U3 EPU</t>
  </si>
  <si>
    <t>DG_627452661: 32200Z000-NU0914-Turkey Pt Comm EPU</t>
  </si>
  <si>
    <t>DG_105184508: 32300Z000-NU0914-Turkey Pt Comm EPU</t>
  </si>
  <si>
    <t>DG_105184510: 32300Z000-NU0914-Turkey Pt U3 EPU</t>
  </si>
  <si>
    <t>DG_634651974: 32400Z000-NU0914-Turkey Pt U3 EPU</t>
  </si>
  <si>
    <t>DG_105184706: 32500Z000-NU0914-Turkey Pt Comm EPU</t>
  </si>
  <si>
    <t>Sub-Total EPU Turkey Point Unit 3 Base</t>
  </si>
  <si>
    <t>EPU Turkey Point Unit 3</t>
  </si>
  <si>
    <t>143: TURKEY POINT #3</t>
  </si>
  <si>
    <t>114FCST: EPU PTN3 A Nuclear</t>
  </si>
  <si>
    <t>Sub-Total EPU Turkey Point Unit 3</t>
  </si>
  <si>
    <t>Minor Nuclear Production</t>
  </si>
  <si>
    <t>107FCST: Minor Nuclear Generation Blanket</t>
  </si>
  <si>
    <t>Sub-Total Minor Nuclear Production</t>
  </si>
  <si>
    <t>Nuclear Plant ECRC</t>
  </si>
  <si>
    <t>037FCST: Nuclear Plant ECRC</t>
  </si>
  <si>
    <t>9108178: Accm Provision Dismantlement-ECRC</t>
  </si>
  <si>
    <t>247FCST: ECRC Dismantlement</t>
  </si>
  <si>
    <t>DG_102432743: 32100Z042-NU0914-Turkey Pt Comm</t>
  </si>
  <si>
    <t>DG_102433857: 32100Z042-NU0934-Turkey Pt Comm</t>
  </si>
  <si>
    <t>DG_676488467: 32100Z036-NU0914-Turkey Pt Comm</t>
  </si>
  <si>
    <t>DG_688852081: 32100Z201-NU0914-Turkey Pt Comm</t>
  </si>
  <si>
    <t>DG_688852246: 32100Z202-NU0914-Turkey Pt Comm</t>
  </si>
  <si>
    <t>DG_678314089: 32500Z201-NU0914-Turkey Pt Comm</t>
  </si>
  <si>
    <t>9111005: Accm Provision Amort-Capacity Clasue</t>
  </si>
  <si>
    <t>32570 - Misc Power Plt Equipt - 7Yr</t>
  </si>
  <si>
    <t>DG_676804534: 32570Z201-NU-Turkey Pt Comm</t>
  </si>
  <si>
    <t>DG_685696164: 32500Z201-NU0914-Turkey Pt U3</t>
  </si>
  <si>
    <t>144: TURKEY POINT #4</t>
  </si>
  <si>
    <t>DG_685696221: 32500Z201-NU0914-Turkey Pt U4</t>
  </si>
  <si>
    <t>DG_104799889: 32100Z036-NU0929-StLucie Comm</t>
  </si>
  <si>
    <t>DG_30454590: 32100Z010-NU0929-StLucie Comm</t>
  </si>
  <si>
    <t>DG_30454592: 32100Z016-NU0929-StLucie Comm</t>
  </si>
  <si>
    <t>DG_671041342: 32100Z202-NU0929-StLucie Comm</t>
  </si>
  <si>
    <t>DG_676719501: 32100Z201-NU0929-StLucie Comm</t>
  </si>
  <si>
    <t>DG_686194147: 32200Z201-NU0929-StLucie Comm</t>
  </si>
  <si>
    <t>DG_674629950: 32570Z202-NU-StLucie Comm</t>
  </si>
  <si>
    <t>DG_30454553: 32300Z007-NU0915-StLucie U1</t>
  </si>
  <si>
    <t>DG_79925684: 32300Z023-NU0915-StLucie U1</t>
  </si>
  <si>
    <t>DG_72419142: 32400Z023-NU0915-StLucie U1</t>
  </si>
  <si>
    <t>DG_682135529: 32100Z201-NU0915-StLucie U1</t>
  </si>
  <si>
    <t>DG_682136346: 32400Z201-NU0915-StLucie U1</t>
  </si>
  <si>
    <t>DG_74023412: 32300Z023-NU0910-StLucie U2</t>
  </si>
  <si>
    <t>DG_685688105: 32200Z201-NU0910-StLucie U2</t>
  </si>
  <si>
    <t>Sub-Total Nuclear Plant ECRC</t>
  </si>
  <si>
    <t>St Lucie Plant Common</t>
  </si>
  <si>
    <t>DG_13770: 32100Z000-NU0929-StLucie Comm</t>
  </si>
  <si>
    <t>DG_13830: 32100Z000-NU0968-StLucie Comm</t>
  </si>
  <si>
    <t>DG_13850: 32100Z000-NU0972-StLucie Comm</t>
  </si>
  <si>
    <t>DG_647871706: 32100Z000-CC0929-StLucie Comm</t>
  </si>
  <si>
    <t>DG_14210: 32200Z000-NU0929-StLucie Comm</t>
  </si>
  <si>
    <t>DG_14230: 32200Z000-NU0968-StLucie Comm</t>
  </si>
  <si>
    <t>DG_14240: 32200Z000-NU0972-StLucie Comm</t>
  </si>
  <si>
    <t>DG_647871699: 32200Z000-CC0929-StLucie Comm</t>
  </si>
  <si>
    <t>DG_14460: 32300Z000-NU0929-StLucie Comm</t>
  </si>
  <si>
    <t>DG_14480: 32300Z000-NU0968-StLucie Comm</t>
  </si>
  <si>
    <t>DG_14490: 32300Z000-NU0972-StLucie Comm</t>
  </si>
  <si>
    <t>DG_647871701: 32300Z000-CC0929-StLucie Comm</t>
  </si>
  <si>
    <t>DG_14730: 32400Z000-NU0929-StLucie Comm</t>
  </si>
  <si>
    <t>DG_14760: 32400Z000-NU0968-StLucie Comm</t>
  </si>
  <si>
    <t>DG_14770: 32400Z000-NU0972-StLucie Comm</t>
  </si>
  <si>
    <t>DG_647871703: 32400Z000-CC0929-StLucie Comm</t>
  </si>
  <si>
    <t>DG_15100: 32500Z000-NU0929-StLucie Comm</t>
  </si>
  <si>
    <t>DG_15180: 32500Z000-NU0968-StLucie Comm</t>
  </si>
  <si>
    <t>DG_15190: 32500Z000-NU0972-StLucie Comm</t>
  </si>
  <si>
    <t>DG_647871705: 32500Z000-CC0929-StLucie Comm</t>
  </si>
  <si>
    <t>32530 - Misc Power Plt Equipt - 3Yr</t>
  </si>
  <si>
    <t>DG_647871336: 32530Z000-NU-StLucie Comm</t>
  </si>
  <si>
    <t>32550 - Misc Power Plt Equipt - 5Yr</t>
  </si>
  <si>
    <t>DG_647871339: 32550Z000-NU-StLucie Comm</t>
  </si>
  <si>
    <t>DG_647871345: 32570Z000-NU-StLucie Comm</t>
  </si>
  <si>
    <t>125FCST: St Lucie Plant Common</t>
  </si>
  <si>
    <t>DG_674630037: 32570Z201-NU-StLucie Comm</t>
  </si>
  <si>
    <t>A10 - Budgeted Deferred Projects</t>
  </si>
  <si>
    <t>226FCST: Deferred St Lucie Common</t>
  </si>
  <si>
    <t>Sub-Total St Lucie Plant Common</t>
  </si>
  <si>
    <t>St Lucie Unit 1 Uprate</t>
  </si>
  <si>
    <t>DG_97274068: 32200Z000-NU0915-StLucie U1 UPRATE</t>
  </si>
  <si>
    <t>DG_97274084: 32300Z000-NU0915-StLucie U1 UPRATE</t>
  </si>
  <si>
    <t>DG_97274086: 32400Z000-NU0915-StLucie U1 UPRATE</t>
  </si>
  <si>
    <t>Sub-Total St Lucie Unit 1 Uprate</t>
  </si>
  <si>
    <t>St Lucie Unit 1</t>
  </si>
  <si>
    <t>DG_13690: 32100Z000-NU0915-StLucie U1</t>
  </si>
  <si>
    <t>DG_14150: 32200Z000-NU0915-StLucie U1</t>
  </si>
  <si>
    <t>DG_14420: 32300Z000-NU0915-StLucie U1</t>
  </si>
  <si>
    <t>DG_14690: 32400Z000-NU0915-StLucie U1</t>
  </si>
  <si>
    <t>DG_15040: 32500Z000-NU0915-StLucie U1</t>
  </si>
  <si>
    <t>DG_647871347: 32570Z000-NU-StLucie U1</t>
  </si>
  <si>
    <t>126FCST: St Lucie Unit 1</t>
  </si>
  <si>
    <t>DG_674629830: 32200Z201-NU0915-StLucie U1</t>
  </si>
  <si>
    <t>Sub-Total St Lucie Unit 1</t>
  </si>
  <si>
    <t>St Lucie Unit 2 Uprate</t>
  </si>
  <si>
    <t>DG_97274150: 32200Z000-NU0910-StLucie U2 UPRATE</t>
  </si>
  <si>
    <t>DG_97274152: 32300Z000-NU0910-StLucie U2 UPRATE</t>
  </si>
  <si>
    <t>DG_97274154: 32400Z000-NU0910-StLucie U2 UPRATE</t>
  </si>
  <si>
    <t>Sub-Total St Lucie Unit 2 Uprate</t>
  </si>
  <si>
    <t>St Lucie Unit 2</t>
  </si>
  <si>
    <t>DG_13490: 32100Z000-NU0910-StLucie U2</t>
  </si>
  <si>
    <t>DG_647871847: 32100Z000-CC0910-StLucie U2</t>
  </si>
  <si>
    <t>DG_13960: 32200Z000-NU0910-StLucie U2</t>
  </si>
  <si>
    <t>DG_647871707: 32200Z000-CC0910-StLucie U2</t>
  </si>
  <si>
    <t>DG_14310: 32300Z000-NU0910-StLucie U2</t>
  </si>
  <si>
    <t>DG_647871700: 32300Z000-CC0910-StLucie U2</t>
  </si>
  <si>
    <t>DG_14560: 32400Z000-NU0910-StLucie U2</t>
  </si>
  <si>
    <t>DG_647871702: 32400Z000-CC0910-StLucie U2</t>
  </si>
  <si>
    <t>DG_14890: 32500Z000-NU0910-StLucie U2</t>
  </si>
  <si>
    <t>DG_647871704: 32500Z000-CC0910-StLucie U2</t>
  </si>
  <si>
    <t>DG_647871348: 32570Z000-NU-StLucie U2</t>
  </si>
  <si>
    <t>135FCST: St Lucie Unit 2</t>
  </si>
  <si>
    <t>Sub-Total St Lucie Unit 2</t>
  </si>
  <si>
    <t>DG_13610: 32100Z000-NU0914-Turkey Pt Comm</t>
  </si>
  <si>
    <t>DG_13780: 32100Z000-NU0934-Turkey Pt Comm</t>
  </si>
  <si>
    <t>DG_14080: 32200Z000-NU0914-Turkey Pt Comm</t>
  </si>
  <si>
    <t>DG_14370: 32300Z000-NU0914-Turkey Pt Comm</t>
  </si>
  <si>
    <t>DG_14640: 32400Z000-NU0914-Turkey Pt Comm</t>
  </si>
  <si>
    <t>DG_14740: 32400Z000-NU0934-Turkey Pt Comm</t>
  </si>
  <si>
    <t>DG_14990: 32500Z000-NU0914-Turkey Pt Comm</t>
  </si>
  <si>
    <t>DG_15120: 32500Z000-NU0934-Turkey Pt Comm</t>
  </si>
  <si>
    <t>DG_647871335: 32530Z000-NU-Turkey Pt Comm</t>
  </si>
  <si>
    <t>DG_647871338: 32550Z000-NU-Turkey Pt Comm</t>
  </si>
  <si>
    <t>DG_647871344: 32570Z000-NU-Turkey Pt Comm</t>
  </si>
  <si>
    <t>109FCST: Turkey Point Nuclear Common</t>
  </si>
  <si>
    <t>DG_684189450: 32200Z201-NU0914-Turkey Comm</t>
  </si>
  <si>
    <t>225FCST: Deferred Turkey Pt Nuclear</t>
  </si>
  <si>
    <t>Sub-Total Turkey Point Common</t>
  </si>
  <si>
    <t>Turkey Point Capacity</t>
  </si>
  <si>
    <t>210FCST: Turkey Pt-Capacity A05</t>
  </si>
  <si>
    <t>219FCST: Turkey Pt 143-Capacity A05</t>
  </si>
  <si>
    <t>220FCST: Turkey Pt 144-Capacity A05</t>
  </si>
  <si>
    <t>Sub-Total Turkey Point Capacity</t>
  </si>
  <si>
    <t>Turkey Point Unit 3 Uprate</t>
  </si>
  <si>
    <t>DG_97274168: 32100Z000-NU0914-Turkey Pt U3Uprate</t>
  </si>
  <si>
    <t>DG_97274170: 32200Z000-NU0914-Turkey Pt U3Uprate</t>
  </si>
  <si>
    <t>DG_97274182: 32300Z000-NU0914-Turkey Pt U3Uprate</t>
  </si>
  <si>
    <t>DG_97274202: 32400Z000-NU0914-Turkey Pt U3Uprate</t>
  </si>
  <si>
    <t>Sub-Total Turkey Point Unit 3 Uprate</t>
  </si>
  <si>
    <t>DG_13620: 32100Z000-NU0914-Turkey Pt U3</t>
  </si>
  <si>
    <t>DG_14090: 32200Z000-NU0914-Turkey Pt U3</t>
  </si>
  <si>
    <t>DG_14380: 32300Z000-NU0914-Turkey Pt U3</t>
  </si>
  <si>
    <t>DG_14650: 32400Z000-NU0914-Turkey Pt U3</t>
  </si>
  <si>
    <t>DG_15000: 32500Z000-NU0914-Turkey Pt U3</t>
  </si>
  <si>
    <t>DG_669035396: 32200Z201-NU0914-Turkey Pt U3</t>
  </si>
  <si>
    <t>Sub-Total Turkey Point Unit 3</t>
  </si>
  <si>
    <t>Turkey Point Unit 4 Uprate</t>
  </si>
  <si>
    <t>DG_622677671: 32100Z000-NU0914-Turkey Pt U4 EPU</t>
  </si>
  <si>
    <t>DG_97274239: 32100Z000-NU0914-Turkey Pt U4Uprate</t>
  </si>
  <si>
    <t>DG_97274242: 32200Z000-NU0914-Turkey Pt U4Uprate</t>
  </si>
  <si>
    <t>DG_97274244: 32300Z000-NU0914-Turkey Pt U4Uprate</t>
  </si>
  <si>
    <t>DG_97274246: 32400Z000-NU0914-Turkey Pt U4Uprate</t>
  </si>
  <si>
    <t>Sub-Total Turkey Point Unit 4 Uprate</t>
  </si>
  <si>
    <t>DG_13630: 32100Z000-NU0914-Turkey Pt U4</t>
  </si>
  <si>
    <t>DG_14100: 32200Z000-NU0914-Turkey Pt U4</t>
  </si>
  <si>
    <t>DG_14390: 32300Z000-NU0914-Turkey Pt U4</t>
  </si>
  <si>
    <t>DG_14660: 32400Z000-NU0914-Turkey Pt U4</t>
  </si>
  <si>
    <t>DG_15010: 32500Z000-NU0914-Turkey Pt U4</t>
  </si>
  <si>
    <t>118FCST: Turkey Point Unit #4</t>
  </si>
  <si>
    <t>DG_669035781: 32200Z201-NU0914-Turkey Pt U4</t>
  </si>
  <si>
    <t>Sub-Total Turkey Point Unit 4</t>
  </si>
  <si>
    <t>Sub-Total NUCLEAR PRODUCTION</t>
  </si>
  <si>
    <t>OTHER PRODUCTION</t>
  </si>
  <si>
    <t>Babcock Ranch Solar</t>
  </si>
  <si>
    <t>BABCOCK RANCH SOLAR</t>
  </si>
  <si>
    <t>249FCST: Babcock Ranch Solar-Base</t>
  </si>
  <si>
    <t>Sub-Total Babcock Ranch Solar</t>
  </si>
  <si>
    <t>Citrus Solar</t>
  </si>
  <si>
    <t>CITRUS PV SOLAR</t>
  </si>
  <si>
    <t>250FCST: Citrus Solar-Base</t>
  </si>
  <si>
    <t>Sub-Total Citrus Solar</t>
  </si>
  <si>
    <t>MANATEE PV SOLAR</t>
  </si>
  <si>
    <t>251FCST: Manatee Solar-Base</t>
  </si>
  <si>
    <t>Sub-Total Manatee Solar</t>
  </si>
  <si>
    <t>Gas Reserves FCR*</t>
  </si>
  <si>
    <t>Future Gas Reserves</t>
  </si>
  <si>
    <t>A21 - Gas Reserves</t>
  </si>
  <si>
    <t>268FCST: Gas Reserves A21</t>
  </si>
  <si>
    <t>Sub-Total Gas Reserves FCR*</t>
  </si>
  <si>
    <t>Pt Everglades Modernization</t>
  </si>
  <si>
    <t>121: PORT EVERGLADES COMB</t>
  </si>
  <si>
    <t>011FCST: PORT EVERGLADES MODERNIZATION</t>
  </si>
  <si>
    <t>Sub-Total Pt Everglades Modernization</t>
  </si>
  <si>
    <t>Cape Canaveral Modernization</t>
  </si>
  <si>
    <t>34100 - Structures &amp; Improvements</t>
  </si>
  <si>
    <t>DG_642018541: 34100Z000-PG0913-CapeCanaveral U1CC</t>
  </si>
  <si>
    <t>DG_653981408: 34100Z000-PG0913-CapeCanaveral CMCC</t>
  </si>
  <si>
    <t>34200 - Fuel Holders, Prod &amp; Access</t>
  </si>
  <si>
    <t>DG_642021110: 34200Z000-PG0913-CapeCanaveral U1CC</t>
  </si>
  <si>
    <t>34300 - Prime Movers</t>
  </si>
  <si>
    <t>DG_642080187: 34300Z000-PG0913-CapeCanaveral U1CC</t>
  </si>
  <si>
    <t>DG_644697877: 34300Z000-PG0970-CapeCana Comm CC</t>
  </si>
  <si>
    <t>DG_670600442: 34300Z000-PG0913-CDF-Cape Cana CC</t>
  </si>
  <si>
    <t>DG_692563454: 34300Z000-PG0913-CDF-CCEC Comm</t>
  </si>
  <si>
    <t>DG_642086743: 34400Z000-PG0913-CapeCanaveral U1CC</t>
  </si>
  <si>
    <t>34500 - Accessory Electric Equipt</t>
  </si>
  <si>
    <t>DG_642115183: 34500Z000-PG0913-CapeCanaveral U1CC</t>
  </si>
  <si>
    <t>DG_680022045: 34500Z000-PG0970-CapeCana Comm CC</t>
  </si>
  <si>
    <t>34600 - Misc Power Plant Equipt</t>
  </si>
  <si>
    <t>DG_642115828: 34600Z000-PG0913-CapeCanaveral U1CC</t>
  </si>
  <si>
    <t>34650 - Misc Power Plt Equipt - 5Yr</t>
  </si>
  <si>
    <t>DG_647871405: 34650Z000-PG-CapeCanaveral U1 CC</t>
  </si>
  <si>
    <t>34670 - Misc Power Plt Equipt - 7Yr</t>
  </si>
  <si>
    <t>DG_647871433: 34670Z000-PG-CapeCanaveral U1 CC</t>
  </si>
  <si>
    <t>DG_651810082: 34670Z000-PG-CapeCanaveral Comm CC</t>
  </si>
  <si>
    <t>016FCST: Cape Canaveral Plant Modernization</t>
  </si>
  <si>
    <t>Sub-Total Cape Canaveral Modernization</t>
  </si>
  <si>
    <t>Desoto Solar ECRC</t>
  </si>
  <si>
    <t>192: DESOTO SOLAR ENERGY</t>
  </si>
  <si>
    <t>DG_95419321: 34100Z037-PG0829-Desoto Solar</t>
  </si>
  <si>
    <t>DG_95419412: 34300Z037-PG0829-Desoto Solar</t>
  </si>
  <si>
    <t>DG_647871401: 34650Z037-PG-Desoto - Solar</t>
  </si>
  <si>
    <t>DG_647871430: 34670Z037-PG-Desoto - Solar</t>
  </si>
  <si>
    <t>071FCST: Renewable-Desoto Solar</t>
  </si>
  <si>
    <t>Sub-Total Desoto Solar ECRC</t>
  </si>
  <si>
    <t>Ft Lauderdale CCs</t>
  </si>
  <si>
    <t>DG_15940: 34100Z000-PG0908-FtLauderdale Comm</t>
  </si>
  <si>
    <t>DG_15950: 34100Z000-PG0908-FtLauderdale U4</t>
  </si>
  <si>
    <t>DG_15960: 34100Z000-PG0908-FtLauderdale U5</t>
  </si>
  <si>
    <t>DG_16370: 34200Z000-PG0908-FtLauderdale Comm</t>
  </si>
  <si>
    <t>DG_16380: 34200Z000-PG0908-FtLauderdale U4</t>
  </si>
  <si>
    <t>DG_16390: 34200Z000-PG0908-FtLauderdale U5</t>
  </si>
  <si>
    <t>DG_16760: 34300Z000-PG0908-FtLauderdale Comm</t>
  </si>
  <si>
    <t>DG_16770: 34300Z000-PG0908-FtLauderdale U4</t>
  </si>
  <si>
    <t>DG_16780: 34300Z000-PG0908-FtLauderdale U5</t>
  </si>
  <si>
    <t>DG_16790: 34300Z000-PG0908-CDF-FtLauderdaleCC</t>
  </si>
  <si>
    <t>DG_41935702: 34300Z000-PG0908-CDF-FtLauderdale45</t>
  </si>
  <si>
    <t>DG_17190: 34400Z000-PG0908-FtLauderdale Comm</t>
  </si>
  <si>
    <t>DG_17210: 34400Z000-PG0908-FtLauderdale U5</t>
  </si>
  <si>
    <t>DG_17520: 34500Z000-PG0908-FtLauderdale Comm</t>
  </si>
  <si>
    <t>DG_17530: 34500Z000-PG0908-FtLauderdale U4</t>
  </si>
  <si>
    <t>DG_17540: 34500Z000-PG0908-FtLauderdale U5</t>
  </si>
  <si>
    <t>DG_17960: 34600Z000-PG0908-FtLauderdale Comm</t>
  </si>
  <si>
    <t>DG_17970: 34600Z000-PG0908-FtLauderdale U4</t>
  </si>
  <si>
    <t>DG_17980: 34600Z000-PG0908-FtLauderdale U5</t>
  </si>
  <si>
    <t>34630 - Misc Power Plt Equipt - 3Yr</t>
  </si>
  <si>
    <t>DG_647871352: 34630Z000-PG-FtLauderdale Comm</t>
  </si>
  <si>
    <t>DG_647871375: 34650Z000-PG-FtLauderdale Comm</t>
  </si>
  <si>
    <t>DG_647871407: 34670Z000-PG-FtLauderdale Comm</t>
  </si>
  <si>
    <t>004FCST: Ft Lauderdale CC's</t>
  </si>
  <si>
    <t>082: FT LAUDERDALE NEW</t>
  </si>
  <si>
    <t>171FCST: FT LAUDERDALE NEW</t>
  </si>
  <si>
    <t>Sub-Total Ft Lauderdale CCs</t>
  </si>
  <si>
    <t>Ft Lauderdale GTs</t>
  </si>
  <si>
    <t>DG_16090: 34100Z000-PG0921-FtLauderdale GTs</t>
  </si>
  <si>
    <t>DG_16480: 34200Z000-PG0921-FtLauderdale GTs</t>
  </si>
  <si>
    <t>DG_16920: 34300Z000-PG0921-FtLauderdale GTs</t>
  </si>
  <si>
    <t>DG_17690: 34500Z000-PG0921-FtLauderdale GTs</t>
  </si>
  <si>
    <t>DG_18040: 34600Z000-PG0921-FtLauderdale GTs</t>
  </si>
  <si>
    <t>DG_647871424: 34670Z000-PG-FtLauderdale GTs</t>
  </si>
  <si>
    <t>005FCST: Ft Lauderdale GT's</t>
  </si>
  <si>
    <t>Sub-Total Ft Lauderdale GTs</t>
  </si>
  <si>
    <t>Ft Myers CCs</t>
  </si>
  <si>
    <t>DG_15980: 34100Z000-PG0909-FtMyers U2 CC</t>
  </si>
  <si>
    <t>DG_16410: 34200Z000-PG0909-FtMyers U2 CC</t>
  </si>
  <si>
    <t>DG_16800: 34300Z000-PG0909-FtMyers U2 CC</t>
  </si>
  <si>
    <t>DG_41935750: 34300Z000-PG0911-CDF-FtMyers U2&amp;3</t>
  </si>
  <si>
    <t>DG_17220: 34400Z000-PG0909-FtMyers U2 CC</t>
  </si>
  <si>
    <t>DG_17570: 34500Z000-PG0909-FtMyers U2 CC</t>
  </si>
  <si>
    <t>DG_17990: 34600Z000-PG0909-FtMyers U2 CC</t>
  </si>
  <si>
    <t>DG_647871392: 34650Z000-PG-FtMyers U2 CC</t>
  </si>
  <si>
    <t>007FCST: Ft Myers Plant - Comb Cycle (in serv 2001)</t>
  </si>
  <si>
    <t>Sub-Total Ft Myers CCs</t>
  </si>
  <si>
    <t>Ft Myers GTs</t>
  </si>
  <si>
    <t>110: FT. MYERS - OLD #1 &amp;</t>
  </si>
  <si>
    <t>DG_16110: 34100Z000-PG0922-FtMyers GTs</t>
  </si>
  <si>
    <t>DG_17290: 34400Z000-PG0922-FtMyers GTs</t>
  </si>
  <si>
    <t>DG_17710: 34500Z000-PG0922-FtMyers GTs</t>
  </si>
  <si>
    <t>DG_18060: 34600Z000-PG0922-FtMyers GTs</t>
  </si>
  <si>
    <t>006FCST: Ft Myers GT's</t>
  </si>
  <si>
    <t>Sub-Total Ft Myers GTs</t>
  </si>
  <si>
    <t>Ft Myers Unit 3</t>
  </si>
  <si>
    <t>113: FT. MYERS PEAKING UN</t>
  </si>
  <si>
    <t>DG_16070: 34100Z000-PG0919-FtMyers U3 CC</t>
  </si>
  <si>
    <t>DG_16470: 34200Z000-PG0919-FtMyers U3 CC</t>
  </si>
  <si>
    <t>DG_17270: 34400Z000-PG0919-FtMyers U3 CC</t>
  </si>
  <si>
    <t>DG_17670: 34500Z000-PG0919-FtMyers U3 CC</t>
  </si>
  <si>
    <t>DG_18030: 34600Z000-PG0919-FtMyers U3 CC</t>
  </si>
  <si>
    <t>009FCST: Ft Myers Simple Cycle Unit 3 Peaker</t>
  </si>
  <si>
    <t>Sub-Total Ft Myers Unit 3</t>
  </si>
  <si>
    <t>Ft Myers Common</t>
  </si>
  <si>
    <t>DG_16000: 34100Z000-PG0911-FtMyers Comm</t>
  </si>
  <si>
    <t>DG_16440: 34200Z000-PG0911-FtMyers Comm</t>
  </si>
  <si>
    <t>DG_16830: 34300Z000-PG0911-FtMyers Comm</t>
  </si>
  <si>
    <t>DG_17240: 34400Z000-PG0911-FtMyers Comm</t>
  </si>
  <si>
    <t>DG_17610: 34500Z000-PG0911-FtMyers Comm</t>
  </si>
  <si>
    <t>DG_18010: 34600Z000-PG0911-FtMyers Comm</t>
  </si>
  <si>
    <t>DG_647871355: 34630Z000-PG-FtMyers Comm</t>
  </si>
  <si>
    <t>DG_647871380: 34650Z000-PG-FtMyers Comm</t>
  </si>
  <si>
    <t>DG_647871412: 34670Z000-PG-FtMyers Comm</t>
  </si>
  <si>
    <t>Sub-Total Ft Myers Common</t>
  </si>
  <si>
    <t>Manatee Unit 3 CC</t>
  </si>
  <si>
    <t>171: MANATEE #3</t>
  </si>
  <si>
    <t>DG_54603797: 34100Z000-PG0981-Manatee U3</t>
  </si>
  <si>
    <t>DG_54605003: 34200Z000-PG0981-Manatee U3</t>
  </si>
  <si>
    <t>DG_54605006: 34300Z000-PG0981-Manatee U3</t>
  </si>
  <si>
    <t>DG_630876294: 34300Z000-PG0981-CDF-Manatee U3</t>
  </si>
  <si>
    <t>DG_69732686: 34300Z000-PG0917-CDF-Manatee U3</t>
  </si>
  <si>
    <t>DG_54605008: 34400Z000-PG0981-Manatee U3</t>
  </si>
  <si>
    <t>DG_54605010: 34500Z000-PG0981-Manatee U3</t>
  </si>
  <si>
    <t>DG_54605012: 34600Z000-PG0981-Manatee U3</t>
  </si>
  <si>
    <t>DG_647871367: 34630Z000-PG-Manatee CC U3</t>
  </si>
  <si>
    <t>DG_647871397: 34650Z000-PG-Manatee CC U3</t>
  </si>
  <si>
    <t>DG_647871427: 34670Z000-PG-Manatee CC U3</t>
  </si>
  <si>
    <t>013FCST: Manatee 3 Combined Cycle</t>
  </si>
  <si>
    <t>Sub-Total Manatee Unit 3 CC</t>
  </si>
  <si>
    <t>Martin (Other Prod)</t>
  </si>
  <si>
    <t>DG_16160: 34100Z000-PG0928-Martin Comm</t>
  </si>
  <si>
    <t>DG_16180: 34100Z000-PG0928-Martin U4</t>
  </si>
  <si>
    <t>DG_16190: 34100Z000-PG0928-Martin Comm U3&amp;4</t>
  </si>
  <si>
    <t>DG_16220: 34100Z000-PG0933-Martin Comm U3&amp;4</t>
  </si>
  <si>
    <t>DG_16230: 34100Z000-PG0938-Martin Comm</t>
  </si>
  <si>
    <t>DG_16540: 34200Z000-PG0928-Martin U4</t>
  </si>
  <si>
    <t>DG_16550: 34200Z000-PG0928-Martin Comm U3&amp;4</t>
  </si>
  <si>
    <t>DG_16570: 34200Z000-PG0933-Martin Comm U3&amp;4</t>
  </si>
  <si>
    <t>DG_16890: 34300Z000-PG0918-Martin Comm</t>
  </si>
  <si>
    <t>DG_16970: 34300Z000-PG0928-Martin Comm</t>
  </si>
  <si>
    <t>DG_16980: 34300Z000-PG0928-Martin U3</t>
  </si>
  <si>
    <t>DG_16990: 34300Z000-PG0928-Martin U4</t>
  </si>
  <si>
    <t>DG_17000: 34300Z000-PG0928-CDF-Martin Comm CC</t>
  </si>
  <si>
    <t>DG_17010: 34300Z000-PG0928-Martin Comm U3&amp;4</t>
  </si>
  <si>
    <t>DG_17030: 34300Z000-PG0933-Martin Comm U3&amp;4</t>
  </si>
  <si>
    <t>DG_41935737: 34300Z000-PG0928-CDF-Martin U3&amp;4</t>
  </si>
  <si>
    <t>DG_17340: 34400Z000-PG0928-Martin U4</t>
  </si>
  <si>
    <t>DG_44895060: 34400Z000-PG0928-CDF-Martin U3&amp;4</t>
  </si>
  <si>
    <t>DG_17740: 34500Z000-PG0928-Martin U3</t>
  </si>
  <si>
    <t>DG_17750: 34500Z000-PG0928-Martin U4</t>
  </si>
  <si>
    <t>DG_17760: 34500Z000-PG0928-CDF-Martin Comm CC</t>
  </si>
  <si>
    <t>DG_17770: 34500Z000-PG0928-Martin Comm U3&amp;4</t>
  </si>
  <si>
    <t>DG_44895071: 34500Z000-PG0928-CDF-Martin U3&amp;4</t>
  </si>
  <si>
    <t>DG_18080: 34600Z000-PG0928-Martin U3</t>
  </si>
  <si>
    <t>DG_18090: 34600Z000-PG0928-Martin U4</t>
  </si>
  <si>
    <t>DG_18100: 34600Z000-PG0928-Martin Comm U3&amp;4</t>
  </si>
  <si>
    <t>DG_18110: 34600Z000-PG0933-Martin Comm U3&amp;4</t>
  </si>
  <si>
    <t>DG_647871377: 34650Z000-PG-Martin Comm U3&amp;4</t>
  </si>
  <si>
    <t>DG_647871409: 34670Z000-PG-Martin Comm U3&amp;4</t>
  </si>
  <si>
    <t>Sub-Total Martin (Other Prod)</t>
  </si>
  <si>
    <t>Martin Solar ECRC</t>
  </si>
  <si>
    <t>188: MARTIN SOLAR ENERGY</t>
  </si>
  <si>
    <t>070FCST: Renewable-Martin Solar</t>
  </si>
  <si>
    <t>Sub-Total Martin Solar ECRC</t>
  </si>
  <si>
    <t>Martin Unit 8 CC</t>
  </si>
  <si>
    <t>182: MARTIN PEAKING UNITS</t>
  </si>
  <si>
    <t>DG_16240: 34100Z000-PG0952-Martin U8</t>
  </si>
  <si>
    <t>DG_16580: 34200Z000-PG0952-Martin U8</t>
  </si>
  <si>
    <t>DG_17040: 34300Z000-PG0952-Martin U8</t>
  </si>
  <si>
    <t>DG_14804056: 34400Z000-PG0952-Martin U8</t>
  </si>
  <si>
    <t>DG_17810: 34500Z000-PG0952-Martin U8</t>
  </si>
  <si>
    <t>DG_18120: 34600Z000-PG0952-Martin U8</t>
  </si>
  <si>
    <t>017FCST: Martin Simple Cycle Units 8A &amp; 8B</t>
  </si>
  <si>
    <t>Sub-Total Martin Unit 8 CC</t>
  </si>
  <si>
    <t>Minor Other Production</t>
  </si>
  <si>
    <t>001FCST: Minor Other Generation Blanket</t>
  </si>
  <si>
    <t>222FCST: Future Developement Deferred-A10</t>
  </si>
  <si>
    <t>040: RIVIERA #1 AND #2</t>
  </si>
  <si>
    <t>DG_647871386: 34650Z000-PG-Riviera Comm</t>
  </si>
  <si>
    <t>DG_15870: 34100Z000-PG0905-Putnam Comm</t>
  </si>
  <si>
    <t>DG_16710: 34300Z000-PG0905-Putnam U1</t>
  </si>
  <si>
    <t>DG_16720: 34300Z000-PG0905-Putnam U2</t>
  </si>
  <si>
    <t>DG_17140: 34400Z000-PG0905-Putnam U1</t>
  </si>
  <si>
    <t>DG_17150: 34400Z000-PG0905-Putnam U2</t>
  </si>
  <si>
    <t>002FCST: Putnam Plant CC's</t>
  </si>
  <si>
    <t>DG_16500: 34200Z000-PG0922-FtMyers GTs</t>
  </si>
  <si>
    <t>DG_16900: 34300Z000-PG0919-FtMyers U3 CC</t>
  </si>
  <si>
    <t>DG_647871363: 34630Z000-PG-CapeCanaveral Comm</t>
  </si>
  <si>
    <t>DG_647871413: 34670Z000-PG-Manatee Comm</t>
  </si>
  <si>
    <t>DG_16170: 34100Z000-PG0928-Martin U3</t>
  </si>
  <si>
    <t>DG_16530: 34200Z000-PG0928-Martin U3</t>
  </si>
  <si>
    <t>DG_17330: 34400Z000-PG0928-Martin U3</t>
  </si>
  <si>
    <t>Renewable-Default</t>
  </si>
  <si>
    <t>267FCST: Renewables-Base</t>
  </si>
  <si>
    <t>266FCST: Renewables-Deferred</t>
  </si>
  <si>
    <t>Sub-Total Minor Other Production</t>
  </si>
  <si>
    <t>Other Production ECRC</t>
  </si>
  <si>
    <t>DG_637088180: 34100Z023-PG0916-Sanford Comm CC</t>
  </si>
  <si>
    <t>DG_33166309: 34300Z003-PG0916-Sanford U4</t>
  </si>
  <si>
    <t>072: SANFORD  REPOWERED #</t>
  </si>
  <si>
    <t>DG_675526493: 34100Z008-PG0916-Sanford Comm CC</t>
  </si>
  <si>
    <t>DG_43905650: 34300Z003-PG0916-Sanford U5</t>
  </si>
  <si>
    <t>DG_30494367: 34100Z003-PG0908-FtLauderdale Comm</t>
  </si>
  <si>
    <t>DG_49315491: 34100Z023-PG0908-FtLauderdale Comm</t>
  </si>
  <si>
    <t>DG_626122337: 34100Z008-PG0908-FtLauderdale Comm</t>
  </si>
  <si>
    <t>DG_30494317: 34200Z005-PG0908-FtLauderdale Comm</t>
  </si>
  <si>
    <t>DG_44347446: 34200Z023-PG0908-FtLauderdale Comm</t>
  </si>
  <si>
    <t>DG_30494375: 34300Z003-PG0908-FtLauderdale U4</t>
  </si>
  <si>
    <t>DG_30494377: 34300Z003-PG0908-FtLauderdale U5</t>
  </si>
  <si>
    <t>DG_49315494: 34300Z023-PG0908-FtLauderdale Comm</t>
  </si>
  <si>
    <t>DG_655379366: 34300Z003-PG0921-FtLauderdale GTs</t>
  </si>
  <si>
    <t>DG_44169006: 34500Z003-PG0908-FtLauderdale Comm</t>
  </si>
  <si>
    <t>DG_48514884: 34100Z023-PG0921-FtLauderdale GTs</t>
  </si>
  <si>
    <t>DG_30494357: 34200Z005-PG0921-FtLauderdale GTs</t>
  </si>
  <si>
    <t>DG_43905646: 34200Z023-PG0921-FtLauderdale GTs</t>
  </si>
  <si>
    <t>DG_82744290: 34300Z031-PG0921-FtLauderdale GTs</t>
  </si>
  <si>
    <t>DG_48429754: 34100Z023-PG0922-FtMyers GTs</t>
  </si>
  <si>
    <t>DG_30494359: 34200Z005-PG0922-FtMyers GTs</t>
  </si>
  <si>
    <t>DG_44350600: 34200Z023-PG0922-FtMyers GTs</t>
  </si>
  <si>
    <t>DG_81877602: 34300Z031-PG0922-FtMyers GTs</t>
  </si>
  <si>
    <t>DG_48747111: 34500Z023-PG0922-FtMyers GTs</t>
  </si>
  <si>
    <t>DG_43905648: 34300Z003-PG0909-FtMyers U2 CC</t>
  </si>
  <si>
    <t>DG_48747105: 34300Z023-PG0909-FtMyers U2 CC</t>
  </si>
  <si>
    <t>DG_647871379: 34650Z008-PG-FtMyers Comm</t>
  </si>
  <si>
    <t>DG_668627400: 34200Z005-PG0919-FtMyers-U3CC</t>
  </si>
  <si>
    <t>DG_70649186: 34300Z003-PG0919-FtMyers U3 CC</t>
  </si>
  <si>
    <t>DG_47733135: 34500Z023-PG0919-FtMyers U3 CC</t>
  </si>
  <si>
    <t>DG_653981889: 34300Z041-PG0913-CapeCanaveral CMCC</t>
  </si>
  <si>
    <t>DG_641315048: 34300Z003-PG0981-Manatee U3</t>
  </si>
  <si>
    <t>DG_100389362: 34100Z031-PG0928-Martin Comm U3&amp;4</t>
  </si>
  <si>
    <t>DG_53570340: 34100Z023-PG0933-Martin Comm</t>
  </si>
  <si>
    <t>DG_674924756: 34200Z005-PG0933-Martin Comm U3&amp;4</t>
  </si>
  <si>
    <t>DG_100389364: 34300Z031-PG0928-Martin Comm U3&amp;4</t>
  </si>
  <si>
    <t>DG_30494379: 34300Z003-PG0928-Martin U3</t>
  </si>
  <si>
    <t>DG_30494381: 34300Z003-PG0928-Martin U4</t>
  </si>
  <si>
    <t>DG_100389384: 34500Z031-PG0928-Martin Comm U3&amp;4</t>
  </si>
  <si>
    <t>DG_647871403: 34650Z039-PG-Martin Comm</t>
  </si>
  <si>
    <t>DG_89559057: 34200Z023-PG0952-Martin U8</t>
  </si>
  <si>
    <t>DG_41333984: 34300Z003-PG0952-Martin U8</t>
  </si>
  <si>
    <t>DG_95713886: 34300Z039-PG0952-Martin U8</t>
  </si>
  <si>
    <t>DG_102421163: 34100Z039-PG0848-Martin Solar</t>
  </si>
  <si>
    <t>DG_102421165: 34300Z039-PG0848-Martin Solar</t>
  </si>
  <si>
    <t>DG_623910039: 34500Z039-PG0848-Martin Solar</t>
  </si>
  <si>
    <t>DG_102421168: 34600Z039-PG0848-Martin Solar</t>
  </si>
  <si>
    <t>DG_647871432: 34670Z039-PG-Martin - Solar</t>
  </si>
  <si>
    <t>DG_105239362: 34500Z037-PG0829-Desoto Solar</t>
  </si>
  <si>
    <t>DG_685674008: 31200Z033-PG0950-SJRPP U1</t>
  </si>
  <si>
    <t>Sub-Total Other Production ECRC</t>
  </si>
  <si>
    <t>Riviera Plant Modernization</t>
  </si>
  <si>
    <t>DG_682292977: 34630Z000-PG-Riviera Comm</t>
  </si>
  <si>
    <t>DG_659709457: 34100Z000-PG0904-Riviera U1CC</t>
  </si>
  <si>
    <t>DG_659709572: 34100Z000-PG0904-Riviera U1 Comm CC</t>
  </si>
  <si>
    <t>DG_659709619: 34200Z000-PG0904-Riviera U1CC</t>
  </si>
  <si>
    <t>DG_659709649: 34200Z000-PG0904-Riviera U1 Comm CC</t>
  </si>
  <si>
    <t>DG_659709725: 34300Z000-PG0904-Riviera U1 Comm CC</t>
  </si>
  <si>
    <t>DG_659709801: 34300Z000-PG0904-Riviera U1CC</t>
  </si>
  <si>
    <t>DG_666660120: 34300Z000-PG0904-CDF-RBEC U1Comm CC</t>
  </si>
  <si>
    <t>DG_659709835: 34400Z000-PG0904-Riviera U1CC</t>
  </si>
  <si>
    <t>DG_659709946: 34500Z000-PG0904-Riviera U1 Comm CC</t>
  </si>
  <si>
    <t>DG_659709987: 34500Z000-PG0904-Riviera U1CC</t>
  </si>
  <si>
    <t>DG_659710147: 34600Z000-PG0904-Riviera U1CC</t>
  </si>
  <si>
    <t>DG_659710156: 34600Z000-PG0904-Riviera U1 Comm CC</t>
  </si>
  <si>
    <t>DG_661313890: 34630Z000-PG-Riviera U1 Comm CC</t>
  </si>
  <si>
    <t>DG_661313854: 34670Z000-PG-Riviera U1 Comm CC</t>
  </si>
  <si>
    <t>008FCST: Riviera Plant Modernization</t>
  </si>
  <si>
    <t>Sub-Total Riviera Plant Modernization</t>
  </si>
  <si>
    <t>Sanford CCs</t>
  </si>
  <si>
    <t>DG_22062641: 34100Z000-PG0916-Sanford U4</t>
  </si>
  <si>
    <t>DG_22097725: 34100Z000-PG0903-Sanford Comm</t>
  </si>
  <si>
    <t>DG_35841547: 34200Z000-PG0916-Sanford U4</t>
  </si>
  <si>
    <t>DG_16467400: 34300Z000-PG0916-Sanford U4</t>
  </si>
  <si>
    <t>DG_41936061: 34300Z000-PG0916-CDF-Sanford U4&amp;5</t>
  </si>
  <si>
    <t>DG_22097732: 34400Z000-PG0916-Sanford U4</t>
  </si>
  <si>
    <t>DG_17660: 34500Z000-PG0916-Sanford U4</t>
  </si>
  <si>
    <t>DG_22097739: 34600Z000-PG0916-Sanford U4</t>
  </si>
  <si>
    <t>DG_22097741: 34600Z000-PG0903-Sanford Comm</t>
  </si>
  <si>
    <t>DG_647871389: 34650Z000-PG-Sanford U4</t>
  </si>
  <si>
    <t>DG_647871420: 34670Z000-PG-Sanford Comm</t>
  </si>
  <si>
    <t>DG_14731441: 34100Z000-PG0916-Sanford Comm CC</t>
  </si>
  <si>
    <t>DG_14746788: 34100Z000-PG0916-Sanford U5</t>
  </si>
  <si>
    <t>DG_81877647: 34100Z000-PG0949-Sanford Comm CC</t>
  </si>
  <si>
    <t>DG_14731443: 34200Z000-PG0916-Sanford Comm CC</t>
  </si>
  <si>
    <t>DG_14746790: 34200Z000-PG0916-Sanford U5</t>
  </si>
  <si>
    <t>DG_14731446: 34300Z000-PG0916-Sanford Comm CC</t>
  </si>
  <si>
    <t>DG_14746792: 34300Z000-PG0916-Sanford U5</t>
  </si>
  <si>
    <t>DG_25293012: 34300Z000-PG0949-Sanford Comm CC</t>
  </si>
  <si>
    <t>DG_14746794: 34400Z000-PG0916-Sanford U5</t>
  </si>
  <si>
    <t>DG_22097735: 34400Z000-PG0916-Sanford Comm CC</t>
  </si>
  <si>
    <t>DG_14731448: 34500Z000-PG0916-Sanford Comm CC</t>
  </si>
  <si>
    <t>DG_14746796: 34500Z000-PG0916-Sanford U5</t>
  </si>
  <si>
    <t>DG_14731450: 34600Z000-PG0916-Sanford Comm CC</t>
  </si>
  <si>
    <t>DG_14746798: 34600Z000-PG0916-Sanford U5</t>
  </si>
  <si>
    <t>DG_25558264: 34600Z000-PG0949-Sanford Comm CC</t>
  </si>
  <si>
    <t>DG_647871361: 34630Z000-PG-Sanford Comm CC</t>
  </si>
  <si>
    <t>DG_647871388: 34650Z000-PG-Sanford Comm CC</t>
  </si>
  <si>
    <t>DG_647871390: 34650Z000-PG-Sanford U5</t>
  </si>
  <si>
    <t>DG_647871421: 34670Z000-PG-Sanford Comm CC</t>
  </si>
  <si>
    <t>003FCST: Sanford Plant - Comb Cycle (in serv 2002)</t>
  </si>
  <si>
    <t>Sub-Total Sanford CCs</t>
  </si>
  <si>
    <t>Space Coast Solar ECRC</t>
  </si>
  <si>
    <t>DG_98330402: 34100Z038-PG0834-Space Coast Solar</t>
  </si>
  <si>
    <t>DG_98330422: 34300Z038-PG0834-Space Coast Solar</t>
  </si>
  <si>
    <t>DG_105243383: 34500Z038-PG0834-Space Coast Solar</t>
  </si>
  <si>
    <t>DG_647871402: 34650Z038-PG-Space Coast - Solar</t>
  </si>
  <si>
    <t>DG_647871431: 34670Z038-PG-Space Coast - Solar</t>
  </si>
  <si>
    <t>Sub-Total Space Coast Solar ECRC</t>
  </si>
  <si>
    <t>141: TURKEY POINT #5</t>
  </si>
  <si>
    <t>DG_74780646: 34100Z000-PG0935-Turkey Pt U5</t>
  </si>
  <si>
    <t>DG_74780726: 34200Z000-PG0935-Turkey Pt U5</t>
  </si>
  <si>
    <t>DG_74780785: 34300Z000-PG0935-Turkey Pt U5</t>
  </si>
  <si>
    <t>DG_99659452: 34300Z000-PG0935-CDF-Turkey Pt U5</t>
  </si>
  <si>
    <t>DG_74780844: 34400Z000-PG0935-Turkey Pt U5</t>
  </si>
  <si>
    <t>DG_74780899: 34500Z000-PG0935-Turkey Pt U5</t>
  </si>
  <si>
    <t>DG_74780952: 34600Z000-PG0935-Turkey Pt U5</t>
  </si>
  <si>
    <t>DG_647871398: 34650Z000-PG-Turkey Pt U5</t>
  </si>
  <si>
    <t>DG_647871428: 34670Z000-PG-Turkey Pt U5</t>
  </si>
  <si>
    <t>012FCST: Turkey Point U5 2007 RFP</t>
  </si>
  <si>
    <t>Sub-Total Turkey Point Unit 5</t>
  </si>
  <si>
    <t>WCEC Unit 1 &amp; 2 CCs</t>
  </si>
  <si>
    <t>DG_623912263: 34100Z000-PG0943-WestCountyEC U2</t>
  </si>
  <si>
    <t>DG_94122091: 34100Z000-PG0943-WestCountyEC U1</t>
  </si>
  <si>
    <t>DG_94122587: 34100Z000-PG0943-WestCountyEC Comm</t>
  </si>
  <si>
    <t>DG_623909986: 34200Z000-PG0943-WestCountyEC U1</t>
  </si>
  <si>
    <t>DG_623912757: 34200Z000-PG0943-WestCountyEC U2</t>
  </si>
  <si>
    <t>DG_627199051: 34200Z000-PG0943-WestCountyEC Comm</t>
  </si>
  <si>
    <t>DG_629602597: 34300Z000-PG0956-CDF-WestCounty Com</t>
  </si>
  <si>
    <t>DG_94122144: 34300Z000-PG0943-WestCountyEC U1</t>
  </si>
  <si>
    <t>DG_95713644: 34300Z000-PG0943-WestCountyEC U2</t>
  </si>
  <si>
    <t>DG_96177104: 34300Z000-PG0943-WestCountyEC Comm</t>
  </si>
  <si>
    <t>DG_623107150: 34400Z000-PG0943-WestCountyEC U1</t>
  </si>
  <si>
    <t>DG_623912980: 34400Z000-PG0943-WestCountyEC U2</t>
  </si>
  <si>
    <t>DG_102432228: 34500Z000-PG0943-WestCountyEC U2</t>
  </si>
  <si>
    <t>DG_655278474: 34500Z000-PG0943-WestCountyEC Comm</t>
  </si>
  <si>
    <t>DG_94122162: 34500Z000-PG0943-WestCountyEC U1</t>
  </si>
  <si>
    <t>DG_623560619: 34600Z000-PG0943-WestCountyEC U1</t>
  </si>
  <si>
    <t>DG_623913112: 34600Z000-PG0943-WestCountyEC U2</t>
  </si>
  <si>
    <t>DG_94122596: 34600Z000-PG0943-WestCountyEC Comm</t>
  </si>
  <si>
    <t>DG_647871369: 34630Z000-PG-WestCountyEC Comm</t>
  </si>
  <si>
    <t>DG_647871399: 34650Z000-PG-WestCountyEC Comm</t>
  </si>
  <si>
    <t>DG_647871429: 34670Z000-PG-WestCountyEC Comm</t>
  </si>
  <si>
    <t>018FCST: WCEC Combined Cycle Unit 1 &amp; 2</t>
  </si>
  <si>
    <t>Sub-Total WCEC Unit 1 &amp; 2 CCs</t>
  </si>
  <si>
    <t>WCEC Unit 3</t>
  </si>
  <si>
    <t>191: WEST COUNTY ENERGY C</t>
  </si>
  <si>
    <t>DG_622678432: 34100Z000-PG0943-WestCountyEC U3</t>
  </si>
  <si>
    <t>DG_626153156: 34200Z000-PG0943-WestCountyEC U3</t>
  </si>
  <si>
    <t>DG_102862242: 34300Z000-PG0943-WestCountyEC U3</t>
  </si>
  <si>
    <t>DG_625168492: 34400Z000-PG0943-WestCountyEC U3</t>
  </si>
  <si>
    <t>DG_625158435: 34500Z000-PG0943-WestCountyEC U3</t>
  </si>
  <si>
    <t>DG_104789702: 34600Z000-PG0943-WestCountyEC U3</t>
  </si>
  <si>
    <t>019FCST: WCEC Unit 3</t>
  </si>
  <si>
    <t>Sub-Total WCEC Unit 3</t>
  </si>
  <si>
    <t>West County Capacity</t>
  </si>
  <si>
    <t>253FCST: West County 1&amp;2-Capacity</t>
  </si>
  <si>
    <t>214FCST: West County-Other Prod Capacity A05</t>
  </si>
  <si>
    <t>Sub-Total West County Capacity</t>
  </si>
  <si>
    <t>Sub-Total OTHER PRODUCTION</t>
  </si>
  <si>
    <t>TRANSMISSION</t>
  </si>
  <si>
    <t>Transmission - Port Everglades</t>
  </si>
  <si>
    <t>285FCST: Port Everglades Transmission - Base</t>
  </si>
  <si>
    <t>Sub-Total Transmission - Port Everglades</t>
  </si>
  <si>
    <t>Transmission - GSU</t>
  </si>
  <si>
    <t>35310 - Station Equipt-Gen Step-Ups</t>
  </si>
  <si>
    <t>DG_100907566: 35310Z000-PG0630</t>
  </si>
  <si>
    <t>DG_105184367: 35310Z000-NU0910-Trans StLucie EPU</t>
  </si>
  <si>
    <t>DG_105184369: 35310Z000-NU0914-Trans Turkey PtEPU</t>
  </si>
  <si>
    <t>DG_17435542: 35310Z000-PD0309</t>
  </si>
  <si>
    <t>DG_21150: 35310Z000-PG0901</t>
  </si>
  <si>
    <t>DG_21160: 35310Z000-PG0904</t>
  </si>
  <si>
    <t>DG_21170: 35310Z000-PG0905</t>
  </si>
  <si>
    <t>DG_21180: 35310Z000-PG0907</t>
  </si>
  <si>
    <t>DG_21190: 35310Z000-PG0908</t>
  </si>
  <si>
    <t>DG_21200: 35310Z000-PG0909</t>
  </si>
  <si>
    <t>DG_21210: 35310Z000-NU0910</t>
  </si>
  <si>
    <t>DG_21220: 35310Z000-PG0911</t>
  </si>
  <si>
    <t>DG_21230: 35310Z000-PG0913</t>
  </si>
  <si>
    <t>DG_21240: 35310Z000-NU0914</t>
  </si>
  <si>
    <t>DG_21250: 35310Z000-NU0915</t>
  </si>
  <si>
    <t>DG_21260: 35310Z000-PG0917</t>
  </si>
  <si>
    <t>DG_21270: 35310Z000-PG0918</t>
  </si>
  <si>
    <t>DG_21280: 35310Z000-PG0920</t>
  </si>
  <si>
    <t>DG_21290: 35310Z000-PG0921</t>
  </si>
  <si>
    <t>DG_21300: 35310Z000-PG0922</t>
  </si>
  <si>
    <t>DG_21310: 35310Z000-PG0923</t>
  </si>
  <si>
    <t>DG_21320: 35310Z000-PG0924</t>
  </si>
  <si>
    <t>DG_21330: 35310Z000-PG0926</t>
  </si>
  <si>
    <t>DG_21340: 35310Z000-PG0928</t>
  </si>
  <si>
    <t>DG_21350: 35310Z000-NU0929</t>
  </si>
  <si>
    <t>DG_21360: 35310Z000-PG0950</t>
  </si>
  <si>
    <t>DG_48764730: 35310Z000-PG0952</t>
  </si>
  <si>
    <t>DG_57931595: 35310Z000-PG0981</t>
  </si>
  <si>
    <t>DG_630167529: 35310Z000-NU0915-Trans StLucie EPU</t>
  </si>
  <si>
    <t>DG_647871810: 35310Z000-PD0904</t>
  </si>
  <si>
    <t>DG_647871811: 35310Z000-PD0905</t>
  </si>
  <si>
    <t>DG_647871812: 35310Z000-PD0907</t>
  </si>
  <si>
    <t>DG_647871813: 35310Z000-PD0908</t>
  </si>
  <si>
    <t>DG_647871814: 35310Z000-PD0909</t>
  </si>
  <si>
    <t>DG_647871816: 35310Z000-PD0911</t>
  </si>
  <si>
    <t>DG_647871817: 35310Z000-PG0914</t>
  </si>
  <si>
    <t>DG_647871818: 35310Z000-PD0914</t>
  </si>
  <si>
    <t>DG_647871819: 35310Z000-PG0915</t>
  </si>
  <si>
    <t>DG_647871820: 35310Z000-PD0915</t>
  </si>
  <si>
    <t>DG_647871821: 35310Z000-PD0917</t>
  </si>
  <si>
    <t>DG_647871822: 35310Z000-PD0918</t>
  </si>
  <si>
    <t>DG_647871824: 35310Z000-PD0921</t>
  </si>
  <si>
    <t>DG_647871825: 35310Z000-PD0922</t>
  </si>
  <si>
    <t>DG_647871826: 35310Z000-PD0923</t>
  </si>
  <si>
    <t>DG_647871827: 35310Z000-DI0923</t>
  </si>
  <si>
    <t>DG_647871829: 35310Z000-PD0926</t>
  </si>
  <si>
    <t>DG_647871830: 35310Z000-PD0950</t>
  </si>
  <si>
    <t>DG_647871866: 35310Z000-PD0630</t>
  </si>
  <si>
    <t>DG_647871886: 35310Z000-CC0910-Trans StLucie EPU</t>
  </si>
  <si>
    <t>DG_647871917: 35310Z000-PD0952</t>
  </si>
  <si>
    <t>DG_647871926: 35310Z000-PD0981</t>
  </si>
  <si>
    <t>026FCST: Transmission-GSU</t>
  </si>
  <si>
    <t>Sub-Total Transmission - GSU</t>
  </si>
  <si>
    <t>Transmission - ECRC</t>
  </si>
  <si>
    <t>35200 - Structures &amp; Improvements</t>
  </si>
  <si>
    <t>DG_100905973: 35200Z023-PD0307-Radial</t>
  </si>
  <si>
    <t>DG_30452566: 35200Z023-PD0379</t>
  </si>
  <si>
    <t>DG_30567790: 35200Z023-PD0367</t>
  </si>
  <si>
    <t>DG_30567823: 35200Z023-PD0876</t>
  </si>
  <si>
    <t>DG_31855441: 35200Z023-DI0449</t>
  </si>
  <si>
    <t>DG_33629878: 35200Z023-PD0319</t>
  </si>
  <si>
    <t>DG_35916865: 35200Z023-PD0791</t>
  </si>
  <si>
    <t>DG_39069678: 35200Z023-PD0307</t>
  </si>
  <si>
    <t>DG_43905644: 35200Z023-PD0386</t>
  </si>
  <si>
    <t>DG_45048445: 35200Z023-PD0311</t>
  </si>
  <si>
    <t>DG_45049954: 35200Z023-PD0211</t>
  </si>
  <si>
    <t>DG_46787341: 35200Z023-PD0309</t>
  </si>
  <si>
    <t>DG_50080189: 35200Z023-PD0339</t>
  </si>
  <si>
    <t>DG_54859206: 35200Z023-PD0569</t>
  </si>
  <si>
    <t>DG_61421479: 35200Z023-PD0369</t>
  </si>
  <si>
    <t>DG_647871894: 35200Z023-PD0449</t>
  </si>
  <si>
    <t>DG_647871914: 35200Z023-DI0386</t>
  </si>
  <si>
    <t>DG_92991259: 35200Z037-PD0369</t>
  </si>
  <si>
    <t>DG_92991261: 35200Z037-PD0339</t>
  </si>
  <si>
    <t>35300 - Station Equipment</t>
  </si>
  <si>
    <t>DG_101692185: 35300Z037-PD0339-TransGeneratorLead</t>
  </si>
  <si>
    <t>DG_647871916: 35300Z023-PG0319</t>
  </si>
  <si>
    <t>DG_653309975: 35300Z038-PD0311-TransGeneratorLead</t>
  </si>
  <si>
    <t>DG_92991263: 35300Z037-PD0339</t>
  </si>
  <si>
    <t>DG_92991265: 35300Z037-PD0369</t>
  </si>
  <si>
    <t>DG_95713046: 35300Z041-PD0307</t>
  </si>
  <si>
    <t>DG_97216019: 35300Z038-PD0311</t>
  </si>
  <si>
    <t>DG_101693063: 35310Z037-PG0829</t>
  </si>
  <si>
    <t>DG_629833386: 35310Z038-PG0834</t>
  </si>
  <si>
    <t>35500 - Poles &amp; Fixtures</t>
  </si>
  <si>
    <t>DG_92991267: 35500Z039-PD0436</t>
  </si>
  <si>
    <t>DG_92991273: 35500Z037-PD0598</t>
  </si>
  <si>
    <t>35600 - Overhead Cond &amp; Devices</t>
  </si>
  <si>
    <t>DG_92991269: 35600Z039-PD0436</t>
  </si>
  <si>
    <t>DG_92991275: 35600Z037-PD0598</t>
  </si>
  <si>
    <t>35800 - Underground Conduct&amp;Devices</t>
  </si>
  <si>
    <t>DG_102862302: 35800Z023-PD0838</t>
  </si>
  <si>
    <t>030FCST: Transmission ECRC</t>
  </si>
  <si>
    <t>Sub-Total Transmission - ECRC</t>
  </si>
  <si>
    <t>Transmission - Gen Leads</t>
  </si>
  <si>
    <t>DG_101613202: 35200Z000-PD0149-TransGeneratorLead</t>
  </si>
  <si>
    <t>DG_101613242: 35200Z000-PD0549-TransGeneratorLead</t>
  </si>
  <si>
    <t>DG_101613282: 35200Z000-PD0818-TransGeneratorLead</t>
  </si>
  <si>
    <t>DG_101692183: 35200Z000-PD0831-TransGeneratorLead</t>
  </si>
  <si>
    <t>DG_101613391: 35300Z000-PD0149-TransGeneratorLead</t>
  </si>
  <si>
    <t>DG_101613422: 35300Z000-PD0549-TransGeneratorLead</t>
  </si>
  <si>
    <t>DG_101613424: 35300Z000-PD0818-TransGeneratorLead</t>
  </si>
  <si>
    <t>DG_101692187: 35300Z000-PD0831-TransGeneratorLead</t>
  </si>
  <si>
    <t>DG_629096176: 35300Z000-PD0749-TransGeneratorLead</t>
  </si>
  <si>
    <t>DG_647871868: 35300Z000-DI0149-TransGeneratorLead</t>
  </si>
  <si>
    <t>Sub-Total Transmission - Gen Leads</t>
  </si>
  <si>
    <t>Transmission - Radials Retail</t>
  </si>
  <si>
    <t>35020 - Land Rights - Easements</t>
  </si>
  <si>
    <t>DG_100018542: 35020Z000-PD0465-Radial</t>
  </si>
  <si>
    <t>DG_681605945: 35020Z000-PD0339-Lee County</t>
  </si>
  <si>
    <t>DG_99260692: 35020Z000-PD0476-Radial</t>
  </si>
  <si>
    <t>DG_99261314: 35020Z000-PD0509-Radial</t>
  </si>
  <si>
    <t>DG_99263904: 35020Z000-PD0889-Radial</t>
  </si>
  <si>
    <t>DG_99565244: 35020Z000-PD0191-Radial</t>
  </si>
  <si>
    <t>DG_99643303: 35020Z000-PD0709-Radial</t>
  </si>
  <si>
    <t>DG_99856626: 35020Z000-PD0594-Radial</t>
  </si>
  <si>
    <t>DG_100612022: 35200Z000-PD0309-Radial</t>
  </si>
  <si>
    <t>DG_100612082: 35200Z000-PD0319-Radial</t>
  </si>
  <si>
    <t>DG_621666331: 35200Z000-PD0386-Radial</t>
  </si>
  <si>
    <t>DG_647871858: 35200Z000-DI0307-Radial</t>
  </si>
  <si>
    <t>DG_647871862: 35200Z000-DI0309-Radial</t>
  </si>
  <si>
    <t>DG_647871863: 35200Z000-DI0319-Radial</t>
  </si>
  <si>
    <t>DG_100592244: 35300Z000-PD0307-Radial</t>
  </si>
  <si>
    <t>DG_100592284: 35300Z000-PD0339-Radial</t>
  </si>
  <si>
    <t>DG_100592304: 35300Z000-PD0367-Radial</t>
  </si>
  <si>
    <t>DG_100592331: 35300Z000-PD0379-Radial</t>
  </si>
  <si>
    <t>DG_100612096: 35300Z000-PD0309-Radial</t>
  </si>
  <si>
    <t>DG_100612142: 35300Z000-PD0311-Radial</t>
  </si>
  <si>
    <t>DG_100612167: 35300Z000-PD0319-Radial</t>
  </si>
  <si>
    <t>DG_100612202: 35300Z000-PD0369-Radial</t>
  </si>
  <si>
    <t>DG_100901263: 35300Z000-PD0386-Radial</t>
  </si>
  <si>
    <t>DG_647871859: 35300Z000-DI0307-Radial</t>
  </si>
  <si>
    <t>DG_647871860: 35300Z000-DI0339-Radial</t>
  </si>
  <si>
    <t>DG_647871861: 35300Z000-DI0367-Radial</t>
  </si>
  <si>
    <t>DG_647871864: 35300Z000-DI0309-Radial</t>
  </si>
  <si>
    <t>DG_647871865: 35300Z000-DI0319-Radial</t>
  </si>
  <si>
    <t>DG_647871867: 35300Z000-PD0089-Radial</t>
  </si>
  <si>
    <t>DG_99263906: 35500Z000-PD0476-Radial</t>
  </si>
  <si>
    <t>DG_99263908: 35500Z000-PD0509-Radial</t>
  </si>
  <si>
    <t>DG_99263911: 35500Z000-PD0889-Radial</t>
  </si>
  <si>
    <t>DG_99565267: 35500Z000-PD0191-Radial</t>
  </si>
  <si>
    <t>DG_99625169: 35500Z000-PD0709-Radial</t>
  </si>
  <si>
    <t>DG_99643375: 35500Z000-PD0465-Radial</t>
  </si>
  <si>
    <t>DG_99660703: 35500Z000-PD0594-Radial</t>
  </si>
  <si>
    <t>DG_99263930: 35600Z000-PD0476-Radial</t>
  </si>
  <si>
    <t>DG_99263944: 35600Z000-PD0509-Radial</t>
  </si>
  <si>
    <t>DG_99263947: 35600Z000-PD0889-Radial</t>
  </si>
  <si>
    <t>DG_99565269: 35600Z000-PD0191-Radial</t>
  </si>
  <si>
    <t>DG_99624381: 35600Z000-PD0709-Radial</t>
  </si>
  <si>
    <t>DG_99643438: 35600Z000-PD0465-Radial</t>
  </si>
  <si>
    <t>DG_99660723: 35600Z000-PD0594-Radial</t>
  </si>
  <si>
    <t>35700 - Underground Conduit</t>
  </si>
  <si>
    <t>DG_99625183: 35700Z000-PD0889-Radial</t>
  </si>
  <si>
    <t>DG_101758768: 35800Z000-PD0465-Radial</t>
  </si>
  <si>
    <t>DG_99263950: 35800Z000-PD0436-Radial</t>
  </si>
  <si>
    <t>DG_99625185: 35800Z000-PD0889-Radial</t>
  </si>
  <si>
    <t>35900 - Roads &amp; Trails</t>
  </si>
  <si>
    <t>DG_100018544: 35900Z000-PD0465-Radial</t>
  </si>
  <si>
    <t>DG_99263953: 35900Z000-PD0476-Radial</t>
  </si>
  <si>
    <t>DG_99263955: 35900Z000-PD0509-Radial</t>
  </si>
  <si>
    <t>DG_99565271: 35900Z000-PD0191-Radial</t>
  </si>
  <si>
    <t>DG_99856902: 35900Z000-PD0594-Radial</t>
  </si>
  <si>
    <t>9108133: Accum Prov Deprec-FERC Jurisdiction</t>
  </si>
  <si>
    <t>DG_19510: 35020O000-PD0436</t>
  </si>
  <si>
    <t>Sub-Total Transmission - Radials Retail</t>
  </si>
  <si>
    <t>DG_647871713: 35020Z000-PD0009</t>
  </si>
  <si>
    <t>DG_647871714: 35020Z000-DI0009</t>
  </si>
  <si>
    <t>35030 - Sewer Assessments</t>
  </si>
  <si>
    <t>DG_19800: 35030O000-PD0191</t>
  </si>
  <si>
    <t>DG_19810: 35030Z000-PD0319</t>
  </si>
  <si>
    <t>DG_19930: 35200Z000-PD0031</t>
  </si>
  <si>
    <t>DG_631780527: 35200Z000-PD0379-Trans Turkey PtEPU</t>
  </si>
  <si>
    <t>DG_647871755: 35200Z000-DI0031</t>
  </si>
  <si>
    <t>DG_647871884: 35200Z000-PG0367-SYNCHRO PTP 2</t>
  </si>
  <si>
    <t>DG_670887513: 35200Z000-PD0339-Lee County</t>
  </si>
  <si>
    <t>DG_104183082: 35300Z000-PD0367-SYNCHRO PTP 2</t>
  </si>
  <si>
    <t>DG_105184244: 35300Z000-PD0379-Trans Turkey PtEPU</t>
  </si>
  <si>
    <t>DG_105184343: 35300Z000-PD0386-Trans StLucie EPU</t>
  </si>
  <si>
    <t>DG_647871759: 35300Z000-PD0009</t>
  </si>
  <si>
    <t>DG_647871761: 35300Z000-DI0009</t>
  </si>
  <si>
    <t>DG_647871885: 35300Z000-PG0367-SYNCHRO PTP 2</t>
  </si>
  <si>
    <t>DG_668886531: 35300Z000-PD0339-Lee County</t>
  </si>
  <si>
    <t>DG_691878343: 35300Z000-PG0367-SYNCHRO PTP Comm</t>
  </si>
  <si>
    <t>35400 - Towers &amp; Fixtures</t>
  </si>
  <si>
    <t>DG_21390: 35400Z000-PD0191</t>
  </si>
  <si>
    <t>DG_21500: 35500Z000-PD0031</t>
  </si>
  <si>
    <t>DG_670887989: 35500Z000-PD0339-Lee County</t>
  </si>
  <si>
    <t>DG_105184375: 35600Z000-PD0436-Trans StLucie EPU</t>
  </si>
  <si>
    <t>DG_622425195: 35600Z000-PD0311</t>
  </si>
  <si>
    <t>DG_647871796: 35600Z000-PD0010</t>
  </si>
  <si>
    <t>DG_670888412: 35600Z000-PD0339-Lee County</t>
  </si>
  <si>
    <t>DG_22170: 35700Z000-PD0191</t>
  </si>
  <si>
    <t>DG_105239423: 35800Z000-PD0436-Trans StLucie EPU</t>
  </si>
  <si>
    <t>DG_22250: 35800Z000-PD0191</t>
  </si>
  <si>
    <t>DG_22350: 35900Z000-PD0191</t>
  </si>
  <si>
    <t>DG_681499427: 35900Z000-PD0339-Lee County</t>
  </si>
  <si>
    <t>DG_19310: 35020O000-PD0191</t>
  </si>
  <si>
    <t>DG_19970: 35200O000-PD0211</t>
  </si>
  <si>
    <t>DG_20000: 35200O000-PD0307</t>
  </si>
  <si>
    <t>DG_20030: 35200O000-PD0309</t>
  </si>
  <si>
    <t>DG_20060: 35200O000-PD0311</t>
  </si>
  <si>
    <t>DG_20090: 35200O000-PD0319</t>
  </si>
  <si>
    <t>DG_20200: 35200O000-PD0386</t>
  </si>
  <si>
    <t>DG_20510: 35300O000-PD0211</t>
  </si>
  <si>
    <t>DG_20540: 35300O000-PD0307</t>
  </si>
  <si>
    <t>DG_20570: 35300O000-PD0309</t>
  </si>
  <si>
    <t>DG_20600: 35300O000-PD0311</t>
  </si>
  <si>
    <t>DG_20630: 35300O000-PD0319</t>
  </si>
  <si>
    <t>DG_20660: 35300O000-PD0339</t>
  </si>
  <si>
    <t>DG_20690: 35300O000-PD0367</t>
  </si>
  <si>
    <t>DG_20760: 35300O000-PD0386</t>
  </si>
  <si>
    <t>DG_20810: 35300O000-DI0449</t>
  </si>
  <si>
    <t>DG_21380: 35400O000-PD0191</t>
  </si>
  <si>
    <t>DG_21410: 35400O000-PD0436</t>
  </si>
  <si>
    <t>DG_21530: 35500O000-PD0191</t>
  </si>
  <si>
    <t>DG_21620: 35500O000-PD0436</t>
  </si>
  <si>
    <t>DG_21890: 35600O000-PD0191</t>
  </si>
  <si>
    <t>DG_21990: 35600O000-PD0436</t>
  </si>
  <si>
    <t>DG_22340: 35900O000-PD0191</t>
  </si>
  <si>
    <t>DG_22380: 35900O000-PD0436</t>
  </si>
  <si>
    <t>021FCST: Transmission</t>
  </si>
  <si>
    <t>260FCST: Transmission-MinorDepr Deferred</t>
  </si>
  <si>
    <t>201FCST: Riviera Beach - Transmission</t>
  </si>
  <si>
    <t>DG_647871758: 35300Z000-PG0009</t>
  </si>
  <si>
    <t>Sub-Total Transmission</t>
  </si>
  <si>
    <t>Sub-Total TRANSMISSION</t>
  </si>
  <si>
    <t>DISTRIBUTION (Excluding Clauses)</t>
  </si>
  <si>
    <t>Structures &amp; Improvement</t>
  </si>
  <si>
    <t>36100 - Structures &amp; Improvements</t>
  </si>
  <si>
    <t>DG_23100: 36100Z000-PD0031</t>
  </si>
  <si>
    <t>DG_647871786: 36100Z000-DI0031</t>
  </si>
  <si>
    <t>DG_23380: 36100O000-DI0449</t>
  </si>
  <si>
    <t>185FCST: Distribution 361</t>
  </si>
  <si>
    <t>Sub-Total Structures &amp; Improvement</t>
  </si>
  <si>
    <t>36200 - Station Equipment</t>
  </si>
  <si>
    <t>DG_23910: 36200A000-DI0449</t>
  </si>
  <si>
    <t>DG_647871792: 36200Z000-PD0009</t>
  </si>
  <si>
    <t>DG_647871794: 36200Z000-DI0009</t>
  </si>
  <si>
    <t>DG_23940: 36200O000-DI0449</t>
  </si>
  <si>
    <t>186FCST: Distribution 362</t>
  </si>
  <si>
    <t>Sub-Total Station Equipment</t>
  </si>
  <si>
    <t>Poles, Towers &amp; Fixtures</t>
  </si>
  <si>
    <t>36400 - Poles, Towers &amp; Fixtures</t>
  </si>
  <si>
    <t>DG_24390: 36400Z000-DI0119</t>
  </si>
  <si>
    <t>DG_647871781: 36400Z000-CC0119</t>
  </si>
  <si>
    <t>173FCST: Distribution 364</t>
  </si>
  <si>
    <t>Sub-Total Poles, Towers &amp; Fixtures</t>
  </si>
  <si>
    <t>Overhead Conductors &amp; Devices</t>
  </si>
  <si>
    <t>36500 - Overhead Cond &amp; Devices</t>
  </si>
  <si>
    <t>DG_24540: 36500Z000-DI0119</t>
  </si>
  <si>
    <t>174FCST: Distribution 365</t>
  </si>
  <si>
    <t>Sub-Total Overhead Conductors &amp; Devices</t>
  </si>
  <si>
    <t>36660 - UG Conduit (Duct Sys)</t>
  </si>
  <si>
    <t>DG_24700: 36660Z000-DI0119</t>
  </si>
  <si>
    <t>36670 - UG Conduit (Direct Buried)</t>
  </si>
  <si>
    <t>DG_24790: 36670Z000-DI0119</t>
  </si>
  <si>
    <t>175FCST: Distribution 366</t>
  </si>
  <si>
    <t>Sub-Total Underground Conduit</t>
  </si>
  <si>
    <t>UG Conductors &amp; Devices</t>
  </si>
  <si>
    <t>36700 - UG Conductors &amp; Devices</t>
  </si>
  <si>
    <t>DG_24870: 36700Z000-DI0119</t>
  </si>
  <si>
    <t>36750 - UG Cond &amp; Device - 20+Yrs</t>
  </si>
  <si>
    <t>DG_647871203: 36750Z000-DI</t>
  </si>
  <si>
    <t>36760 - UG Cond &amp; Device (Duct Sys)</t>
  </si>
  <si>
    <t>DG_24940: 36760Z000-DI0119</t>
  </si>
  <si>
    <t>36770 - UG Cond &amp; Device (Direct)</t>
  </si>
  <si>
    <t>DG_25030: 36770Z000-DI0119</t>
  </si>
  <si>
    <t>36790 - UG Cond &amp; Device - 10Yr</t>
  </si>
  <si>
    <t>DG_647871178: 36790Z000-DI</t>
  </si>
  <si>
    <t>176FCST: Distribution 367</t>
  </si>
  <si>
    <t>Sub-Total UG Conductors &amp; Devices</t>
  </si>
  <si>
    <t>36800 - Line Transformers</t>
  </si>
  <si>
    <t>DG_25270: 36800Z000-DI0119</t>
  </si>
  <si>
    <t>DG_647871778: 36800Z000-PD0119</t>
  </si>
  <si>
    <t>177FCST: Distribution 368</t>
  </si>
  <si>
    <t>Sub-Total Line Transformers</t>
  </si>
  <si>
    <t>36910 - Services, Overhead</t>
  </si>
  <si>
    <t>DG_25450: 36910Z000-DI0119</t>
  </si>
  <si>
    <t>36920 - Services,Overhead (Lashed)</t>
  </si>
  <si>
    <t>DG_25540: 36920Z000-DI0119</t>
  </si>
  <si>
    <t>36960 - Services, UG (In Duct)</t>
  </si>
  <si>
    <t>DG_25610: 36960Z000-DI0119</t>
  </si>
  <si>
    <t>36970 - Services, UG (Buried)</t>
  </si>
  <si>
    <t>DG_25680: 36970Z000-DI0119</t>
  </si>
  <si>
    <t>178FCST: Distribution 369</t>
  </si>
  <si>
    <t>Sub-Total Services</t>
  </si>
  <si>
    <t>37000 - Meters</t>
  </si>
  <si>
    <t>DG_25750: 37000Z000-PD0031</t>
  </si>
  <si>
    <t>DG_647871776: 37000Z000-RE0031</t>
  </si>
  <si>
    <t>DG_647871777: 37000Z000-DI0031</t>
  </si>
  <si>
    <t>Sub-Total Meters</t>
  </si>
  <si>
    <t>Installations On Customer Premises</t>
  </si>
  <si>
    <t>37100 - Installations On Cust Prem</t>
  </si>
  <si>
    <t>DG_25970: 37100Z000-DI0119</t>
  </si>
  <si>
    <t>37130 - Commercial Load Mgt-NonECCR</t>
  </si>
  <si>
    <t>DG_662119212: 37130Z000-RE</t>
  </si>
  <si>
    <t>182FCST: Distribution 371</t>
  </si>
  <si>
    <t>Sub-Total Installations On Customer Premises</t>
  </si>
  <si>
    <t>Street Lighting &amp; Signal Systems</t>
  </si>
  <si>
    <t>37300 - Street Lights &amp; Signal Sys</t>
  </si>
  <si>
    <t>DG_26390: 37300Z000-DI0119</t>
  </si>
  <si>
    <t>183FCST: Distribution 373</t>
  </si>
  <si>
    <t>Sub-Total Street Lighting &amp; Signal Systems</t>
  </si>
  <si>
    <t>AMI Meters Replaced</t>
  </si>
  <si>
    <t>37020 - Meters-AMI Replaced</t>
  </si>
  <si>
    <t>DG_97497444: 37020Z000-DI0880</t>
  </si>
  <si>
    <t>Sub-Total AMI Meters Replaced</t>
  </si>
  <si>
    <t>AMI Meters</t>
  </si>
  <si>
    <t>37010 - Meters-AMR</t>
  </si>
  <si>
    <t>DG_64169019: 37010Z000-DI0880</t>
  </si>
  <si>
    <t>DG_647871927: 37010Z000-RE0880</t>
  </si>
  <si>
    <t>180FCST: AMI METERS 370.1</t>
  </si>
  <si>
    <t>Sub-Total AMI Meters</t>
  </si>
  <si>
    <t>Sub-Total DISTRIBUTION (Excluding Clauses)</t>
  </si>
  <si>
    <t>DISTRIBUTION (CLAUSES)</t>
  </si>
  <si>
    <t>Station Equipment -LMS</t>
  </si>
  <si>
    <t>36290 - Substation Equipt - LMS</t>
  </si>
  <si>
    <t>DG_647871079: 36290Z000-DI</t>
  </si>
  <si>
    <t>DG_647871080: 36290Z000-PD</t>
  </si>
  <si>
    <t>042FCST: Distribution ECCR 362</t>
  </si>
  <si>
    <t>Sub-Total Station Equipment -LMS</t>
  </si>
  <si>
    <t>Residential Load Management-LMS</t>
  </si>
  <si>
    <t>37120 - Residential Load Management</t>
  </si>
  <si>
    <t>DG_647871082: 37120Z000-RE</t>
  </si>
  <si>
    <t>DG_647871174: 37120Z000-SM</t>
  </si>
  <si>
    <t>Sub-Total Residential Load Management-LMS</t>
  </si>
  <si>
    <t>Installations on Cust Prem Solar</t>
  </si>
  <si>
    <t>37150 - Install on Cust Prem Solar</t>
  </si>
  <si>
    <t>DG_647871202: 37150Z000-RE</t>
  </si>
  <si>
    <t>Sub-Total Installations on Cust Prem Solar</t>
  </si>
  <si>
    <t>Distribution ECRC</t>
  </si>
  <si>
    <t>207FCST: Dist Lines-ECRC</t>
  </si>
  <si>
    <t>DG_101911662: 36100Z041-DI0449</t>
  </si>
  <si>
    <t>DG_30430434: 36100Z023-DI0449</t>
  </si>
  <si>
    <t>DG_31855437: 36100Z023-PD0876</t>
  </si>
  <si>
    <t>DG_31855439: 36100Z023-PD0367</t>
  </si>
  <si>
    <t>DG_647871856: 36100Z023-PD0449</t>
  </si>
  <si>
    <t>DG_647871915: 36100Z023-DI0879</t>
  </si>
  <si>
    <t>DG_94659298: 36100Z037-DI0089</t>
  </si>
  <si>
    <t>DG_97216200: 36100Z038-DI0449</t>
  </si>
  <si>
    <t>DG_92991271: 36200Z037-DI0089</t>
  </si>
  <si>
    <t>DG_97277842: 36200Z038-DI0449</t>
  </si>
  <si>
    <t>DG_98331884: 36200Z041-DI0449</t>
  </si>
  <si>
    <t>DG_100905216: 36400Z041-DI0227</t>
  </si>
  <si>
    <t>DG_94658492: 36400Z039-DI0416</t>
  </si>
  <si>
    <t>DG_95713109: 36400Z041-DI0416</t>
  </si>
  <si>
    <t>DG_100905318: 36500Z041-DI0227</t>
  </si>
  <si>
    <t>DG_103271563: 36500Z031-DI0416</t>
  </si>
  <si>
    <t>DG_95713226: 36500Z041-DI0416</t>
  </si>
  <si>
    <t>DG_100905320: 36660Z041-DI0227</t>
  </si>
  <si>
    <t>DG_103271582: 36660Z039-DI0416</t>
  </si>
  <si>
    <t>DG_95713243: 36660Z041-DI0416</t>
  </si>
  <si>
    <t>DG_103270526: 36670Z023-DI0119</t>
  </si>
  <si>
    <t>DG_103270585: 36670Z023-DI0227</t>
  </si>
  <si>
    <t>DG_103270624: 36670Z023-DI0321</t>
  </si>
  <si>
    <t>DG_103270642: 36670Z023-DI0416</t>
  </si>
  <si>
    <t>DG_103270683: 36670Z023-DI0536</t>
  </si>
  <si>
    <t>DG_103270722: 36670Z023-DI0741</t>
  </si>
  <si>
    <t>DG_654210699: 36670Z008-DI0741</t>
  </si>
  <si>
    <t>DG_100905422: 36760Z041-DI0227</t>
  </si>
  <si>
    <t>DG_94658547: 36760Z039-DI0416</t>
  </si>
  <si>
    <t>DG_95713303: 36760Z041-DI0416</t>
  </si>
  <si>
    <t>DG_101931278: 36910Z041-DI0227</t>
  </si>
  <si>
    <t>Sub-Total Distribution ECRC</t>
  </si>
  <si>
    <t>Sub-Total DISTRIBUTION (CLAUSES)</t>
  </si>
  <si>
    <t>GENERAL PLANT STRUCTURES (DEPR)</t>
  </si>
  <si>
    <t>39000 - Structures &amp; Improvements</t>
  </si>
  <si>
    <t>DG_105379682: 39000Z000-PD0799</t>
  </si>
  <si>
    <t>DG_28320: 39000Z000-CC0001</t>
  </si>
  <si>
    <t>DG_30740: 39000Z000-CC0642</t>
  </si>
  <si>
    <t>DG_647871739: 39000Z000-RE0642</t>
  </si>
  <si>
    <t>DG_647871740: 39000Z000-PG0642</t>
  </si>
  <si>
    <t>DG_647871741: 39000Z000-PD0642</t>
  </si>
  <si>
    <t>DG_647871742: 39000Z000-NU0642</t>
  </si>
  <si>
    <t>DG_647871743: 39000Z000-DI0642</t>
  </si>
  <si>
    <t>DG_647871766: 39000Z000-RE0001</t>
  </si>
  <si>
    <t>DG_647871770: 39000Z000-DI0001</t>
  </si>
  <si>
    <t>39010 - Leasehold Improvements</t>
  </si>
  <si>
    <t>DG_31950: 39010A000-CC0010</t>
  </si>
  <si>
    <t>DG_625115731: 39010A000-CC0642-GO Bldg</t>
  </si>
  <si>
    <t>057FCST: General Plant Structures Default</t>
  </si>
  <si>
    <t>Sub-Total GENERAL PLANT STRUCTURES (DEPR)</t>
  </si>
  <si>
    <t>GENERAL PLANT OTHER</t>
  </si>
  <si>
    <t>General Plant Other ECRC</t>
  </si>
  <si>
    <t>DG_647871873: 39000Z008-PG0642</t>
  </si>
  <si>
    <t>DG_65068571: 39000Z023-CC0642</t>
  </si>
  <si>
    <t>DG_682230143: 39000Z005-DI0642</t>
  </si>
  <si>
    <t>DG_78931053: 39000Z026-CC0642</t>
  </si>
  <si>
    <t>39720 - Communications Equipt-Amort</t>
  </si>
  <si>
    <t>DG_647871194: 39720Z041-DI</t>
  </si>
  <si>
    <t>DG_647871204: 39720Z038-DI</t>
  </si>
  <si>
    <t>DG_647871209: 39720Z037-PD</t>
  </si>
  <si>
    <t>039FCST: General Plant Other ECRC</t>
  </si>
  <si>
    <t>39420 - Tools/Shop Equipt-Portable</t>
  </si>
  <si>
    <t>DG_647871144: 39420Z039-PG</t>
  </si>
  <si>
    <t>DG_647871163: 39720Z039-PG</t>
  </si>
  <si>
    <t>Sub-Total General Plant Other ECRC</t>
  </si>
  <si>
    <t>General Plant Other</t>
  </si>
  <si>
    <t>39110 - Office Furniture</t>
  </si>
  <si>
    <t>DG_33020: 39110Z000-RE0022</t>
  </si>
  <si>
    <t>DG_647871723: 39110Z000-RE0071</t>
  </si>
  <si>
    <t>39120 - Office Accessories</t>
  </si>
  <si>
    <t>DG_37880: 39120Z000-CC0014</t>
  </si>
  <si>
    <t>39780 - Fiber Optics</t>
  </si>
  <si>
    <t>DG_100179422: 39780Z000-PD0191-Radial</t>
  </si>
  <si>
    <t>DG_100179443: 39780Z000-PD0594-Radial</t>
  </si>
  <si>
    <t>DG_105184379: 39780Z000-PD0386-Trans StLucie EPU</t>
  </si>
  <si>
    <t>DG_105184472: 39780Z000-PD0436-Trans StLucie EPU</t>
  </si>
  <si>
    <t>DG_59469524: 39780Z000-CC0642</t>
  </si>
  <si>
    <t>DG_647871908: 39780Z000-SM0031</t>
  </si>
  <si>
    <t>DG_647872000: 39780Z000-RE0014</t>
  </si>
  <si>
    <t>DG_647872004: 39780Z000-PD0050</t>
  </si>
  <si>
    <t>DG_77720: 39780Z000-CC0009</t>
  </si>
  <si>
    <t>DG_77740: 39780Z000-CC0014</t>
  </si>
  <si>
    <t>DG_77770: 39780Z000-RE0022</t>
  </si>
  <si>
    <t>DG_77780: 39780Z000-CC0028</t>
  </si>
  <si>
    <t>DG_77790: 39780Z000-PD0031</t>
  </si>
  <si>
    <t>DG_77820: 39780Z000-DI0050</t>
  </si>
  <si>
    <t>DG_78620: 39780Z000-PG0625</t>
  </si>
  <si>
    <t>DG_78840: 39780Z000-PG0901</t>
  </si>
  <si>
    <t>DG_78860: 39780Z000-PG0905</t>
  </si>
  <si>
    <t>DG_78880: 39780Z000-PG0907</t>
  </si>
  <si>
    <t>DG_78900: 39780Z000-PG0911</t>
  </si>
  <si>
    <t>DG_78970: 39780Z000-NU0929</t>
  </si>
  <si>
    <t>39800 - Miscellaneous Equipt</t>
  </si>
  <si>
    <t>DG_79630: 39800Z000-DI0050</t>
  </si>
  <si>
    <t>39920 - Contributn In Aid Of Constr</t>
  </si>
  <si>
    <t>DG_83440: 39920Z000-DI0227</t>
  </si>
  <si>
    <t>DG_83460: 39920Z000-PD0436</t>
  </si>
  <si>
    <t>DG_647871085: 39110Z000-CC</t>
  </si>
  <si>
    <t>DG_647871086: 39110Z000-DI</t>
  </si>
  <si>
    <t>DG_647871087: 39110Z000-NU</t>
  </si>
  <si>
    <t>DG_647871088: 39110Z000-PD</t>
  </si>
  <si>
    <t>DG_647871089: 39110Z000-PG</t>
  </si>
  <si>
    <t>DG_647871092: 39120Z000-CC</t>
  </si>
  <si>
    <t>DG_647871093: 39120Z000-DI</t>
  </si>
  <si>
    <t>DG_647871095: 39120Z000-PD</t>
  </si>
  <si>
    <t>DG_647871097: 39120Z000-RE</t>
  </si>
  <si>
    <t>39130 - Office Equipment</t>
  </si>
  <si>
    <t>DG_647871099: 39130Z000-CC</t>
  </si>
  <si>
    <t>DG_647871100: 39130Z000-DI</t>
  </si>
  <si>
    <t>DG_647871103: 39130Z000-RE</t>
  </si>
  <si>
    <t>DG_647871208: 39130Z000-PD</t>
  </si>
  <si>
    <t>39140 - Duplicating &amp; Mailing Equip</t>
  </si>
  <si>
    <t>DG_647871105: 39140Z000-DI</t>
  </si>
  <si>
    <t>DG_647871108: 39140Z000-RE</t>
  </si>
  <si>
    <t>39150 - Computer Equipment</t>
  </si>
  <si>
    <t>DG_647871109: 39150Z000-CC</t>
  </si>
  <si>
    <t>DG_647871110: 39150Z000-DI</t>
  </si>
  <si>
    <t>DG_647871111: 39150Z000-NU</t>
  </si>
  <si>
    <t>DG_647871112: 39150Z000-PD</t>
  </si>
  <si>
    <t>DG_647871113: 39150Z000-PG</t>
  </si>
  <si>
    <t>DG_647871114: 39150Z000-RE</t>
  </si>
  <si>
    <t>DG_647871436: 39150Z000-CC-Plant Held for Sale</t>
  </si>
  <si>
    <t>39190 - Personal Computer Equipment</t>
  </si>
  <si>
    <t>DG_647871120: 39190Z000-CC</t>
  </si>
  <si>
    <t>DG_647871121: 39190Z000-DI</t>
  </si>
  <si>
    <t>DG_647871122: 39190Z000-NU</t>
  </si>
  <si>
    <t>DG_647871123: 39190Z000-PD</t>
  </si>
  <si>
    <t>DG_647871124: 39190Z000-PG</t>
  </si>
  <si>
    <t>DG_647871125: 39190Z000-RE</t>
  </si>
  <si>
    <t>39320 - Stores Equipment - Storage</t>
  </si>
  <si>
    <t>DG_647871132: 39320Z000-CC</t>
  </si>
  <si>
    <t>DG_647871176: 39320Z000-PD</t>
  </si>
  <si>
    <t>DG_647871201: 39320Z000-DI</t>
  </si>
  <si>
    <t>39400 - Tools, Shop &amp; Garage Equipt</t>
  </si>
  <si>
    <t>DG_58310: 39400Z000-PD0061</t>
  </si>
  <si>
    <t>39410 - Tools/Shop Equipt-Fixed</t>
  </si>
  <si>
    <t>DG_59930: 39410Z000-CC0009</t>
  </si>
  <si>
    <t>DG_647871145: 39420Z000-CC</t>
  </si>
  <si>
    <t>DG_647871146: 39420Z000-DI</t>
  </si>
  <si>
    <t>DG_647871147: 39420Z000-NU</t>
  </si>
  <si>
    <t>DG_647871148: 39420Z000-PD</t>
  </si>
  <si>
    <t>DG_647871149: 39420Z000-PG</t>
  </si>
  <si>
    <t>DG_647871150: 39420Z000-RE</t>
  </si>
  <si>
    <t>DG_647871207: 39420Z000-SM</t>
  </si>
  <si>
    <t>39500 - Laboratory Equipment</t>
  </si>
  <si>
    <t>DG_65160: 39500Z000-PD0031</t>
  </si>
  <si>
    <t>DG_66330: 39500Z000-NU0951</t>
  </si>
  <si>
    <t>39510 - Laboratory Equipt-Fixed</t>
  </si>
  <si>
    <t>DG_647872018: 39510Z000-CC0635</t>
  </si>
  <si>
    <t>DG_66430: 39510Z000-PD0031</t>
  </si>
  <si>
    <t>DG_67060: 39510Z000-PG0635</t>
  </si>
  <si>
    <t>DG_67580: 39510Z000-NU0951</t>
  </si>
  <si>
    <t>39520 - Lab Equip-Fixed &amp; Portable</t>
  </si>
  <si>
    <t>DG_647871152: 39520Z000-CC</t>
  </si>
  <si>
    <t>DG_647871153: 39520Z000-DI</t>
  </si>
  <si>
    <t>DG_647871154: 39520Z000-NU</t>
  </si>
  <si>
    <t>DG_647871155: 39520Z000-PG</t>
  </si>
  <si>
    <t>DG_647871156: 39520Z000-RE</t>
  </si>
  <si>
    <t>DG_647871197: 39520Z000-PD</t>
  </si>
  <si>
    <t>39700 - Communications Equipt</t>
  </si>
  <si>
    <t>DG_70800: 39700Z000-CC0009</t>
  </si>
  <si>
    <t>DG_70870: 39700Z000-PD0031</t>
  </si>
  <si>
    <t>DG_71110: 39700Z000-DI0495</t>
  </si>
  <si>
    <t>DG_71500: 39700Z000-NU0915</t>
  </si>
  <si>
    <t>39710 - Communications Equipt-Other</t>
  </si>
  <si>
    <t>DG_71660: 39710Z000-CC0009</t>
  </si>
  <si>
    <t>DG_71750: 39710Z000-PD0031</t>
  </si>
  <si>
    <t>DG_71830: 39710Z000-DI0059</t>
  </si>
  <si>
    <t>DG_72550: 39710Z000-PG0635</t>
  </si>
  <si>
    <t>DG_73080: 39710Z000-NU0915</t>
  </si>
  <si>
    <t>DG_647871164: 39720Z000-CC</t>
  </si>
  <si>
    <t>DG_647871165: 39720Z000-DI</t>
  </si>
  <si>
    <t>DG_647871166: 39720Z000-NU</t>
  </si>
  <si>
    <t>DG_647871167: 39720Z000-PD</t>
  </si>
  <si>
    <t>DG_647871168: 39720Z000-PG</t>
  </si>
  <si>
    <t>DG_647871169: 39720Z000-RE</t>
  </si>
  <si>
    <t>DG_647871170: 39720Z000-SM</t>
  </si>
  <si>
    <t>DG_647871437: 39720Z000-PD-Radial</t>
  </si>
  <si>
    <t>DG_647871438: 39720Z000-PD-Substations - Trans_Ge</t>
  </si>
  <si>
    <t>39730 - Communications Equipt-PBX</t>
  </si>
  <si>
    <t>DG_75580: 39730Z000-CC0009</t>
  </si>
  <si>
    <t>DG_75600: 39730Z000-CC0014</t>
  </si>
  <si>
    <t>DG_75640: 39730Z000-RE0022</t>
  </si>
  <si>
    <t>DG_75670: 39730Z000-PD0031</t>
  </si>
  <si>
    <t>DG_75780: 39730Z000-DI0059</t>
  </si>
  <si>
    <t>DG_647871072: 39800Z000-CC</t>
  </si>
  <si>
    <t>DG_647871073: 39800Z000-DI</t>
  </si>
  <si>
    <t>DG_647871074: 39800Z000-NU</t>
  </si>
  <si>
    <t>DG_647871075: 39800Z000-PD</t>
  </si>
  <si>
    <t>DG_647871076: 39800Z000-PG</t>
  </si>
  <si>
    <t>DG_647871077: 39800Z000-RE</t>
  </si>
  <si>
    <t>DG_647871078: 39800Z000-SM</t>
  </si>
  <si>
    <t>034FCST: General Plant Other</t>
  </si>
  <si>
    <t>DG_655156391: 39190Z008-PD</t>
  </si>
  <si>
    <t>Sub-Total General Plant Other</t>
  </si>
  <si>
    <t>Sub-Total GENERAL PLANT OTHER</t>
  </si>
  <si>
    <t>GENERAL PLANT OTHER (ECCR)</t>
  </si>
  <si>
    <t>044FCST: General Plant Other ECCR</t>
  </si>
  <si>
    <t>Sub-Total GENERAL PLANT OTHER (ECCR)</t>
  </si>
  <si>
    <t>GENERAL PLANT TRANSPORTATION</t>
  </si>
  <si>
    <t>39210 - Automobile</t>
  </si>
  <si>
    <t>DG_647871935: 39210Z000-DI0009</t>
  </si>
  <si>
    <t>39220 - Light Trucks</t>
  </si>
  <si>
    <t>DG_647871939: 39220Z000-DI0009</t>
  </si>
  <si>
    <t>DG_94659345: 39220Z000-PG0927</t>
  </si>
  <si>
    <t>39230 - Heavy Trucks</t>
  </si>
  <si>
    <t>DG_53460: 39230Z000-CC0009</t>
  </si>
  <si>
    <t>DG_647871940: 39230Z000-DI0009</t>
  </si>
  <si>
    <t>39240 - Tractor-Trailers</t>
  </si>
  <si>
    <t>DG_647871941: 39240Z000-DI0009</t>
  </si>
  <si>
    <t>39290 - Trailers</t>
  </si>
  <si>
    <t>DG_53910: 39290Z000-CC0009</t>
  </si>
  <si>
    <t>DG_647871943: 39290Z000-DI0009</t>
  </si>
  <si>
    <t>DG_685464999: 39290Z000-PG0956</t>
  </si>
  <si>
    <t>39610 - Power Opr Equipt-Transport</t>
  </si>
  <si>
    <t>DG_647871897: 39610Z000-DI0929</t>
  </si>
  <si>
    <t>DG_647871898: 39610Z000-DI0936</t>
  </si>
  <si>
    <t>DG_647871903: 39610Z000-DI0908</t>
  </si>
  <si>
    <t>DG_647871904: 39610Z000-DI0914</t>
  </si>
  <si>
    <t>DG_70580: 39610Z000-CC0009</t>
  </si>
  <si>
    <t>DG_70600: 39610Z000-DI0536</t>
  </si>
  <si>
    <t>DG_70640: 39610Z000-DI0804</t>
  </si>
  <si>
    <t>39270 - Marine Equipment</t>
  </si>
  <si>
    <t>DG_647871129: 39270Z000-DI</t>
  </si>
  <si>
    <t>39280 - Transportation - Other</t>
  </si>
  <si>
    <t>DG_647871130: 39280Z000-CC</t>
  </si>
  <si>
    <t>DG_647871131: 39280Z000-DI</t>
  </si>
  <si>
    <t>DG_647871214: 39280Z000-PD</t>
  </si>
  <si>
    <t>058FCST: General Plant Transportation Default</t>
  </si>
  <si>
    <t>Sub-Total GENERAL PLANT TRANSPORTATION</t>
  </si>
  <si>
    <t>GENERAL PLANT TRANSPORTATION (Clauses)</t>
  </si>
  <si>
    <t>DG_103795322: 39220Z039-PG0848</t>
  </si>
  <si>
    <t>DG_103795363: 39240Z039-PG0848</t>
  </si>
  <si>
    <t>DG_103795422: 39290Z039-PG0848</t>
  </si>
  <si>
    <t>DG_95420544: 39220Z037-PG0829</t>
  </si>
  <si>
    <t>DG_98820972: 39220Z038-PG0834</t>
  </si>
  <si>
    <t>Sub-Total GENERAL PLANT TRANSPORTATION (Clauses)</t>
  </si>
  <si>
    <t>NON-DEPRECIABLE PROPERTY</t>
  </si>
  <si>
    <t>35010 - Land</t>
  </si>
  <si>
    <t>DG_100378744: 35010Z000-PD0594-Radial</t>
  </si>
  <si>
    <t>DG_105106586: 35010Z000-PD0709-Radial</t>
  </si>
  <si>
    <t>DG_18670: 35010Z000-PD0031</t>
  </si>
  <si>
    <t>DG_18710: 35010O000-PD0191</t>
  </si>
  <si>
    <t>DG_647871696: 35010Z000-DI0031</t>
  </si>
  <si>
    <t>DG_681605917: 35010Z000-PD0339-Lee County</t>
  </si>
  <si>
    <t>DG_99260055: 35010Z000-PD0509-Radial</t>
  </si>
  <si>
    <t>DG_99565222: 35010Z000-PD0191-Radial</t>
  </si>
  <si>
    <t>38900 - Land &amp; Land Rights</t>
  </si>
  <si>
    <t>DG_26630: 38900Z000-CC0009</t>
  </si>
  <si>
    <t>DG_27900: 38900Z000-CC0642</t>
  </si>
  <si>
    <t>DG_647871762: 38900Z000-PD0642</t>
  </si>
  <si>
    <t>DG_647871763: 38900Z000-DI0642</t>
  </si>
  <si>
    <t>DG_647871771: 38900Z000-RE0009</t>
  </si>
  <si>
    <t>DG_647871773: 38900Z000-PD0009</t>
  </si>
  <si>
    <t>DG_647871774: 38900Z000-DI0009</t>
  </si>
  <si>
    <t>147FCST: Minor Other Generation Blanket  Non-Depreciable</t>
  </si>
  <si>
    <t>156FCST: Transmission Plant Specific  Non-Depreciable</t>
  </si>
  <si>
    <t>158FCST: General Plant Structures  Non-Depreciable</t>
  </si>
  <si>
    <t>224FCST: Minor Steam - Non Depr</t>
  </si>
  <si>
    <t>31000 - Land &amp; Land Rights</t>
  </si>
  <si>
    <t>DG_1050: 31000Z000-PG0901-Cutler Comm</t>
  </si>
  <si>
    <t>34000 - Land &amp; Land Rights</t>
  </si>
  <si>
    <t>DG_659754219: 34000Z000-PG0904-Riviera U1 Comm CC</t>
  </si>
  <si>
    <t>DG_662956363: 34000Z000-CC0904-Riviera U1 Comm CC</t>
  </si>
  <si>
    <t>DG_15630: 34000Z000-PG0905-Putnam Comm</t>
  </si>
  <si>
    <t>DG_15660: 34000Z000-PG0905-Putnam U2</t>
  </si>
  <si>
    <t>DG_22964433: 34000Z000-PG0903-Sanford Comm</t>
  </si>
  <si>
    <t>DG_15720: 34000Z000-PG0916-Sanford Comm CC</t>
  </si>
  <si>
    <t>DG_16467414: 34000Z000-PG0916-Sanford U5</t>
  </si>
  <si>
    <t>DG_15690: 34000Z000-PG0908-FtLauderdale Comm</t>
  </si>
  <si>
    <t>DG_5634100: 34000Z000-PG0911-FtMyers Comm</t>
  </si>
  <si>
    <t>DG_5645679: 34000Z000-PG0977-FtMyers Comm</t>
  </si>
  <si>
    <t>283FCST: Port Everglades Mod - Land</t>
  </si>
  <si>
    <t>DG_661025459: 34000Z000-PG0913-CapeCanaveral U1CC</t>
  </si>
  <si>
    <t>DG_1360: 31000Z000-PG0926-Turkey Pt U1</t>
  </si>
  <si>
    <t>32000 - Land &amp; Land Rights</t>
  </si>
  <si>
    <t>DG_13310: 32000Z000-NU0914-Turkey Pt Comm</t>
  </si>
  <si>
    <t>DG_13350: 32000Z000-NU0934-Turkey Pt Comm</t>
  </si>
  <si>
    <t>DG_13330: 32000Z000-NU0929-StLucie Comm</t>
  </si>
  <si>
    <t>DG_1300: 31000Z000-PG0917-Manatee Comm</t>
  </si>
  <si>
    <t>DG_1340: 31000Z000-PG0918-Martin Comm</t>
  </si>
  <si>
    <t>DG_1400: 31000Z000-PG0933-Martin Comm</t>
  </si>
  <si>
    <t>DG_15740: 34000Z000-PG0918-Martin Comm</t>
  </si>
  <si>
    <t>DG_15760: 34000Z000-PG0933-Martin Comm U3&amp;4</t>
  </si>
  <si>
    <t>DG_102421143: 34000Z039-PG0848-Martin Solar</t>
  </si>
  <si>
    <t>DG_93911982: 34000Z000-PG0943-WestCountyEC Comm</t>
  </si>
  <si>
    <t>DG_95419202: 34000Z037-PG0829-Desoto Solar</t>
  </si>
  <si>
    <t>360: Distribution Land &amp; Land Rights</t>
  </si>
  <si>
    <t>36000 - Land &amp; Land Rights</t>
  </si>
  <si>
    <t>DG_22470: 36000Z000-PD0031</t>
  </si>
  <si>
    <t>DG_647871803: 36000Z000-DI0031</t>
  </si>
  <si>
    <t>DG_1420: 31000Z000-PG0950-SJRPP - Comm</t>
  </si>
  <si>
    <t>DG_1440: 31000Z000-PG0950-SJRPP-Coal&amp;Limestn</t>
  </si>
  <si>
    <t>DG_1370: 31000Z000-PG0927-Scherer Comm</t>
  </si>
  <si>
    <t>DG_1380: 31000Z000-PG0927-Scherer U4</t>
  </si>
  <si>
    <t>DG_1390: 31000Z000-PG0927-Scherer Comm U3&amp;4</t>
  </si>
  <si>
    <t>Sub-Total NON-DEPRECIABLE PROPERTY</t>
  </si>
  <si>
    <t>FOSSIL DISMANTLEMENT</t>
  </si>
  <si>
    <t>9108132: Accm Prov Depr-Fossil Dismantlement</t>
  </si>
  <si>
    <t>248FCST: Fossil Dismantlement</t>
  </si>
  <si>
    <t>Sub-Total FOSSIL DISMANTLEMENT</t>
  </si>
  <si>
    <t>Sub-Total Ending Plant Balance</t>
  </si>
  <si>
    <t>Note:</t>
  </si>
  <si>
    <t xml:space="preserve">The reconciling amounts are not reflected in the MFR support detailed report above but are included in the general ledger ending plant balance. </t>
  </si>
  <si>
    <t>mapping table</t>
  </si>
  <si>
    <t>SAP FERC Account: RA Depr Expense Acct Pointer to Reserve Acct of Cap - Depr Groups's Depr Group: SAP FERC Account - Expense</t>
  </si>
  <si>
    <t>BAL001590: ELECTRIC PLANT PURCHASED OR SOLD</t>
  </si>
  <si>
    <t>BAL001800: ACQUISITION ADJUSTMENT SCHERER 4</t>
  </si>
  <si>
    <t>BAL001900: PROPERTY UNDER CAPITAL LEASES</t>
  </si>
  <si>
    <t>ADJUSTMENTS</t>
  </si>
  <si>
    <t>Sub-Total ADJUSTMENTS</t>
  </si>
  <si>
    <t>NCRC AFUDC</t>
  </si>
  <si>
    <t>Non Depreciable Property</t>
  </si>
  <si>
    <t>Gas Reserves</t>
  </si>
  <si>
    <t>FLORIDA PUBLIC SERVICE COMMISSION                EXPLANATION:</t>
  </si>
  <si>
    <t>Provide the depreciation rate and plant balances for each account</t>
  </si>
  <si>
    <t>    Type of Data Shown:</t>
  </si>
  <si>
    <t>or sub-account to which a separate depreciation rate is prescribed.</t>
  </si>
  <si>
    <t>    X Projected Test Year Ended: 12/31/2017</t>
  </si>
  <si>
    <t>COMPANY: FLORIDA POWER &amp; LIGHT COMPANY</t>
  </si>
  <si>
    <r>
      <t xml:space="preserve">(Include Amortization/Recovery Schedule amounts) </t>
    </r>
    <r>
      <rPr>
        <vertAlign val="superscript"/>
        <sz val="10"/>
        <rFont val="Arial"/>
        <family val="2"/>
      </rPr>
      <t>(1)</t>
    </r>
  </si>
  <si>
    <t>    _ Prior Year Ended:__/__/__</t>
  </si>
  <si>
    <t>         AND SUBSIDIARIES</t>
  </si>
  <si>
    <t>    _ Historical Test Year Ended:__/__/__</t>
  </si>
  <si>
    <t>($000 WHERE APPLICABLE) </t>
  </si>
  <si>
    <t>    _ Projected Subsequent Year Ended:__/__/__</t>
  </si>
  <si>
    <t>DOCKET NO.: 160021-EI</t>
  </si>
  <si>
    <t>    Witness: Robert E. Barrett, Jr.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</si>
  <si>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</si>
  <si>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</si>
  <si>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</si>
  <si>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</si>
  <si>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</si>
  <si>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</si>
  <si>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</si>
  <si>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</si>
  <si>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</si>
  <si>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</si>
  <si>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Account / Sub-account Number</t>
  </si>
  <si>
    <t>Account/Sub-account Title</t>
  </si>
  <si>
    <t>Depreciation Rate</t>
  </si>
  <si>
    <t>Plant Balance Beg. of Year</t>
  </si>
  <si>
    <t>Total Plant Added</t>
  </si>
  <si>
    <t>Total Plant Retired</t>
  </si>
  <si>
    <t>Adjustments or Transfers</t>
  </si>
  <si>
    <t>Plant Balance End of Year</t>
  </si>
  <si>
    <t>13-Month Average</t>
  </si>
  <si>
    <t>1</t>
  </si>
  <si>
    <t/>
  </si>
  <si>
    <t>2</t>
  </si>
  <si>
    <t>3</t>
  </si>
  <si>
    <t>4</t>
  </si>
  <si>
    <t>5</t>
  </si>
  <si>
    <t>6</t>
  </si>
  <si>
    <t>7</t>
  </si>
  <si>
    <t>8</t>
  </si>
  <si>
    <t>9</t>
  </si>
  <si>
    <t>TOTAL INTANGIBLE PLANT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</si>
  <si>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</si>
  <si>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</si>
  <si>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</si>
  <si>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</si>
  <si>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</si>
  <si>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</si>
  <si>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</si>
  <si>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</si>
  <si>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</si>
  <si>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</si>
  <si>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</si>
  <si>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Pt Everglades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</si>
  <si>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</si>
  <si>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</si>
  <si>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</si>
  <si>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</si>
  <si>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</si>
  <si>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</si>
  <si>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</si>
  <si>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</si>
  <si>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</si>
  <si>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</si>
  <si>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</si>
  <si>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TOTAL STEAM PRODUCTION</t>
  </si>
  <si>
    <t>TOTAL NUCLEAR PRODUCTION</t>
  </si>
  <si>
    <r>
      <t xml:space="preserve">Gas Reserves FCR </t>
    </r>
    <r>
      <rPr>
        <vertAlign val="superscript"/>
        <sz val="10"/>
        <rFont val="Arial"/>
        <family val="2"/>
      </rPr>
      <t>(2)</t>
    </r>
  </si>
  <si>
    <t>Minor Other Generation</t>
  </si>
  <si>
    <t>Putnam CCs</t>
  </si>
  <si>
    <t>TOTAL OTHER PRODUCTION</t>
  </si>
  <si>
    <t>Electric Plant Purchased or Sold</t>
  </si>
  <si>
    <t>TOTAL TRANSMISSION</t>
  </si>
  <si>
    <t>370.2</t>
  </si>
  <si>
    <t>370.1</t>
  </si>
  <si>
    <t>371</t>
  </si>
  <si>
    <t>368</t>
  </si>
  <si>
    <t>370</t>
  </si>
  <si>
    <t>365</t>
  </si>
  <si>
    <t>364</t>
  </si>
  <si>
    <t>369</t>
  </si>
  <si>
    <t>362</t>
  </si>
  <si>
    <t>373</t>
  </si>
  <si>
    <t>361</t>
  </si>
  <si>
    <t>367</t>
  </si>
  <si>
    <t>366</t>
  </si>
  <si>
    <t>TOTAL DISTRIBUTION (Ex. Clauses)</t>
  </si>
  <si>
    <t>371.5</t>
  </si>
  <si>
    <t>371.2</t>
  </si>
  <si>
    <t>362.9</t>
  </si>
  <si>
    <t>TOTAL DISTRIBUTION CLAUSES</t>
  </si>
  <si>
    <t>TOTAL DISTRIBUTION</t>
  </si>
  <si>
    <t>Reclaimed Water Plant</t>
  </si>
  <si>
    <t>TOTAL GENERAL PLANT OTHER</t>
  </si>
  <si>
    <t>TOTAL GENERAL PLANT</t>
  </si>
  <si>
    <t>OTHER ITEMS</t>
  </si>
  <si>
    <t>Scherer Acquisition Adjustment</t>
  </si>
  <si>
    <t>TOTAL OTHER ITEMS</t>
  </si>
  <si>
    <t>TOTAL DEPRECIABLE PLANT BALANCE</t>
  </si>
  <si>
    <t>TOTAL PLANT BALANCE</t>
  </si>
  <si>
    <t>(1) Depreciation rates shown are composite rates. The depreciation rates were approved by the Florida Public Service Commission (FPSC) in Docket No 080677-EI/090130-EI, Order</t>
  </si>
  <si>
    <t xml:space="preserve">     No. PSC-10-0153-FOF-EI issued on March 17, 2010. These rates were based on the comprehensive depreciation study the Company filed with the Commission in accordance with</t>
  </si>
  <si>
    <t xml:space="preserve">     Rule 25.60436 on March 17, 2009.</t>
  </si>
  <si>
    <t>(2) Gas Reserves is included within the total plant balance; however, the asset is recovered through depletion instead of depreciation.</t>
  </si>
  <si>
    <t>Total</t>
  </si>
  <si>
    <t>MFR B7</t>
  </si>
  <si>
    <t>Difference</t>
  </si>
  <si>
    <t>ACQUISITION ADJUSTMENT SCHERER 4</t>
  </si>
  <si>
    <t>PROPERTY UNDER CAPITAL LEASES</t>
  </si>
  <si>
    <t>less Gas Reserves</t>
  </si>
  <si>
    <t>mapping</t>
  </si>
  <si>
    <t>Adjust Non Production allocation ('15-'17)</t>
  </si>
  <si>
    <t>Adjust "997 Renewable Default" allocation for Solar ('15-'17)</t>
  </si>
  <si>
    <t>Depreciation Study Allocations</t>
  </si>
  <si>
    <t>Check</t>
  </si>
  <si>
    <t>Mapping Table</t>
  </si>
  <si>
    <t>Depr Group: SAP FERC Function</t>
  </si>
  <si>
    <t>Cap - Component</t>
  </si>
  <si>
    <t>2017</t>
  </si>
  <si>
    <t>Ending Plant - NCRC AFUDC</t>
  </si>
  <si>
    <t>Nuclear Uprates Retirements</t>
  </si>
  <si>
    <t>General Plant - Amortizable</t>
  </si>
  <si>
    <t>Reconciliation of NWA-1 to MFR B-7</t>
  </si>
  <si>
    <t>Pkant Balances as of December 31, 2017</t>
  </si>
  <si>
    <t>Depreciation Study
Exhibit NWA-1</t>
  </si>
  <si>
    <t>MFR B-7</t>
  </si>
  <si>
    <t>Percentage Difference</t>
  </si>
  <si>
    <t>Items not included in Depreciation Study</t>
  </si>
  <si>
    <t>Florida Power &amp; Light Company</t>
  </si>
  <si>
    <t>Docket No. 160021-EI</t>
  </si>
  <si>
    <t>OPC's Fifth Set of Interrogatories</t>
  </si>
  <si>
    <t>Interrogatory No. 170</t>
  </si>
  <si>
    <t>Attachment No. 1</t>
  </si>
  <si>
    <t>Tab 1 of 5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</si>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</sst>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_);[Red]\(#,##0\);&quot; &quot;"/>
    <numFmt numFmtId="166" formatCode="#,##0.0"/>
    <numFmt numFmtId="167" formatCode="#,##0.0_);[Red]\(#,##0.0\);&quot; &quot;"/>
    <numFmt numFmtId="168" formatCode="_(* #,##0.00_);_(* \(#,##0.00\);_(* &quot;-&quot;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u/>
      <sz val="16"/>
      <name val="Symbol"/>
      <family val="1"/>
      <charset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indexed="8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2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Arial"/>
      <family val="2"/>
    </font>
    <font>
      <sz val="14"/>
      <color indexed="8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</patternFill>
    </fill>
    <fill>
      <patternFill patternType="solid">
        <f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Protection="0"/>
    <xf numFmtId="0" fontId="9" fillId="0" borderId="0"/>
    <xf numFmtId="41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Font="1"/>
    <xf numFmtId="164" fontId="0" fillId="0" borderId="0" xfId="0" applyNumberFormat="1"/>
    <xf numFmtId="164" fontId="4" fillId="0" borderId="0" xfId="1" applyNumberFormat="1" applyFont="1" applyFill="1" applyBorder="1"/>
    <xf numFmtId="164" fontId="4" fillId="0" borderId="1" xfId="1" applyNumberFormat="1" applyFont="1" applyFill="1" applyBorder="1"/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2" fillId="0" borderId="0" xfId="0" applyFont="1"/>
    <xf numFmtId="0" fontId="0" fillId="0" borderId="0" xfId="0" applyFill="1"/>
    <xf numFmtId="165" fontId="6" fillId="0" borderId="0" xfId="0" applyNumberFormat="1" applyFont="1" applyFill="1" applyAlignment="1">
      <alignment horizontal="right"/>
    </xf>
    <xf numFmtId="0" fontId="11" fillId="0" borderId="3" xfId="2" applyFont="1" applyBorder="1" applyAlignment="1">
      <alignment horizontal="center" vertical="center" wrapText="1"/>
    </xf>
    <xf numFmtId="0" fontId="11" fillId="0" borderId="0" xfId="2" applyFont="1" applyAlignment="1">
      <alignment horizontal="left"/>
    </xf>
    <xf numFmtId="165" fontId="0" fillId="0" borderId="0" xfId="0" applyNumberFormat="1"/>
    <xf numFmtId="0" fontId="11" fillId="0" borderId="0" xfId="2" applyFont="1" applyAlignment="1">
      <alignment horizontal="left"/>
    </xf>
    <xf numFmtId="0" fontId="12" fillId="0" borderId="0" xfId="0" applyFont="1"/>
    <xf numFmtId="0" fontId="2" fillId="0" borderId="0" xfId="0" applyFont="1" applyFill="1" applyAlignment="1">
      <alignment horizontal="center" wrapText="1"/>
    </xf>
    <xf numFmtId="164" fontId="0" fillId="0" borderId="0" xfId="0" applyNumberFormat="1" applyFill="1"/>
    <xf numFmtId="164" fontId="2" fillId="0" borderId="0" xfId="0" applyNumberFormat="1" applyFont="1" applyFill="1"/>
    <xf numFmtId="0" fontId="12" fillId="0" borderId="0" xfId="0" applyFont="1" applyFill="1"/>
    <xf numFmtId="41" fontId="0" fillId="0" borderId="0" xfId="8" applyFont="1" applyFill="1"/>
    <xf numFmtId="41" fontId="0" fillId="0" borderId="0" xfId="8" applyFont="1"/>
    <xf numFmtId="41" fontId="0" fillId="0" borderId="1" xfId="8" applyFont="1" applyBorder="1"/>
    <xf numFmtId="41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7" fillId="0" borderId="2" xfId="2" applyBorder="1"/>
    <xf numFmtId="0" fontId="6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0" xfId="2" applyFont="1" applyAlignment="1">
      <alignment horizontal="left"/>
    </xf>
    <xf numFmtId="165" fontId="6" fillId="0" borderId="0" xfId="2" applyNumberFormat="1" applyFont="1" applyAlignment="1">
      <alignment horizontal="right"/>
    </xf>
    <xf numFmtId="0" fontId="6" fillId="0" borderId="3" xfId="29" applyFont="1" applyBorder="1" applyAlignment="1">
      <alignment horizontal="center" vertical="center" wrapText="1"/>
    </xf>
    <xf numFmtId="0" fontId="13" fillId="0" borderId="3" xfId="29" applyFont="1" applyBorder="1" applyAlignment="1">
      <alignment horizontal="center" vertical="center" wrapText="1"/>
    </xf>
    <xf numFmtId="0" fontId="7" fillId="0" borderId="0" xfId="29"/>
    <xf numFmtId="0" fontId="6" fillId="0" borderId="0" xfId="29" applyFont="1" applyAlignment="1">
      <alignment horizontal="left"/>
    </xf>
    <xf numFmtId="0" fontId="6" fillId="0" borderId="0" xfId="29" applyFont="1" applyAlignment="1">
      <alignment horizontal="left" indent="8"/>
    </xf>
    <xf numFmtId="165" fontId="6" fillId="0" borderId="0" xfId="29" applyNumberFormat="1" applyFont="1" applyAlignment="1">
      <alignment horizontal="right"/>
    </xf>
    <xf numFmtId="0" fontId="8" fillId="0" borderId="0" xfId="29" applyFont="1" applyAlignment="1">
      <alignment horizontal="left"/>
    </xf>
    <xf numFmtId="0" fontId="14" fillId="0" borderId="0" xfId="29" applyFont="1"/>
    <xf numFmtId="0" fontId="15" fillId="5" borderId="0" xfId="29" applyFont="1" applyFill="1" applyAlignment="1">
      <alignment horizontal="left" indent="2"/>
    </xf>
    <xf numFmtId="165" fontId="15" fillId="5" borderId="0" xfId="29" applyNumberFormat="1" applyFont="1" applyFill="1" applyAlignment="1">
      <alignment horizontal="right"/>
    </xf>
    <xf numFmtId="0" fontId="16" fillId="0" borderId="0" xfId="29" applyFont="1" applyAlignment="1">
      <alignment horizontal="left"/>
    </xf>
    <xf numFmtId="0" fontId="6" fillId="0" borderId="0" xfId="29" applyFont="1" applyFill="1" applyAlignment="1">
      <alignment horizontal="left"/>
    </xf>
    <xf numFmtId="0" fontId="6" fillId="0" borderId="0" xfId="29" applyFont="1" applyFill="1" applyAlignment="1">
      <alignment horizontal="left" indent="8"/>
    </xf>
    <xf numFmtId="165" fontId="6" fillId="0" borderId="0" xfId="29" applyNumberFormat="1" applyFont="1" applyFill="1" applyAlignment="1">
      <alignment horizontal="right"/>
    </xf>
    <xf numFmtId="0" fontId="7" fillId="0" borderId="0" xfId="29" applyFill="1"/>
    <xf numFmtId="0" fontId="17" fillId="6" borderId="0" xfId="29" applyFont="1" applyFill="1" applyAlignment="1">
      <alignment horizontal="left" indent="1"/>
    </xf>
    <xf numFmtId="165" fontId="17" fillId="6" borderId="0" xfId="29" applyNumberFormat="1" applyFont="1" applyFill="1" applyAlignment="1">
      <alignment horizontal="right"/>
    </xf>
    <xf numFmtId="0" fontId="18" fillId="0" borderId="0" xfId="29" applyFont="1"/>
    <xf numFmtId="165" fontId="7" fillId="0" borderId="0" xfId="29" applyNumberFormat="1"/>
    <xf numFmtId="0" fontId="19" fillId="0" borderId="0" xfId="29" applyFont="1"/>
    <xf numFmtId="0" fontId="20" fillId="0" borderId="0" xfId="29" applyFont="1" applyAlignment="1">
      <alignment horizontal="left"/>
    </xf>
    <xf numFmtId="0" fontId="21" fillId="0" borderId="0" xfId="29" applyFont="1"/>
    <xf numFmtId="41" fontId="0" fillId="0" borderId="0" xfId="8" applyFont="1" applyBorder="1"/>
    <xf numFmtId="0" fontId="0" fillId="0" borderId="1" xfId="0" applyBorder="1"/>
    <xf numFmtId="41" fontId="7" fillId="0" borderId="0" xfId="8" applyFont="1"/>
    <xf numFmtId="43" fontId="7" fillId="0" borderId="0" xfId="29" applyNumberFormat="1"/>
    <xf numFmtId="0" fontId="7" fillId="0" borderId="0" xfId="2"/>
    <xf numFmtId="0" fontId="22" fillId="0" borderId="3" xfId="2" applyFont="1" applyBorder="1" applyAlignment="1">
      <alignment horizontal="center" vertical="center" wrapText="1"/>
    </xf>
    <xf numFmtId="0" fontId="22" fillId="0" borderId="0" xfId="2" applyFont="1" applyAlignment="1">
      <alignment horizontal="left"/>
    </xf>
    <xf numFmtId="0" fontId="22" fillId="0" borderId="0" xfId="2" applyFont="1" applyAlignment="1">
      <alignment horizontal="left" indent="8"/>
    </xf>
    <xf numFmtId="165" fontId="22" fillId="0" borderId="0" xfId="2" applyNumberFormat="1" applyFont="1" applyAlignment="1">
      <alignment horizontal="right"/>
    </xf>
    <xf numFmtId="0" fontId="23" fillId="5" borderId="0" xfId="2" applyFont="1" applyFill="1" applyAlignment="1">
      <alignment horizontal="left" indent="2"/>
    </xf>
    <xf numFmtId="165" fontId="23" fillId="5" borderId="0" xfId="2" applyNumberFormat="1" applyFont="1" applyFill="1" applyAlignment="1">
      <alignment horizontal="right"/>
    </xf>
    <xf numFmtId="0" fontId="24" fillId="6" borderId="0" xfId="2" applyFont="1" applyFill="1" applyAlignment="1">
      <alignment horizontal="left" indent="1"/>
    </xf>
    <xf numFmtId="165" fontId="24" fillId="6" borderId="0" xfId="2" applyNumberFormat="1" applyFont="1" applyFill="1" applyAlignment="1">
      <alignment horizontal="right"/>
    </xf>
    <xf numFmtId="0" fontId="0" fillId="0" borderId="1" xfId="0" applyFill="1" applyBorder="1"/>
    <xf numFmtId="0" fontId="6" fillId="0" borderId="0" xfId="0" applyFont="1" applyAlignment="1">
      <alignment horizontal="left" indent="3"/>
    </xf>
    <xf numFmtId="164" fontId="2" fillId="0" borderId="0" xfId="0" applyNumberFormat="1" applyFont="1"/>
    <xf numFmtId="0" fontId="6" fillId="0" borderId="0" xfId="2" applyFont="1" applyAlignment="1">
      <alignment horizontal="center"/>
    </xf>
    <xf numFmtId="0" fontId="26" fillId="0" borderId="0" xfId="2" applyFont="1" applyAlignment="1">
      <alignment horizontal="left"/>
    </xf>
    <xf numFmtId="37" fontId="6" fillId="0" borderId="0" xfId="2" applyNumberFormat="1" applyFont="1" applyAlignment="1">
      <alignment horizontal="right"/>
    </xf>
    <xf numFmtId="0" fontId="6" fillId="0" borderId="0" xfId="2" applyFont="1" applyAlignment="1">
      <alignment horizontal="left" indent="1"/>
    </xf>
    <xf numFmtId="166" fontId="6" fillId="0" borderId="0" xfId="2" applyNumberFormat="1" applyFont="1" applyAlignment="1">
      <alignment horizontal="right"/>
    </xf>
    <xf numFmtId="37" fontId="6" fillId="0" borderId="5" xfId="2" applyNumberFormat="1" applyFont="1" applyBorder="1" applyAlignment="1">
      <alignment horizontal="right"/>
    </xf>
    <xf numFmtId="0" fontId="6" fillId="0" borderId="0" xfId="2" applyNumberFormat="1" applyFont="1" applyAlignment="1">
      <alignment horizontal="right"/>
    </xf>
    <xf numFmtId="0" fontId="6" fillId="0" borderId="0" xfId="2" applyFont="1" applyAlignment="1">
      <alignment horizontal="left" wrapText="1"/>
    </xf>
    <xf numFmtId="167" fontId="6" fillId="0" borderId="0" xfId="2" applyNumberFormat="1" applyFont="1" applyAlignment="1">
      <alignment horizontal="right"/>
    </xf>
    <xf numFmtId="37" fontId="6" fillId="0" borderId="6" xfId="2" applyNumberFormat="1" applyFont="1" applyBorder="1" applyAlignment="1">
      <alignment horizontal="right"/>
    </xf>
    <xf numFmtId="168" fontId="7" fillId="0" borderId="0" xfId="8" applyNumberFormat="1" applyFont="1"/>
    <xf numFmtId="0" fontId="6" fillId="0" borderId="0" xfId="0" applyFont="1" applyFill="1" applyAlignment="1">
      <alignment horizontal="left" indent="3"/>
    </xf>
    <xf numFmtId="0" fontId="2" fillId="0" borderId="1" xfId="0" applyFont="1" applyBorder="1"/>
    <xf numFmtId="165" fontId="8" fillId="0" borderId="1" xfId="0" applyNumberFormat="1" applyFont="1" applyBorder="1" applyAlignment="1">
      <alignment horizontal="right"/>
    </xf>
    <xf numFmtId="41" fontId="2" fillId="0" borderId="0" xfId="8" applyFont="1"/>
    <xf numFmtId="165" fontId="8" fillId="0" borderId="0" xfId="0" applyNumberFormat="1" applyFont="1" applyBorder="1" applyAlignment="1">
      <alignment horizontal="left"/>
    </xf>
    <xf numFmtId="165" fontId="7" fillId="0" borderId="0" xfId="29" applyNumberFormat="1" applyFill="1"/>
    <xf numFmtId="164" fontId="27" fillId="0" borderId="0" xfId="1" applyNumberFormat="1" applyFont="1" applyFill="1" applyBorder="1"/>
    <xf numFmtId="164" fontId="28" fillId="0" borderId="0" xfId="1" applyNumberFormat="1" applyFont="1" applyFill="1" applyBorder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 applyFill="1" applyBorder="1"/>
    <xf numFmtId="0" fontId="2" fillId="0" borderId="0" xfId="0" applyFont="1" applyBorder="1"/>
    <xf numFmtId="164" fontId="2" fillId="0" borderId="0" xfId="0" applyNumberFormat="1" applyFont="1" applyFill="1" applyBorder="1"/>
    <xf numFmtId="0" fontId="6" fillId="2" borderId="3" xfId="2" applyFont="1" applyFill="1" applyBorder="1" applyAlignment="1">
      <alignment horizontal="center" vertical="center" wrapText="1"/>
    </xf>
    <xf numFmtId="0" fontId="0" fillId="8" borderId="0" xfId="0" applyFill="1"/>
    <xf numFmtId="0" fontId="6" fillId="0" borderId="0" xfId="2" applyFont="1" applyAlignment="1">
      <alignment horizontal="left" indent="2"/>
    </xf>
    <xf numFmtId="0" fontId="8" fillId="0" borderId="0" xfId="2" applyFont="1" applyAlignment="1">
      <alignment horizontal="left"/>
    </xf>
    <xf numFmtId="165" fontId="6" fillId="0" borderId="4" xfId="2" applyNumberFormat="1" applyFont="1" applyBorder="1" applyAlignment="1">
      <alignment horizontal="right"/>
    </xf>
    <xf numFmtId="165" fontId="6" fillId="0" borderId="0" xfId="2" applyNumberFormat="1" applyFont="1" applyFill="1" applyAlignment="1">
      <alignment horizontal="right"/>
    </xf>
    <xf numFmtId="10" fontId="0" fillId="0" borderId="0" xfId="30" applyNumberFormat="1" applyFont="1"/>
    <xf numFmtId="10" fontId="0" fillId="0" borderId="1" xfId="30" applyNumberFormat="1" applyFont="1" applyBorder="1"/>
    <xf numFmtId="10" fontId="0" fillId="0" borderId="0" xfId="30" applyNumberFormat="1" applyFont="1" applyBorder="1"/>
    <xf numFmtId="0" fontId="2" fillId="3" borderId="0" xfId="0" applyFont="1" applyFill="1" applyAlignment="1">
      <alignment horizontal="center" wrapText="1"/>
    </xf>
    <xf numFmtId="10" fontId="2" fillId="0" borderId="0" xfId="30" applyNumberFormat="1" applyFont="1"/>
    <xf numFmtId="165" fontId="6" fillId="0" borderId="1" xfId="0" applyNumberFormat="1" applyFont="1" applyFill="1" applyBorder="1" applyAlignment="1">
      <alignment horizontal="right"/>
    </xf>
    <xf numFmtId="164" fontId="29" fillId="0" borderId="0" xfId="0" applyNumberFormat="1" applyFont="1"/>
    <xf numFmtId="165" fontId="6" fillId="0" borderId="0" xfId="0" applyNumberFormat="1" applyFont="1" applyFill="1" applyBorder="1" applyAlignment="1">
      <alignment horizontal="right"/>
    </xf>
    <xf numFmtId="0" fontId="22" fillId="9" borderId="0" xfId="2" applyFont="1" applyFill="1" applyAlignment="1">
      <alignment horizontal="left" indent="3"/>
    </xf>
    <xf numFmtId="165" fontId="22" fillId="9" borderId="4" xfId="2" applyNumberFormat="1" applyFont="1" applyFill="1" applyBorder="1" applyAlignment="1">
      <alignment horizontal="right"/>
    </xf>
    <xf numFmtId="0" fontId="6" fillId="9" borderId="3" xfId="29" applyFont="1" applyFill="1" applyBorder="1" applyAlignment="1">
      <alignment horizontal="center" vertical="center" wrapText="1"/>
    </xf>
    <xf numFmtId="0" fontId="8" fillId="9" borderId="0" xfId="29" applyFont="1" applyFill="1" applyAlignment="1">
      <alignment horizontal="left" indent="3"/>
    </xf>
    <xf numFmtId="165" fontId="8" fillId="9" borderId="4" xfId="29" applyNumberFormat="1" applyFont="1" applyFill="1" applyBorder="1" applyAlignment="1">
      <alignment horizontal="right"/>
    </xf>
    <xf numFmtId="0" fontId="11" fillId="9" borderId="0" xfId="2" applyFont="1" applyFill="1" applyAlignment="1">
      <alignment horizontal="left"/>
    </xf>
    <xf numFmtId="0" fontId="0" fillId="9" borderId="0" xfId="0" applyFill="1"/>
    <xf numFmtId="0" fontId="6" fillId="9" borderId="0" xfId="29" applyFont="1" applyFill="1" applyAlignment="1">
      <alignment horizontal="left" indent="8"/>
    </xf>
    <xf numFmtId="0" fontId="2" fillId="7" borderId="0" xfId="0" applyFont="1" applyFill="1" applyAlignment="1">
      <alignment horizontal="center"/>
    </xf>
    <xf numFmtId="0" fontId="14" fillId="0" borderId="0" xfId="2" applyFont="1"/>
  </cellXfs>
  <cellStyles count="31">
    <cellStyle name="Comma" xfId="1" builtinId="3"/>
    <cellStyle name="Comma [0]" xfId="8" builtinId="6"/>
    <cellStyle name="Comma [0] 2" xfId="17"/>
    <cellStyle name="Comma [0] 3" xfId="18"/>
    <cellStyle name="Comma 10" xfId="4"/>
    <cellStyle name="Comma 11" xfId="19"/>
    <cellStyle name="Comma 12" xfId="20"/>
    <cellStyle name="Comma 13" xfId="15"/>
    <cellStyle name="Comma 14" xfId="14"/>
    <cellStyle name="Comma 15" xfId="12"/>
    <cellStyle name="Comma 16" xfId="16"/>
    <cellStyle name="Comma 17" xfId="13"/>
    <cellStyle name="Comma 2" xfId="3"/>
    <cellStyle name="Comma 2 2" xfId="10"/>
    <cellStyle name="Comma 3" xfId="5"/>
    <cellStyle name="Comma 4" xfId="11"/>
    <cellStyle name="Comma 5" xfId="21"/>
    <cellStyle name="Comma 6" xfId="22"/>
    <cellStyle name="Comma 7" xfId="23"/>
    <cellStyle name="Comma 8" xfId="24"/>
    <cellStyle name="Comma 9" xfId="25"/>
    <cellStyle name="F2" xfId="6"/>
    <cellStyle name="Normal" xfId="0" builtinId="0"/>
    <cellStyle name="Normal 2" xfId="2"/>
    <cellStyle name="Normal 2 2" xfId="9"/>
    <cellStyle name="Normal 22" xfId="29"/>
    <cellStyle name="Normal 3" xfId="26"/>
    <cellStyle name="Normal 3 2" xfId="27"/>
    <cellStyle name="Normal 3 3" xfId="7"/>
    <cellStyle name="Percent" xfId="30" builtinId="5"/>
    <cellStyle name="Percent 2" xfId="28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8" Type="http://schemas.openxmlformats.org/officeDocument/2006/relationships/externalLink" Target="externalLinks/externalLink3.xml" />
  <Relationship Id="rId7" Type="http://schemas.openxmlformats.org/officeDocument/2006/relationships/externalLink" Target="externalLinks/externalLink2.xml" />
  <Relationship Id="rId6" Type="http://schemas.openxmlformats.org/officeDocument/2006/relationships/externalLink" Target="externalLinks/externalLink1.xml" />
  <Relationship Id="rId10" Type="http://schemas.openxmlformats.org/officeDocument/2006/relationships/externalLink" Target="externalLinks/externalLink5.xml" />
  <Relationship Id="rId9" Type="http://schemas.openxmlformats.org/officeDocument/2006/relationships/externalLink" Target="externalLinks/externalLink4.xml" />
  <Relationship Id="rId14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NWA\FPL\2013\GF%20Data\UI%20Projections%202014-2019%20From%20Finance%20(mod%2004%2001%2014)%20Final%20-%20Develop%20Forecast%202014%20Data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Users\CXZ0BQ3\AppData\Local\Microsoft\Windows\Temporary%20Internet%20Files\Content.Outlook\YRZ5CKVQ\FPL%20Depreciation%20Summary%202017,%20Base%20Case%20-%20Alternate%20-%20DRAFT%2012-22-2015.....xlsx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Las%20Vegas%20Working%20Folder\FPL\2014\2015-2020%20Analysis\Schedules\2017\Mid%20Case\FPL%20Reserve%20Analysis%202012,%20Updated%20Forecast,%205-L1%20for%20CSP,%202012%2002%2017.xlsx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Las%20Vegas%20Working%20Folder\FPL\2013\GF%20Data\UI%20Projections%202014-2019%20From%20Finance%20(mod%2004%2001%2014)%20Final%20-%20Develop%20Forecast%202014%20Data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NWA\FPL\GF%20Data\Anticipated%20Retirements%20For%20Nuclear%20Uprates%20v2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Account</v>
          </cell>
          <cell r="B1" t="str">
            <v>GF Account</v>
          </cell>
        </row>
        <row r="2">
          <cell r="A2">
            <v>301</v>
          </cell>
          <cell r="B2">
            <v>30100</v>
          </cell>
        </row>
        <row r="3">
          <cell r="A3">
            <v>303</v>
          </cell>
          <cell r="B3">
            <v>30300</v>
          </cell>
        </row>
        <row r="4">
          <cell r="A4">
            <v>303.5</v>
          </cell>
          <cell r="B4">
            <v>30350</v>
          </cell>
        </row>
        <row r="5">
          <cell r="A5">
            <v>303.8</v>
          </cell>
          <cell r="B5">
            <v>30380</v>
          </cell>
        </row>
        <row r="6">
          <cell r="A6">
            <v>303.99</v>
          </cell>
          <cell r="B6">
            <v>30399</v>
          </cell>
        </row>
        <row r="7">
          <cell r="A7">
            <v>310</v>
          </cell>
          <cell r="B7">
            <v>31000</v>
          </cell>
        </row>
        <row r="8">
          <cell r="A8">
            <v>311</v>
          </cell>
          <cell r="B8">
            <v>31100</v>
          </cell>
        </row>
        <row r="9">
          <cell r="A9">
            <v>314</v>
          </cell>
          <cell r="B9">
            <v>31400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1">
          <cell r="A91">
            <v>392.2</v>
          </cell>
          <cell r="B91">
            <v>39220</v>
          </cell>
        </row>
        <row r="92">
          <cell r="A92">
            <v>392.3</v>
          </cell>
          <cell r="B92">
            <v>39230</v>
          </cell>
        </row>
        <row r="93">
          <cell r="A93">
            <v>392.4</v>
          </cell>
          <cell r="B93">
            <v>39240</v>
          </cell>
        </row>
        <row r="94">
          <cell r="A94">
            <v>392.7</v>
          </cell>
          <cell r="B94">
            <v>39270</v>
          </cell>
        </row>
        <row r="95">
          <cell r="A95">
            <v>392.9</v>
          </cell>
          <cell r="B95">
            <v>39290</v>
          </cell>
        </row>
        <row r="96">
          <cell r="A96">
            <v>393.1</v>
          </cell>
          <cell r="B96">
            <v>39310</v>
          </cell>
        </row>
        <row r="97">
          <cell r="A97">
            <v>393.2</v>
          </cell>
          <cell r="B97">
            <v>39320</v>
          </cell>
        </row>
        <row r="98">
          <cell r="A98">
            <v>394</v>
          </cell>
          <cell r="B98">
            <v>39400</v>
          </cell>
        </row>
        <row r="99">
          <cell r="A99">
            <v>394.1</v>
          </cell>
          <cell r="B99">
            <v>39410</v>
          </cell>
        </row>
        <row r="100">
          <cell r="A100">
            <v>394.2</v>
          </cell>
          <cell r="B100">
            <v>39420</v>
          </cell>
        </row>
        <row r="101">
          <cell r="A101">
            <v>395.2</v>
          </cell>
          <cell r="B101">
            <v>39520</v>
          </cell>
        </row>
        <row r="102">
          <cell r="A102">
            <v>395.6</v>
          </cell>
          <cell r="B102">
            <v>39560</v>
          </cell>
        </row>
        <row r="103">
          <cell r="A103">
            <v>396.1</v>
          </cell>
          <cell r="B103">
            <v>39610</v>
          </cell>
        </row>
        <row r="104">
          <cell r="A104">
            <v>396.8</v>
          </cell>
          <cell r="B104">
            <v>39680</v>
          </cell>
        </row>
        <row r="105">
          <cell r="A105">
            <v>397</v>
          </cell>
          <cell r="B105">
            <v>39700</v>
          </cell>
        </row>
        <row r="106">
          <cell r="A106">
            <v>397.1</v>
          </cell>
          <cell r="B106">
            <v>39710</v>
          </cell>
        </row>
        <row r="107">
          <cell r="A107">
            <v>397.2</v>
          </cell>
          <cell r="B107">
            <v>39720</v>
          </cell>
        </row>
        <row r="108">
          <cell r="A108">
            <v>397.3</v>
          </cell>
          <cell r="B108">
            <v>39730</v>
          </cell>
        </row>
        <row r="109">
          <cell r="A109">
            <v>397.8</v>
          </cell>
          <cell r="B109">
            <v>39780</v>
          </cell>
        </row>
        <row r="110">
          <cell r="A110">
            <v>398</v>
          </cell>
          <cell r="B110">
            <v>39800</v>
          </cell>
        </row>
      </sheetData>
      <sheetData sheetId="23">
        <row r="1">
          <cell r="B1" t="str">
            <v>GF Account</v>
          </cell>
          <cell r="C1" t="str">
            <v>Net Salvage Percent</v>
          </cell>
        </row>
        <row r="2">
          <cell r="B2">
            <v>30300</v>
          </cell>
          <cell r="C2">
            <v>0</v>
          </cell>
        </row>
        <row r="3">
          <cell r="B3">
            <v>30350</v>
          </cell>
          <cell r="C3">
            <v>0</v>
          </cell>
        </row>
        <row r="4">
          <cell r="B4">
            <v>35020</v>
          </cell>
          <cell r="C4">
            <v>0</v>
          </cell>
        </row>
        <row r="5">
          <cell r="B5">
            <v>35200</v>
          </cell>
          <cell r="C5">
            <v>-15</v>
          </cell>
        </row>
        <row r="6">
          <cell r="B6">
            <v>35300</v>
          </cell>
          <cell r="C6">
            <v>-5</v>
          </cell>
        </row>
        <row r="7">
          <cell r="B7">
            <v>35310</v>
          </cell>
          <cell r="C7">
            <v>0</v>
          </cell>
        </row>
        <row r="8">
          <cell r="B8">
            <v>35400</v>
          </cell>
          <cell r="C8">
            <v>-25</v>
          </cell>
        </row>
        <row r="9">
          <cell r="B9">
            <v>35500</v>
          </cell>
          <cell r="C9">
            <v>-50</v>
          </cell>
        </row>
        <row r="10">
          <cell r="B10">
            <v>35600</v>
          </cell>
          <cell r="C10">
            <v>-60</v>
          </cell>
        </row>
        <row r="11">
          <cell r="B11">
            <v>35700</v>
          </cell>
          <cell r="C11">
            <v>0</v>
          </cell>
        </row>
        <row r="12">
          <cell r="B12">
            <v>35800</v>
          </cell>
          <cell r="C12">
            <v>-15</v>
          </cell>
        </row>
        <row r="13">
          <cell r="B13">
            <v>35900</v>
          </cell>
          <cell r="C13">
            <v>-10</v>
          </cell>
        </row>
        <row r="14">
          <cell r="B14">
            <v>36100</v>
          </cell>
          <cell r="C14">
            <v>-15</v>
          </cell>
        </row>
        <row r="15">
          <cell r="B15">
            <v>36200</v>
          </cell>
          <cell r="C15">
            <v>-10</v>
          </cell>
        </row>
        <row r="16">
          <cell r="B16">
            <v>36400</v>
          </cell>
          <cell r="C16">
            <v>-110</v>
          </cell>
        </row>
        <row r="17">
          <cell r="B17">
            <v>36500</v>
          </cell>
          <cell r="C17">
            <v>-90</v>
          </cell>
        </row>
        <row r="18">
          <cell r="B18">
            <v>36660</v>
          </cell>
          <cell r="C18">
            <v>0</v>
          </cell>
        </row>
        <row r="19">
          <cell r="B19">
            <v>36670</v>
          </cell>
          <cell r="C19">
            <v>0</v>
          </cell>
        </row>
        <row r="20">
          <cell r="B20">
            <v>36760</v>
          </cell>
          <cell r="C20">
            <v>-5</v>
          </cell>
        </row>
        <row r="21">
          <cell r="B21">
            <v>36770</v>
          </cell>
          <cell r="C21">
            <v>0</v>
          </cell>
        </row>
        <row r="22">
          <cell r="B22">
            <v>36800</v>
          </cell>
          <cell r="C22">
            <v>-20</v>
          </cell>
        </row>
        <row r="23">
          <cell r="B23">
            <v>36910</v>
          </cell>
          <cell r="C23">
            <v>-130</v>
          </cell>
        </row>
        <row r="24">
          <cell r="B24">
            <v>36960</v>
          </cell>
          <cell r="C24">
            <v>-15</v>
          </cell>
        </row>
        <row r="25">
          <cell r="B25">
            <v>37000</v>
          </cell>
          <cell r="C25">
            <v>-40</v>
          </cell>
        </row>
        <row r="26">
          <cell r="B26">
            <v>37010</v>
          </cell>
          <cell r="C26">
            <v>-40</v>
          </cell>
        </row>
        <row r="27">
          <cell r="B27">
            <v>37100</v>
          </cell>
          <cell r="C27">
            <v>-20</v>
          </cell>
        </row>
        <row r="28">
          <cell r="B28">
            <v>37300</v>
          </cell>
          <cell r="C28">
            <v>-20</v>
          </cell>
        </row>
        <row r="29">
          <cell r="B29">
            <v>39000</v>
          </cell>
          <cell r="C29">
            <v>-10</v>
          </cell>
        </row>
        <row r="30">
          <cell r="B30">
            <v>39210</v>
          </cell>
          <cell r="C30">
            <v>15</v>
          </cell>
        </row>
        <row r="31">
          <cell r="B31">
            <v>39220</v>
          </cell>
          <cell r="C31">
            <v>15</v>
          </cell>
        </row>
        <row r="32">
          <cell r="B32">
            <v>39230</v>
          </cell>
          <cell r="C32">
            <v>15</v>
          </cell>
        </row>
        <row r="33">
          <cell r="B33">
            <v>39240</v>
          </cell>
          <cell r="C33">
            <v>5</v>
          </cell>
        </row>
        <row r="34">
          <cell r="B34">
            <v>39290</v>
          </cell>
          <cell r="C34">
            <v>15</v>
          </cell>
        </row>
        <row r="35">
          <cell r="B35">
            <v>39610</v>
          </cell>
          <cell r="C35">
            <v>15</v>
          </cell>
        </row>
        <row r="36">
          <cell r="C36">
            <v>0</v>
          </cell>
        </row>
        <row r="37">
          <cell r="B37">
            <v>39780</v>
          </cell>
          <cell r="C37">
            <v>0</v>
          </cell>
        </row>
        <row r="38">
          <cell r="B38">
            <v>31100</v>
          </cell>
          <cell r="C38">
            <v>-15</v>
          </cell>
        </row>
        <row r="39">
          <cell r="B39">
            <v>31200</v>
          </cell>
          <cell r="C39">
            <v>-15</v>
          </cell>
        </row>
        <row r="40">
          <cell r="B40">
            <v>31400</v>
          </cell>
          <cell r="C40">
            <v>-5</v>
          </cell>
        </row>
        <row r="41">
          <cell r="B41">
            <v>31500</v>
          </cell>
          <cell r="C41">
            <v>-20</v>
          </cell>
        </row>
        <row r="42">
          <cell r="B42">
            <v>31600</v>
          </cell>
          <cell r="C42">
            <v>-5</v>
          </cell>
        </row>
        <row r="43">
          <cell r="B43">
            <v>32100</v>
          </cell>
          <cell r="C43">
            <v>-15</v>
          </cell>
        </row>
        <row r="44">
          <cell r="B44">
            <v>32200</v>
          </cell>
          <cell r="C44">
            <v>-20</v>
          </cell>
        </row>
        <row r="45">
          <cell r="B45">
            <v>32300</v>
          </cell>
          <cell r="C45">
            <v>-10</v>
          </cell>
        </row>
        <row r="46">
          <cell r="B46">
            <v>32400</v>
          </cell>
          <cell r="C46">
            <v>-30</v>
          </cell>
        </row>
        <row r="47">
          <cell r="B47">
            <v>32500</v>
          </cell>
          <cell r="C47">
            <v>-5</v>
          </cell>
        </row>
        <row r="48">
          <cell r="B48">
            <v>34100</v>
          </cell>
          <cell r="C48">
            <v>-15</v>
          </cell>
        </row>
        <row r="49">
          <cell r="B49">
            <v>34200</v>
          </cell>
          <cell r="C49">
            <v>-5</v>
          </cell>
        </row>
        <row r="50">
          <cell r="B50">
            <v>34300</v>
          </cell>
          <cell r="C50">
            <v>-10</v>
          </cell>
        </row>
        <row r="51">
          <cell r="B51">
            <v>34320</v>
          </cell>
          <cell r="C51">
            <v>0</v>
          </cell>
        </row>
        <row r="52">
          <cell r="B52">
            <v>34400</v>
          </cell>
          <cell r="C52">
            <v>-50</v>
          </cell>
        </row>
        <row r="53">
          <cell r="B53">
            <v>34500</v>
          </cell>
          <cell r="C53">
            <v>-10</v>
          </cell>
        </row>
        <row r="54">
          <cell r="B54">
            <v>34600</v>
          </cell>
          <cell r="C54">
            <v>-5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Slides"/>
      <sheetName val="Summary by Account"/>
      <sheetName val="Compare to 2011, 2013 Estimates"/>
      <sheetName val="Summary by Account - Comparison"/>
      <sheetName val="Comparison Schedule - Existing"/>
      <sheetName val="Depr Calcs"/>
      <sheetName val="Theoretical Reserve Imbalance"/>
      <sheetName val=" Production - RL Calcs"/>
      <sheetName val="Controls2013_All"/>
      <sheetName val="Plant - Excluded"/>
      <sheetName val="Reserve2017_All"/>
      <sheetName val="Reserve - Excluded"/>
      <sheetName val="Deprate2017GF_Prod"/>
      <sheetName val="Deprate2017TDG_GF"/>
      <sheetName val="Lookup Sheet"/>
      <sheetName val="GroupLookups"/>
      <sheetName val="OBO Balances"/>
      <sheetName val="Total Accruals"/>
      <sheetName val="Totals"/>
      <sheetName val="Function"/>
      <sheetName val="ExistingRa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Tag</v>
          </cell>
          <cell r="L2" t="str">
            <v>Balance</v>
          </cell>
        </row>
        <row r="3">
          <cell r="K3" t="str">
            <v>3430031001</v>
          </cell>
          <cell r="L3">
            <v>4042458.97</v>
          </cell>
        </row>
        <row r="4">
          <cell r="K4" t="str">
            <v>3110010301</v>
          </cell>
          <cell r="L4">
            <v>114195984.51999998</v>
          </cell>
        </row>
        <row r="5">
          <cell r="K5" t="str">
            <v>3120010301</v>
          </cell>
          <cell r="L5">
            <v>7858889.7600000007</v>
          </cell>
        </row>
        <row r="6">
          <cell r="K6" t="str">
            <v>3140010301</v>
          </cell>
          <cell r="L6">
            <v>9831532.3399999999</v>
          </cell>
        </row>
        <row r="7">
          <cell r="K7" t="str">
            <v>3150010301</v>
          </cell>
          <cell r="L7">
            <v>9825968.5600000005</v>
          </cell>
        </row>
        <row r="8">
          <cell r="K8" t="str">
            <v>3160010301</v>
          </cell>
          <cell r="L8">
            <v>2496207.2500000005</v>
          </cell>
        </row>
        <row r="9">
          <cell r="K9" t="str">
            <v>3110010302</v>
          </cell>
          <cell r="L9">
            <v>6963263.4400000004</v>
          </cell>
        </row>
        <row r="10">
          <cell r="K10" t="str">
            <v>3120010302</v>
          </cell>
          <cell r="L10">
            <v>184851687.76000002</v>
          </cell>
        </row>
        <row r="11">
          <cell r="K11" t="str">
            <v>3140010302</v>
          </cell>
          <cell r="L11">
            <v>74009676.280000001</v>
          </cell>
        </row>
        <row r="12">
          <cell r="K12" t="str">
            <v>3150010302</v>
          </cell>
          <cell r="L12">
            <v>14526593.609999999</v>
          </cell>
        </row>
        <row r="13">
          <cell r="K13" t="str">
            <v>3160010302</v>
          </cell>
          <cell r="L13">
            <v>3997274.09</v>
          </cell>
        </row>
        <row r="14">
          <cell r="K14" t="str">
            <v>3110010303</v>
          </cell>
          <cell r="L14">
            <v>5079337.1900000004</v>
          </cell>
        </row>
        <row r="15">
          <cell r="K15" t="str">
            <v>3120010303</v>
          </cell>
          <cell r="L15">
            <v>187373099.38999999</v>
          </cell>
        </row>
        <row r="16">
          <cell r="K16" t="str">
            <v>3140010303</v>
          </cell>
          <cell r="L16">
            <v>72079337.910000011</v>
          </cell>
        </row>
        <row r="17">
          <cell r="K17" t="str">
            <v>3150010303</v>
          </cell>
          <cell r="L17">
            <v>12501713.899999999</v>
          </cell>
        </row>
        <row r="18">
          <cell r="K18" t="str">
            <v>3160010303</v>
          </cell>
          <cell r="L18">
            <v>3517910.84</v>
          </cell>
        </row>
        <row r="19">
          <cell r="K19" t="str">
            <v>3110010400</v>
          </cell>
          <cell r="L19">
            <v>241269138.87</v>
          </cell>
        </row>
        <row r="20">
          <cell r="K20" t="str">
            <v>3120010400</v>
          </cell>
          <cell r="L20">
            <v>7048610.9600000018</v>
          </cell>
        </row>
        <row r="21">
          <cell r="K21" t="str">
            <v>3140010400</v>
          </cell>
          <cell r="L21">
            <v>27396926.390000004</v>
          </cell>
        </row>
        <row r="22">
          <cell r="K22" t="str">
            <v>3150010400</v>
          </cell>
          <cell r="L22">
            <v>10266335.6</v>
          </cell>
        </row>
        <row r="23">
          <cell r="K23" t="str">
            <v>3160010400</v>
          </cell>
          <cell r="L23">
            <v>3877514.2900000005</v>
          </cell>
        </row>
        <row r="24">
          <cell r="K24" t="str">
            <v>3120010401</v>
          </cell>
          <cell r="L24">
            <v>370941.56</v>
          </cell>
        </row>
        <row r="25">
          <cell r="K25" t="str">
            <v>3110010402</v>
          </cell>
          <cell r="L25">
            <v>16358507.949999999</v>
          </cell>
        </row>
        <row r="26">
          <cell r="K26" t="str">
            <v>3120010402</v>
          </cell>
          <cell r="L26">
            <v>212231922.11000001</v>
          </cell>
        </row>
        <row r="27">
          <cell r="K27" t="str">
            <v>3140010402</v>
          </cell>
          <cell r="L27">
            <v>89866726.180000007</v>
          </cell>
        </row>
        <row r="28">
          <cell r="K28" t="str">
            <v>3150010402</v>
          </cell>
          <cell r="L28">
            <v>24322484.559999999</v>
          </cell>
        </row>
        <row r="29">
          <cell r="K29" t="str">
            <v>3160010402</v>
          </cell>
          <cell r="L29">
            <v>3584048.6399999997</v>
          </cell>
        </row>
        <row r="30">
          <cell r="K30" t="str">
            <v>3110010403</v>
          </cell>
          <cell r="L30">
            <v>11235130.23</v>
          </cell>
        </row>
        <row r="31">
          <cell r="K31" t="str">
            <v>3120010403</v>
          </cell>
          <cell r="L31">
            <v>214548925.20000002</v>
          </cell>
        </row>
        <row r="32">
          <cell r="K32" t="str">
            <v>3140010403</v>
          </cell>
          <cell r="L32">
            <v>82623736.419999987</v>
          </cell>
        </row>
        <row r="33">
          <cell r="K33" t="str">
            <v>3150010403</v>
          </cell>
          <cell r="L33">
            <v>22980291.879999999</v>
          </cell>
        </row>
        <row r="34">
          <cell r="K34" t="str">
            <v>3160010403</v>
          </cell>
          <cell r="L34">
            <v>3271581.37</v>
          </cell>
        </row>
        <row r="35">
          <cell r="K35" t="str">
            <v>3120010800</v>
          </cell>
          <cell r="L35">
            <v>33149442.199999999</v>
          </cell>
        </row>
        <row r="36">
          <cell r="K36" t="str">
            <v>3110010801</v>
          </cell>
          <cell r="L36">
            <v>40024811.93999999</v>
          </cell>
        </row>
        <row r="37">
          <cell r="K37" t="str">
            <v>3120010801</v>
          </cell>
          <cell r="L37">
            <v>26259447.680000003</v>
          </cell>
        </row>
        <row r="38">
          <cell r="K38" t="str">
            <v>3140010801</v>
          </cell>
          <cell r="L38">
            <v>4406422.1399999997</v>
          </cell>
        </row>
        <row r="39">
          <cell r="K39" t="str">
            <v>3150010801</v>
          </cell>
          <cell r="L39">
            <v>1245966.45</v>
          </cell>
        </row>
        <row r="40">
          <cell r="K40" t="str">
            <v>3160010801</v>
          </cell>
          <cell r="L40">
            <v>3718649.72</v>
          </cell>
        </row>
        <row r="41">
          <cell r="K41" t="str">
            <v>3110010802</v>
          </cell>
          <cell r="L41">
            <v>3047658.8499999996</v>
          </cell>
        </row>
        <row r="42">
          <cell r="K42" t="str">
            <v>3120010802</v>
          </cell>
          <cell r="L42">
            <v>22694974.879999999</v>
          </cell>
        </row>
        <row r="43">
          <cell r="K43" t="str">
            <v>3140010802</v>
          </cell>
          <cell r="L43">
            <v>2876663.6700000004</v>
          </cell>
        </row>
        <row r="44">
          <cell r="K44" t="str">
            <v>3150010802</v>
          </cell>
          <cell r="L44">
            <v>2863877.94</v>
          </cell>
        </row>
        <row r="45">
          <cell r="K45" t="str">
            <v>3160010802</v>
          </cell>
          <cell r="L45">
            <v>0</v>
          </cell>
        </row>
        <row r="46">
          <cell r="K46" t="str">
            <v>3110010803</v>
          </cell>
          <cell r="L46">
            <v>161661722.84</v>
          </cell>
        </row>
        <row r="47">
          <cell r="K47" t="str">
            <v>3120010803</v>
          </cell>
          <cell r="L47">
            <v>682308961.88</v>
          </cell>
        </row>
        <row r="48">
          <cell r="K48" t="str">
            <v>3140010803</v>
          </cell>
          <cell r="L48">
            <v>124828122.65000001</v>
          </cell>
        </row>
        <row r="49">
          <cell r="K49" t="str">
            <v>3150010803</v>
          </cell>
          <cell r="L49">
            <v>50168017.590000004</v>
          </cell>
        </row>
        <row r="50">
          <cell r="K50" t="str">
            <v>3160010803</v>
          </cell>
          <cell r="L50">
            <v>5199516.5999999996</v>
          </cell>
        </row>
        <row r="51">
          <cell r="K51" t="str">
            <v>3110010900</v>
          </cell>
          <cell r="L51">
            <v>3538785.8600000003</v>
          </cell>
        </row>
        <row r="52">
          <cell r="K52" t="str">
            <v>3120010900</v>
          </cell>
          <cell r="L52">
            <v>30678751.75</v>
          </cell>
        </row>
        <row r="53">
          <cell r="K53" t="str">
            <v>3140010900</v>
          </cell>
          <cell r="L53">
            <v>0</v>
          </cell>
        </row>
        <row r="54">
          <cell r="K54" t="str">
            <v>3150010900</v>
          </cell>
          <cell r="L54">
            <v>3748249.87</v>
          </cell>
        </row>
        <row r="55">
          <cell r="K55" t="str">
            <v>3160010900</v>
          </cell>
          <cell r="L55">
            <v>298312.16999999993</v>
          </cell>
        </row>
        <row r="56">
          <cell r="K56" t="str">
            <v>3120010901</v>
          </cell>
          <cell r="L56">
            <v>52104.91</v>
          </cell>
        </row>
        <row r="57">
          <cell r="K57" t="str">
            <v>3110010902</v>
          </cell>
          <cell r="L57">
            <v>33311017.680000003</v>
          </cell>
        </row>
        <row r="58">
          <cell r="K58" t="str">
            <v>3120010902</v>
          </cell>
          <cell r="L58">
            <v>3713178.37</v>
          </cell>
        </row>
        <row r="59">
          <cell r="K59" t="str">
            <v>3140010902</v>
          </cell>
          <cell r="L59">
            <v>2510273.34</v>
          </cell>
        </row>
        <row r="60">
          <cell r="K60" t="str">
            <v>3150010902</v>
          </cell>
          <cell r="L60">
            <v>5862647.5999999996</v>
          </cell>
        </row>
        <row r="61">
          <cell r="K61" t="str">
            <v>3160010902</v>
          </cell>
          <cell r="L61">
            <v>1606796.4000000001</v>
          </cell>
        </row>
        <row r="62">
          <cell r="K62" t="str">
            <v>3110010903</v>
          </cell>
          <cell r="L62">
            <v>2158590.42</v>
          </cell>
        </row>
        <row r="63">
          <cell r="K63" t="str">
            <v>3120010903</v>
          </cell>
          <cell r="L63">
            <v>16972047.610000003</v>
          </cell>
        </row>
        <row r="64">
          <cell r="K64" t="str">
            <v>3140010903</v>
          </cell>
          <cell r="L64">
            <v>0</v>
          </cell>
        </row>
        <row r="65">
          <cell r="K65" t="str">
            <v>3150010903</v>
          </cell>
          <cell r="L65">
            <v>52222.780000000006</v>
          </cell>
        </row>
        <row r="66">
          <cell r="K66" t="str">
            <v>3160010903</v>
          </cell>
          <cell r="L66">
            <v>153865.69000000003</v>
          </cell>
        </row>
        <row r="67">
          <cell r="K67" t="str">
            <v>3110010904</v>
          </cell>
          <cell r="L67">
            <v>9094537.6100000013</v>
          </cell>
        </row>
        <row r="68">
          <cell r="K68" t="str">
            <v>3120010904</v>
          </cell>
          <cell r="L68">
            <v>100121074.15999998</v>
          </cell>
        </row>
        <row r="69">
          <cell r="K69" t="str">
            <v>3140010904</v>
          </cell>
          <cell r="L69">
            <v>31619545.960000005</v>
          </cell>
        </row>
        <row r="70">
          <cell r="K70" t="str">
            <v>3150010904</v>
          </cell>
          <cell r="L70">
            <v>12537747.800000001</v>
          </cell>
        </row>
        <row r="71">
          <cell r="K71" t="str">
            <v>3160010904</v>
          </cell>
          <cell r="L71">
            <v>2048541.0499999998</v>
          </cell>
        </row>
        <row r="72">
          <cell r="K72" t="str">
            <v>3110010905</v>
          </cell>
          <cell r="L72">
            <v>7123662.1599999992</v>
          </cell>
        </row>
        <row r="73">
          <cell r="K73" t="str">
            <v>3120010905</v>
          </cell>
          <cell r="L73">
            <v>89481418.799999997</v>
          </cell>
        </row>
        <row r="74">
          <cell r="K74" t="str">
            <v>3140010905</v>
          </cell>
          <cell r="L74">
            <v>28267581.840000004</v>
          </cell>
        </row>
        <row r="75">
          <cell r="K75" t="str">
            <v>3150010905</v>
          </cell>
          <cell r="L75">
            <v>10030603.41</v>
          </cell>
        </row>
        <row r="76">
          <cell r="K76" t="str">
            <v>3160010905</v>
          </cell>
          <cell r="L76">
            <v>1560108.42</v>
          </cell>
        </row>
        <row r="77">
          <cell r="K77" t="str">
            <v>3210020100</v>
          </cell>
          <cell r="L77">
            <v>396009809.33000004</v>
          </cell>
        </row>
        <row r="78">
          <cell r="K78" t="str">
            <v>3220020100</v>
          </cell>
          <cell r="L78">
            <v>55474316.919999994</v>
          </cell>
        </row>
        <row r="79">
          <cell r="K79" t="str">
            <v>3230020100</v>
          </cell>
          <cell r="L79">
            <v>12382409.819999998</v>
          </cell>
        </row>
        <row r="80">
          <cell r="K80" t="str">
            <v>3240020100</v>
          </cell>
          <cell r="L80">
            <v>34311719.190000013</v>
          </cell>
        </row>
        <row r="81">
          <cell r="K81" t="str">
            <v>3250020100</v>
          </cell>
          <cell r="L81">
            <v>19453863.299999993</v>
          </cell>
        </row>
        <row r="82">
          <cell r="K82" t="str">
            <v>3210020100</v>
          </cell>
          <cell r="L82">
            <v>325639.27</v>
          </cell>
        </row>
        <row r="83">
          <cell r="K83" t="str">
            <v>3220020100</v>
          </cell>
          <cell r="L83">
            <v>0</v>
          </cell>
        </row>
        <row r="84">
          <cell r="K84" t="str">
            <v>3230020100</v>
          </cell>
          <cell r="L84">
            <v>0</v>
          </cell>
        </row>
        <row r="85">
          <cell r="K85" t="str">
            <v>3240020100</v>
          </cell>
          <cell r="L85">
            <v>0</v>
          </cell>
        </row>
        <row r="86">
          <cell r="K86" t="str">
            <v>3250020100</v>
          </cell>
          <cell r="L86">
            <v>1236575.97</v>
          </cell>
        </row>
        <row r="87">
          <cell r="K87" t="str">
            <v>3210020101</v>
          </cell>
          <cell r="L87">
            <v>195430656.39000002</v>
          </cell>
        </row>
        <row r="88">
          <cell r="K88" t="str">
            <v>3220020101</v>
          </cell>
          <cell r="L88">
            <v>670411538.36999989</v>
          </cell>
        </row>
        <row r="89">
          <cell r="K89" t="str">
            <v>3230020101</v>
          </cell>
          <cell r="L89">
            <v>93365133.959999993</v>
          </cell>
        </row>
        <row r="90">
          <cell r="K90" t="str">
            <v>3240020101</v>
          </cell>
          <cell r="L90">
            <v>94162739.640000001</v>
          </cell>
        </row>
        <row r="91">
          <cell r="K91" t="str">
            <v>3250020101</v>
          </cell>
          <cell r="L91">
            <v>10898935.68</v>
          </cell>
        </row>
        <row r="92">
          <cell r="K92" t="str">
            <v>3210020101</v>
          </cell>
          <cell r="L92">
            <v>786238.15</v>
          </cell>
        </row>
        <row r="93">
          <cell r="K93" t="str">
            <v>3220020101</v>
          </cell>
          <cell r="L93">
            <v>172763718.06999999</v>
          </cell>
        </row>
        <row r="94">
          <cell r="K94" t="str">
            <v>3230020101</v>
          </cell>
          <cell r="L94">
            <v>319663784.71000004</v>
          </cell>
        </row>
        <row r="95">
          <cell r="K95" t="str">
            <v>3240020101</v>
          </cell>
          <cell r="L95">
            <v>26316219.780000001</v>
          </cell>
        </row>
        <row r="96">
          <cell r="K96" t="str">
            <v>3250020101</v>
          </cell>
          <cell r="L96">
            <v>504230.61000000004</v>
          </cell>
        </row>
        <row r="97">
          <cell r="K97" t="str">
            <v>3210020102</v>
          </cell>
          <cell r="L97">
            <v>293685893.98000002</v>
          </cell>
        </row>
        <row r="98">
          <cell r="K98" t="str">
            <v>3220020102</v>
          </cell>
          <cell r="L98">
            <v>930479743.31999981</v>
          </cell>
        </row>
        <row r="99">
          <cell r="K99" t="str">
            <v>3230020102</v>
          </cell>
          <cell r="L99">
            <v>115345282.52</v>
          </cell>
        </row>
        <row r="100">
          <cell r="K100" t="str">
            <v>3240020102</v>
          </cell>
          <cell r="L100">
            <v>178178026.32000002</v>
          </cell>
        </row>
        <row r="101">
          <cell r="K101" t="str">
            <v>3250020102</v>
          </cell>
          <cell r="L101">
            <v>24155095.949999996</v>
          </cell>
        </row>
        <row r="102">
          <cell r="K102" t="str">
            <v>3210020102</v>
          </cell>
          <cell r="L102">
            <v>4370756.7299999995</v>
          </cell>
        </row>
        <row r="103">
          <cell r="K103" t="str">
            <v>3220020102</v>
          </cell>
          <cell r="L103">
            <v>124147285.53</v>
          </cell>
        </row>
        <row r="104">
          <cell r="K104" t="str">
            <v>3230020102</v>
          </cell>
          <cell r="L104">
            <v>234785332.60999998</v>
          </cell>
        </row>
        <row r="105">
          <cell r="K105" t="str">
            <v>3240020102</v>
          </cell>
          <cell r="L105">
            <v>10940160.069999998</v>
          </cell>
        </row>
        <row r="106">
          <cell r="K106" t="str">
            <v>3250020102</v>
          </cell>
          <cell r="L106">
            <v>0</v>
          </cell>
        </row>
        <row r="107">
          <cell r="K107" t="str">
            <v>3210020200</v>
          </cell>
          <cell r="L107">
            <v>373899307.78000003</v>
          </cell>
        </row>
        <row r="108">
          <cell r="K108" t="str">
            <v>3220020200</v>
          </cell>
          <cell r="L108">
            <v>131410201.59999996</v>
          </cell>
        </row>
        <row r="109">
          <cell r="K109" t="str">
            <v>3230020200</v>
          </cell>
          <cell r="L109">
            <v>18037499.209999997</v>
          </cell>
        </row>
        <row r="110">
          <cell r="K110" t="str">
            <v>3240020200</v>
          </cell>
          <cell r="L110">
            <v>56067960.630000003</v>
          </cell>
        </row>
        <row r="111">
          <cell r="K111" t="str">
            <v>3250020200</v>
          </cell>
          <cell r="L111">
            <v>36245310.399999999</v>
          </cell>
        </row>
        <row r="112">
          <cell r="K112" t="str">
            <v>3210020200</v>
          </cell>
          <cell r="L112">
            <v>2124639.1</v>
          </cell>
        </row>
        <row r="113">
          <cell r="K113" t="str">
            <v>3220020200</v>
          </cell>
          <cell r="L113">
            <v>11829296.08</v>
          </cell>
        </row>
        <row r="114">
          <cell r="K114" t="str">
            <v>3230020200</v>
          </cell>
          <cell r="L114">
            <v>4558580.6899999995</v>
          </cell>
        </row>
        <row r="115">
          <cell r="K115" t="str">
            <v>3240020200</v>
          </cell>
          <cell r="L115">
            <v>0</v>
          </cell>
        </row>
        <row r="116">
          <cell r="K116" t="str">
            <v>3250020200</v>
          </cell>
          <cell r="L116">
            <v>2516587.15</v>
          </cell>
        </row>
        <row r="117">
          <cell r="K117" t="str">
            <v>3210020201</v>
          </cell>
          <cell r="L117">
            <v>85406131.200000003</v>
          </cell>
        </row>
        <row r="118">
          <cell r="K118" t="str">
            <v>3220020201</v>
          </cell>
          <cell r="L118">
            <v>367151070.79999995</v>
          </cell>
        </row>
        <row r="119">
          <cell r="K119" t="str">
            <v>3230020201</v>
          </cell>
          <cell r="L119">
            <v>109382643.65000001</v>
          </cell>
        </row>
        <row r="120">
          <cell r="K120" t="str">
            <v>3240020201</v>
          </cell>
          <cell r="L120">
            <v>136755468.69999999</v>
          </cell>
        </row>
        <row r="121">
          <cell r="K121" t="str">
            <v>3250020201</v>
          </cell>
          <cell r="L121">
            <v>15978957.279999999</v>
          </cell>
        </row>
        <row r="122">
          <cell r="K122" t="str">
            <v>3210020201</v>
          </cell>
          <cell r="L122">
            <v>99611356.980000004</v>
          </cell>
        </row>
        <row r="123">
          <cell r="K123" t="str">
            <v>3220020201</v>
          </cell>
          <cell r="L123">
            <v>225574474.76000002</v>
          </cell>
        </row>
        <row r="124">
          <cell r="K124" t="str">
            <v>3230020201</v>
          </cell>
          <cell r="L124">
            <v>648690130.84000003</v>
          </cell>
        </row>
        <row r="125">
          <cell r="K125" t="str">
            <v>3240020201</v>
          </cell>
          <cell r="L125">
            <v>16120631.99</v>
          </cell>
        </row>
        <row r="126">
          <cell r="K126" t="str">
            <v>3250020201</v>
          </cell>
          <cell r="L126">
            <v>0</v>
          </cell>
        </row>
        <row r="127">
          <cell r="K127" t="str">
            <v>3210020202</v>
          </cell>
          <cell r="L127">
            <v>90317233.079999983</v>
          </cell>
        </row>
        <row r="128">
          <cell r="K128" t="str">
            <v>3220020202</v>
          </cell>
          <cell r="L128">
            <v>314727573.00999999</v>
          </cell>
        </row>
        <row r="129">
          <cell r="K129" t="str">
            <v>3230020202</v>
          </cell>
          <cell r="L129">
            <v>112502044.52</v>
          </cell>
        </row>
        <row r="130">
          <cell r="K130" t="str">
            <v>3240020202</v>
          </cell>
          <cell r="L130">
            <v>166245191.65000004</v>
          </cell>
        </row>
        <row r="131">
          <cell r="K131" t="str">
            <v>3250020202</v>
          </cell>
          <cell r="L131">
            <v>12082858.27</v>
          </cell>
        </row>
        <row r="132">
          <cell r="K132" t="str">
            <v>3210020202</v>
          </cell>
          <cell r="L132">
            <v>39076505.899999999</v>
          </cell>
        </row>
        <row r="133">
          <cell r="K133" t="str">
            <v>3220020202</v>
          </cell>
          <cell r="L133">
            <v>203164069.81999999</v>
          </cell>
        </row>
        <row r="134">
          <cell r="K134" t="str">
            <v>3230020202</v>
          </cell>
          <cell r="L134">
            <v>488569242.75</v>
          </cell>
        </row>
        <row r="135">
          <cell r="K135" t="str">
            <v>3240020202</v>
          </cell>
          <cell r="L135">
            <v>10948467.780000001</v>
          </cell>
        </row>
        <row r="136">
          <cell r="K136" t="str">
            <v>3250020202</v>
          </cell>
          <cell r="L136">
            <v>0</v>
          </cell>
        </row>
        <row r="137">
          <cell r="K137" t="str">
            <v>3430040104</v>
          </cell>
          <cell r="L137">
            <v>131689186.98</v>
          </cell>
        </row>
        <row r="138">
          <cell r="K138" t="str">
            <v>3410031001</v>
          </cell>
          <cell r="L138">
            <v>1721047.31</v>
          </cell>
        </row>
        <row r="139">
          <cell r="K139" t="str">
            <v>3420031001</v>
          </cell>
          <cell r="L139">
            <v>0</v>
          </cell>
        </row>
        <row r="140">
          <cell r="K140" t="str">
            <v>3430031001</v>
          </cell>
          <cell r="L140">
            <v>51221488.170000002</v>
          </cell>
        </row>
        <row r="141">
          <cell r="K141" t="str">
            <v>3440031001</v>
          </cell>
          <cell r="L141">
            <v>0</v>
          </cell>
        </row>
        <row r="142">
          <cell r="K142" t="str">
            <v>3450031001</v>
          </cell>
          <cell r="L142">
            <v>444059.39999999997</v>
          </cell>
        </row>
        <row r="143">
          <cell r="K143" t="str">
            <v>3460031001</v>
          </cell>
          <cell r="L143">
            <v>0</v>
          </cell>
        </row>
        <row r="144">
          <cell r="K144" t="str">
            <v>3410031001</v>
          </cell>
          <cell r="L144">
            <v>82443620.829999998</v>
          </cell>
        </row>
        <row r="145">
          <cell r="K145" t="str">
            <v>3420031001</v>
          </cell>
          <cell r="L145">
            <v>48928143.929999992</v>
          </cell>
        </row>
        <row r="146">
          <cell r="K146" t="str">
            <v>3430031001</v>
          </cell>
          <cell r="L146">
            <v>574400737.15495801</v>
          </cell>
        </row>
        <row r="147">
          <cell r="K147" t="str">
            <v>3440031001</v>
          </cell>
          <cell r="L147">
            <v>72042660.810000017</v>
          </cell>
        </row>
        <row r="148">
          <cell r="K148" t="str">
            <v>3450031001</v>
          </cell>
          <cell r="L148">
            <v>114068569.98</v>
          </cell>
        </row>
        <row r="149">
          <cell r="K149" t="str">
            <v>3460031001</v>
          </cell>
          <cell r="L149">
            <v>10569676.100000001</v>
          </cell>
        </row>
        <row r="150">
          <cell r="K150" t="str">
            <v>3410040101</v>
          </cell>
          <cell r="L150">
            <v>4650752.879999999</v>
          </cell>
        </row>
        <row r="151">
          <cell r="K151" t="str">
            <v>3420040101</v>
          </cell>
          <cell r="L151">
            <v>0</v>
          </cell>
        </row>
        <row r="152">
          <cell r="K152" t="str">
            <v>3430040101</v>
          </cell>
          <cell r="L152">
            <v>119087154.43000001</v>
          </cell>
        </row>
        <row r="153">
          <cell r="K153" t="str">
            <v>3440040101</v>
          </cell>
          <cell r="L153">
            <v>0</v>
          </cell>
        </row>
        <row r="154">
          <cell r="K154" t="str">
            <v>3450040101</v>
          </cell>
          <cell r="L154">
            <v>27625277.399999999</v>
          </cell>
        </row>
        <row r="155">
          <cell r="K155" t="str">
            <v>3460040101</v>
          </cell>
          <cell r="L155">
            <v>0</v>
          </cell>
        </row>
        <row r="156">
          <cell r="K156" t="str">
            <v>3430040106</v>
          </cell>
          <cell r="L156">
            <v>135854656.92000002</v>
          </cell>
        </row>
        <row r="157">
          <cell r="K157" t="str">
            <v>3410030200</v>
          </cell>
          <cell r="L157">
            <v>87395502.190000013</v>
          </cell>
        </row>
        <row r="158">
          <cell r="K158" t="str">
            <v>3420030200</v>
          </cell>
          <cell r="L158">
            <v>11871673.610000001</v>
          </cell>
        </row>
        <row r="159">
          <cell r="K159" t="str">
            <v>3430030200</v>
          </cell>
          <cell r="L159">
            <v>66680549.349999994</v>
          </cell>
        </row>
        <row r="160">
          <cell r="K160" t="str">
            <v>3440030200</v>
          </cell>
          <cell r="L160">
            <v>701597.85</v>
          </cell>
        </row>
        <row r="161">
          <cell r="K161" t="str">
            <v>3450030200</v>
          </cell>
          <cell r="L161">
            <v>12498090.310000004</v>
          </cell>
        </row>
        <row r="162">
          <cell r="K162" t="str">
            <v>3460030200</v>
          </cell>
          <cell r="L162">
            <v>1272809.7999999996</v>
          </cell>
        </row>
        <row r="163">
          <cell r="K163" t="str">
            <v>3410030101</v>
          </cell>
          <cell r="L163">
            <v>6699073.0499999998</v>
          </cell>
        </row>
        <row r="164">
          <cell r="K164" t="str">
            <v>3420030101</v>
          </cell>
          <cell r="L164">
            <v>2164062.06</v>
          </cell>
        </row>
        <row r="165">
          <cell r="K165" t="str">
            <v>3430030101</v>
          </cell>
          <cell r="L165">
            <v>29637333.190595988</v>
          </cell>
        </row>
        <row r="166">
          <cell r="K166" t="str">
            <v>3440030101</v>
          </cell>
          <cell r="L166">
            <v>19458561.93</v>
          </cell>
        </row>
        <row r="167">
          <cell r="K167" t="str">
            <v>3450030101</v>
          </cell>
          <cell r="L167">
            <v>4676228.4700000007</v>
          </cell>
        </row>
        <row r="168">
          <cell r="K168" t="str">
            <v>3460030101</v>
          </cell>
          <cell r="L168">
            <v>233024.09</v>
          </cell>
        </row>
        <row r="169">
          <cell r="K169" t="str">
            <v>3410030201</v>
          </cell>
          <cell r="L169">
            <v>5248886.04</v>
          </cell>
        </row>
        <row r="170">
          <cell r="K170" t="str">
            <v>3420030201</v>
          </cell>
          <cell r="L170">
            <v>694572.2300000001</v>
          </cell>
        </row>
        <row r="171">
          <cell r="K171" t="str">
            <v>3430030201</v>
          </cell>
          <cell r="L171">
            <v>201579576.20277059</v>
          </cell>
        </row>
        <row r="172">
          <cell r="K172" t="str">
            <v>3440030201</v>
          </cell>
          <cell r="L172">
            <v>29694910.609999996</v>
          </cell>
        </row>
        <row r="173">
          <cell r="K173" t="str">
            <v>3450030201</v>
          </cell>
          <cell r="L173">
            <v>30737516.309999999</v>
          </cell>
        </row>
        <row r="174">
          <cell r="K174" t="str">
            <v>3460030201</v>
          </cell>
          <cell r="L174">
            <v>2679951.959999999</v>
          </cell>
        </row>
        <row r="175">
          <cell r="K175" t="str">
            <v>3410030202</v>
          </cell>
          <cell r="L175">
            <v>3302728.4400000004</v>
          </cell>
        </row>
        <row r="176">
          <cell r="K176" t="str">
            <v>3420030202</v>
          </cell>
          <cell r="L176">
            <v>765512.35000000009</v>
          </cell>
        </row>
        <row r="177">
          <cell r="K177" t="str">
            <v>3430030202</v>
          </cell>
          <cell r="L177">
            <v>160863798.3527706</v>
          </cell>
        </row>
        <row r="178">
          <cell r="K178" t="str">
            <v>3440030202</v>
          </cell>
          <cell r="L178">
            <v>32755323.140000001</v>
          </cell>
        </row>
        <row r="179">
          <cell r="K179" t="str">
            <v>3450030202</v>
          </cell>
          <cell r="L179">
            <v>25692593.049999993</v>
          </cell>
        </row>
        <row r="180">
          <cell r="K180" t="str">
            <v>3460030202</v>
          </cell>
          <cell r="L180">
            <v>1866972.8099999998</v>
          </cell>
        </row>
        <row r="181">
          <cell r="K181" t="str">
            <v>3430030203</v>
          </cell>
          <cell r="L181">
            <v>481330399.28999996</v>
          </cell>
        </row>
        <row r="182">
          <cell r="K182" t="str">
            <v>3410030300</v>
          </cell>
          <cell r="L182">
            <v>9359589.6600000001</v>
          </cell>
        </row>
        <row r="183">
          <cell r="K183" t="str">
            <v>3420030300</v>
          </cell>
          <cell r="L183">
            <v>842215.89</v>
          </cell>
        </row>
        <row r="184">
          <cell r="K184" t="str">
            <v>3430030300</v>
          </cell>
          <cell r="L184">
            <v>4402992.45</v>
          </cell>
        </row>
        <row r="185">
          <cell r="K185" t="str">
            <v>3440030300</v>
          </cell>
          <cell r="L185">
            <v>244724.93</v>
          </cell>
        </row>
        <row r="186">
          <cell r="K186" t="str">
            <v>3450030300</v>
          </cell>
          <cell r="L186">
            <v>1233877.92</v>
          </cell>
        </row>
        <row r="187">
          <cell r="K187" t="str">
            <v>3460030300</v>
          </cell>
          <cell r="L187">
            <v>815450.76</v>
          </cell>
        </row>
        <row r="188">
          <cell r="K188" t="str">
            <v>3410030102</v>
          </cell>
          <cell r="L188">
            <v>4642832.59</v>
          </cell>
        </row>
        <row r="189">
          <cell r="K189" t="str">
            <v>3420030102</v>
          </cell>
          <cell r="L189">
            <v>3573385.23</v>
          </cell>
        </row>
        <row r="190">
          <cell r="K190" t="str">
            <v>3430030102</v>
          </cell>
          <cell r="L190">
            <v>42271123.062124066</v>
          </cell>
        </row>
        <row r="191">
          <cell r="K191" t="str">
            <v>3440030102</v>
          </cell>
          <cell r="L191">
            <v>22703839.030000001</v>
          </cell>
        </row>
        <row r="192">
          <cell r="K192" t="str">
            <v>3450030102</v>
          </cell>
          <cell r="L192">
            <v>17022556.669999998</v>
          </cell>
        </row>
        <row r="193">
          <cell r="K193" t="str">
            <v>3460030102</v>
          </cell>
          <cell r="L193">
            <v>103287.14</v>
          </cell>
        </row>
        <row r="194">
          <cell r="K194" t="str">
            <v>3410030301</v>
          </cell>
          <cell r="L194">
            <v>30495654.290000003</v>
          </cell>
        </row>
        <row r="195">
          <cell r="K195" t="str">
            <v>3420030301</v>
          </cell>
          <cell r="L195">
            <v>6569909.9800000004</v>
          </cell>
        </row>
        <row r="196">
          <cell r="K196" t="str">
            <v>3430030301</v>
          </cell>
          <cell r="L196">
            <v>709376625.90925944</v>
          </cell>
        </row>
        <row r="197">
          <cell r="K197" t="str">
            <v>3440030301</v>
          </cell>
          <cell r="L197">
            <v>60755248.050000012</v>
          </cell>
        </row>
        <row r="198">
          <cell r="K198" t="str">
            <v>3450030301</v>
          </cell>
          <cell r="L198">
            <v>59003409.810000002</v>
          </cell>
        </row>
        <row r="199">
          <cell r="K199" t="str">
            <v>3460030301</v>
          </cell>
          <cell r="L199">
            <v>3754178.63</v>
          </cell>
        </row>
        <row r="200">
          <cell r="K200" t="str">
            <v>3410030302</v>
          </cell>
          <cell r="L200">
            <v>10639994.27</v>
          </cell>
        </row>
        <row r="201">
          <cell r="K201" t="str">
            <v>3420030302</v>
          </cell>
          <cell r="L201">
            <v>13676189.02</v>
          </cell>
        </row>
        <row r="202">
          <cell r="K202" t="str">
            <v>3430030302</v>
          </cell>
          <cell r="L202">
            <v>187777621.95504653</v>
          </cell>
        </row>
        <row r="203">
          <cell r="K203" t="str">
            <v>3440030302</v>
          </cell>
          <cell r="L203">
            <v>47800855.220000006</v>
          </cell>
        </row>
        <row r="204">
          <cell r="K204" t="str">
            <v>3450030302</v>
          </cell>
          <cell r="L204">
            <v>33578909.530000001</v>
          </cell>
        </row>
        <row r="205">
          <cell r="K205" t="str">
            <v>3460030302</v>
          </cell>
          <cell r="L205">
            <v>1767252.9100000001</v>
          </cell>
        </row>
        <row r="206">
          <cell r="K206" t="str">
            <v>3410010301</v>
          </cell>
          <cell r="L206">
            <v>0</v>
          </cell>
        </row>
        <row r="207">
          <cell r="K207" t="str">
            <v>3430040105</v>
          </cell>
          <cell r="L207">
            <v>132996822.93000001</v>
          </cell>
        </row>
        <row r="208">
          <cell r="K208" t="str">
            <v>3410030401</v>
          </cell>
          <cell r="L208">
            <v>31882893.549999997</v>
          </cell>
        </row>
        <row r="209">
          <cell r="K209" t="str">
            <v>3420030401</v>
          </cell>
          <cell r="L209">
            <v>4417811.9799999995</v>
          </cell>
        </row>
        <row r="210">
          <cell r="K210" t="str">
            <v>3430030401</v>
          </cell>
          <cell r="L210">
            <v>473425256.56270641</v>
          </cell>
        </row>
        <row r="211">
          <cell r="K211" t="str">
            <v>3440030401</v>
          </cell>
          <cell r="L211">
            <v>45648707.240000002</v>
          </cell>
        </row>
        <row r="212">
          <cell r="K212" t="str">
            <v>3450030401</v>
          </cell>
          <cell r="L212">
            <v>49718113.979999989</v>
          </cell>
        </row>
        <row r="213">
          <cell r="K213" t="str">
            <v>3460030401</v>
          </cell>
          <cell r="L213">
            <v>12097627.170000002</v>
          </cell>
        </row>
        <row r="214">
          <cell r="K214" t="str">
            <v>3410030500</v>
          </cell>
          <cell r="L214">
            <v>50463493.179999985</v>
          </cell>
        </row>
        <row r="215">
          <cell r="K215" t="str">
            <v>3420030500</v>
          </cell>
          <cell r="L215">
            <v>4870928.9400000013</v>
          </cell>
        </row>
        <row r="216">
          <cell r="K216" t="str">
            <v>3430030500</v>
          </cell>
          <cell r="L216">
            <v>25568417.350000001</v>
          </cell>
        </row>
        <row r="217">
          <cell r="K217" t="str">
            <v>3440030500</v>
          </cell>
          <cell r="L217">
            <v>0</v>
          </cell>
        </row>
        <row r="218">
          <cell r="K218" t="str">
            <v>3450030500</v>
          </cell>
          <cell r="L218">
            <v>5438784.9100000001</v>
          </cell>
        </row>
        <row r="219">
          <cell r="K219" t="str">
            <v>3460030500</v>
          </cell>
          <cell r="L219">
            <v>4286082.58</v>
          </cell>
        </row>
        <row r="220">
          <cell r="K220" t="str">
            <v>3420030501</v>
          </cell>
          <cell r="L220">
            <v>0</v>
          </cell>
        </row>
        <row r="221">
          <cell r="K221" t="str">
            <v>3410030502</v>
          </cell>
          <cell r="L221">
            <v>1696457.4999999998</v>
          </cell>
        </row>
        <row r="222">
          <cell r="K222" t="str">
            <v>3420030502</v>
          </cell>
          <cell r="L222">
            <v>182643.48</v>
          </cell>
        </row>
        <row r="223">
          <cell r="K223" t="str">
            <v>3430030502</v>
          </cell>
          <cell r="L223">
            <v>225361813.11960736</v>
          </cell>
        </row>
        <row r="224">
          <cell r="K224" t="str">
            <v>3440030502</v>
          </cell>
          <cell r="L224">
            <v>27160911.600000001</v>
          </cell>
        </row>
        <row r="225">
          <cell r="K225" t="str">
            <v>3450030502</v>
          </cell>
          <cell r="L225">
            <v>29064263.669999998</v>
          </cell>
        </row>
        <row r="226">
          <cell r="K226" t="str">
            <v>3460030502</v>
          </cell>
          <cell r="L226">
            <v>582068.84000000008</v>
          </cell>
        </row>
        <row r="227">
          <cell r="K227" t="str">
            <v>3410030503</v>
          </cell>
          <cell r="L227">
            <v>1531578.8</v>
          </cell>
        </row>
        <row r="228">
          <cell r="K228" t="str">
            <v>3420030503</v>
          </cell>
          <cell r="L228">
            <v>182227.66</v>
          </cell>
        </row>
        <row r="229">
          <cell r="K229" t="str">
            <v>3430030503</v>
          </cell>
          <cell r="L229">
            <v>264705365.65960744</v>
          </cell>
        </row>
        <row r="230">
          <cell r="K230" t="str">
            <v>3440030503</v>
          </cell>
          <cell r="L230">
            <v>33533045.529999994</v>
          </cell>
        </row>
        <row r="231">
          <cell r="K231" t="str">
            <v>3450030503</v>
          </cell>
          <cell r="L231">
            <v>26125326.249999996</v>
          </cell>
        </row>
        <row r="232">
          <cell r="K232" t="str">
            <v>3460030503</v>
          </cell>
          <cell r="L232">
            <v>844324.88000000012</v>
          </cell>
        </row>
        <row r="233">
          <cell r="K233" t="str">
            <v>3410030504</v>
          </cell>
          <cell r="L233">
            <v>25838600.030000005</v>
          </cell>
        </row>
        <row r="234">
          <cell r="K234" t="str">
            <v>3420030504</v>
          </cell>
          <cell r="L234">
            <v>12392002.83</v>
          </cell>
        </row>
        <row r="235">
          <cell r="K235" t="str">
            <v>3430030504</v>
          </cell>
          <cell r="L235">
            <v>530301914.91148895</v>
          </cell>
        </row>
        <row r="236">
          <cell r="K236" t="str">
            <v>3440030504</v>
          </cell>
          <cell r="L236">
            <v>44671830.04999999</v>
          </cell>
        </row>
        <row r="237">
          <cell r="K237" t="str">
            <v>3450030504</v>
          </cell>
          <cell r="L237">
            <v>56186355.149999999</v>
          </cell>
        </row>
        <row r="238">
          <cell r="K238" t="str">
            <v>3460030504</v>
          </cell>
          <cell r="L238">
            <v>5328672.4999999991</v>
          </cell>
        </row>
        <row r="239">
          <cell r="K239" t="str">
            <v>3410040103</v>
          </cell>
          <cell r="L239">
            <v>21385265.169999998</v>
          </cell>
        </row>
        <row r="240">
          <cell r="K240" t="str">
            <v>3420040103</v>
          </cell>
          <cell r="L240">
            <v>0</v>
          </cell>
        </row>
        <row r="241">
          <cell r="K241" t="str">
            <v>3430040103</v>
          </cell>
          <cell r="L241">
            <v>406993703.59000003</v>
          </cell>
        </row>
        <row r="242">
          <cell r="K242" t="str">
            <v>3440040103</v>
          </cell>
          <cell r="L242">
            <v>0</v>
          </cell>
        </row>
        <row r="243">
          <cell r="K243" t="str">
            <v>3450040103</v>
          </cell>
          <cell r="L243">
            <v>4252185.05</v>
          </cell>
        </row>
        <row r="244">
          <cell r="K244" t="str">
            <v>3460040103</v>
          </cell>
          <cell r="L244">
            <v>1339.3899999999996</v>
          </cell>
        </row>
        <row r="245">
          <cell r="K245" t="str">
            <v>3410031201</v>
          </cell>
          <cell r="L245">
            <v>1773703.98</v>
          </cell>
        </row>
        <row r="246">
          <cell r="K246" t="str">
            <v>3430031201</v>
          </cell>
          <cell r="L246">
            <v>1149084.28</v>
          </cell>
        </row>
        <row r="247">
          <cell r="K247" t="str">
            <v>3430031201</v>
          </cell>
          <cell r="L247">
            <v>1098224911.6500003</v>
          </cell>
        </row>
        <row r="248">
          <cell r="K248" t="str">
            <v>3410031101</v>
          </cell>
          <cell r="L248">
            <v>64856845.320000008</v>
          </cell>
        </row>
        <row r="249">
          <cell r="K249" t="str">
            <v>3420031101</v>
          </cell>
          <cell r="L249">
            <v>187248378.81</v>
          </cell>
        </row>
        <row r="250">
          <cell r="K250" t="str">
            <v>3430031101</v>
          </cell>
          <cell r="L250">
            <v>47680975.579999998</v>
          </cell>
        </row>
        <row r="251">
          <cell r="K251" t="str">
            <v>3440031101</v>
          </cell>
          <cell r="L251">
            <v>0</v>
          </cell>
        </row>
        <row r="252">
          <cell r="K252" t="str">
            <v>3450031101</v>
          </cell>
          <cell r="L252">
            <v>2311164.6599999997</v>
          </cell>
        </row>
        <row r="253">
          <cell r="K253" t="str">
            <v>3460031101</v>
          </cell>
          <cell r="L253">
            <v>3985455.9400000004</v>
          </cell>
        </row>
        <row r="254">
          <cell r="K254" t="str">
            <v>3410031101</v>
          </cell>
          <cell r="L254">
            <v>16714833.529999999</v>
          </cell>
        </row>
        <row r="255">
          <cell r="K255" t="str">
            <v>3420031101</v>
          </cell>
          <cell r="L255">
            <v>32592932.899999995</v>
          </cell>
        </row>
        <row r="256">
          <cell r="K256" t="str">
            <v>3430031101</v>
          </cell>
          <cell r="L256">
            <v>625310214.25760972</v>
          </cell>
        </row>
        <row r="257">
          <cell r="K257" t="str">
            <v>3440031101</v>
          </cell>
          <cell r="L257">
            <v>80910326.040000021</v>
          </cell>
        </row>
        <row r="258">
          <cell r="K258" t="str">
            <v>3450031101</v>
          </cell>
          <cell r="L258">
            <v>81455437.36999999</v>
          </cell>
        </row>
        <row r="259">
          <cell r="K259" t="str">
            <v>3460031101</v>
          </cell>
          <cell r="L259">
            <v>7594652.1499999994</v>
          </cell>
        </row>
        <row r="260">
          <cell r="K260" t="str">
            <v>3410030700</v>
          </cell>
          <cell r="L260">
            <v>73602144.849999994</v>
          </cell>
        </row>
        <row r="261">
          <cell r="K261" t="str">
            <v>3420030700</v>
          </cell>
          <cell r="L261">
            <v>91378.000000000029</v>
          </cell>
        </row>
        <row r="262">
          <cell r="K262" t="str">
            <v>3430030700</v>
          </cell>
          <cell r="L262">
            <v>6099475.9500000002</v>
          </cell>
        </row>
        <row r="263">
          <cell r="K263" t="str">
            <v>3440030700</v>
          </cell>
          <cell r="L263">
            <v>206147.74</v>
          </cell>
        </row>
        <row r="264">
          <cell r="K264" t="str">
            <v>3450030700</v>
          </cell>
          <cell r="L264">
            <v>2203145.2100000004</v>
          </cell>
        </row>
        <row r="265">
          <cell r="K265" t="str">
            <v>3460030700</v>
          </cell>
          <cell r="L265">
            <v>2296680.8000000003</v>
          </cell>
        </row>
        <row r="266">
          <cell r="K266" t="str">
            <v>3410030701</v>
          </cell>
          <cell r="L266">
            <v>7633741.7700000005</v>
          </cell>
        </row>
        <row r="267">
          <cell r="K267" t="str">
            <v>3420030701</v>
          </cell>
          <cell r="L267">
            <v>1854522.4</v>
          </cell>
        </row>
        <row r="268">
          <cell r="K268" t="str">
            <v>3430030701</v>
          </cell>
          <cell r="L268">
            <v>398104748.0640946</v>
          </cell>
        </row>
        <row r="269">
          <cell r="K269" t="str">
            <v>3440030701</v>
          </cell>
          <cell r="L269">
            <v>33744916.000000007</v>
          </cell>
        </row>
        <row r="270">
          <cell r="K270" t="str">
            <v>3450030701</v>
          </cell>
          <cell r="L270">
            <v>36191995.599999994</v>
          </cell>
        </row>
        <row r="271">
          <cell r="K271" t="str">
            <v>3460030701</v>
          </cell>
          <cell r="L271">
            <v>3420355.6299999994</v>
          </cell>
        </row>
        <row r="272">
          <cell r="K272" t="str">
            <v>3410030702</v>
          </cell>
          <cell r="L272">
            <v>7480897.0599999996</v>
          </cell>
        </row>
        <row r="273">
          <cell r="K273" t="str">
            <v>3420030702</v>
          </cell>
          <cell r="L273">
            <v>1865893.21</v>
          </cell>
        </row>
        <row r="274">
          <cell r="K274" t="str">
            <v>3430030702</v>
          </cell>
          <cell r="L274">
            <v>402534611.09409463</v>
          </cell>
        </row>
        <row r="275">
          <cell r="K275" t="str">
            <v>3440030702</v>
          </cell>
          <cell r="L275">
            <v>33551990.5</v>
          </cell>
        </row>
        <row r="276">
          <cell r="K276" t="str">
            <v>3450030702</v>
          </cell>
          <cell r="L276">
            <v>35662480.190000005</v>
          </cell>
        </row>
        <row r="277">
          <cell r="K277" t="str">
            <v>3460030702</v>
          </cell>
          <cell r="L277">
            <v>2981576.3800000004</v>
          </cell>
        </row>
        <row r="278">
          <cell r="K278" t="str">
            <v>3410040102</v>
          </cell>
          <cell r="L278">
            <v>3994959.31</v>
          </cell>
        </row>
        <row r="279">
          <cell r="K279" t="str">
            <v>3420040102</v>
          </cell>
          <cell r="L279">
            <v>0</v>
          </cell>
        </row>
        <row r="280">
          <cell r="K280" t="str">
            <v>3430040102</v>
          </cell>
          <cell r="L280">
            <v>52964512.100000001</v>
          </cell>
        </row>
        <row r="281">
          <cell r="K281" t="str">
            <v>3440040102</v>
          </cell>
          <cell r="L281">
            <v>0</v>
          </cell>
        </row>
        <row r="282">
          <cell r="K282" t="str">
            <v>3450040102</v>
          </cell>
          <cell r="L282">
            <v>6294070.2799999993</v>
          </cell>
        </row>
        <row r="283">
          <cell r="K283" t="str">
            <v>3460040102</v>
          </cell>
          <cell r="L283">
            <v>0</v>
          </cell>
        </row>
        <row r="284">
          <cell r="K284" t="str">
            <v>3410030801</v>
          </cell>
          <cell r="L284">
            <v>34112286.310000002</v>
          </cell>
        </row>
        <row r="285">
          <cell r="K285" t="str">
            <v>3420030801</v>
          </cell>
          <cell r="L285">
            <v>13261517.440000001</v>
          </cell>
        </row>
        <row r="286">
          <cell r="K286" t="str">
            <v>3430030801</v>
          </cell>
          <cell r="L286">
            <v>465769687.35096818</v>
          </cell>
        </row>
        <row r="287">
          <cell r="K287" t="str">
            <v>3440030801</v>
          </cell>
          <cell r="L287">
            <v>44528246.589999996</v>
          </cell>
        </row>
        <row r="288">
          <cell r="K288" t="str">
            <v>3450030801</v>
          </cell>
          <cell r="L288">
            <v>55546552.420000002</v>
          </cell>
        </row>
        <row r="289">
          <cell r="K289" t="str">
            <v>3460030801</v>
          </cell>
          <cell r="L289">
            <v>13286814.980000004</v>
          </cell>
        </row>
        <row r="290">
          <cell r="K290" t="str">
            <v>3410030900</v>
          </cell>
          <cell r="L290">
            <v>3121759.8599999994</v>
          </cell>
        </row>
        <row r="291">
          <cell r="K291" t="str">
            <v>3420030900</v>
          </cell>
          <cell r="L291">
            <v>450743.12999999995</v>
          </cell>
        </row>
        <row r="292">
          <cell r="K292" t="str">
            <v>3430030900</v>
          </cell>
          <cell r="L292">
            <v>158027579.66000003</v>
          </cell>
        </row>
        <row r="293">
          <cell r="K293" t="str">
            <v>3440030900</v>
          </cell>
          <cell r="L293">
            <v>0</v>
          </cell>
        </row>
        <row r="294">
          <cell r="K294" t="str">
            <v>3450030900</v>
          </cell>
          <cell r="L294">
            <v>1291739.7499999998</v>
          </cell>
        </row>
        <row r="295">
          <cell r="K295" t="str">
            <v>3460030900</v>
          </cell>
          <cell r="L295">
            <v>836790.96</v>
          </cell>
        </row>
        <row r="296">
          <cell r="K296" t="str">
            <v>3410030901</v>
          </cell>
          <cell r="L296">
            <v>109869599.55</v>
          </cell>
        </row>
        <row r="297">
          <cell r="K297" t="str">
            <v>3420030901</v>
          </cell>
          <cell r="L297">
            <v>21813168.189999998</v>
          </cell>
        </row>
        <row r="298">
          <cell r="K298" t="str">
            <v>3430030901</v>
          </cell>
          <cell r="L298">
            <v>384508832.80653</v>
          </cell>
        </row>
        <row r="299">
          <cell r="K299" t="str">
            <v>3440030901</v>
          </cell>
          <cell r="L299">
            <v>49484352.990000002</v>
          </cell>
        </row>
        <row r="300">
          <cell r="K300" t="str">
            <v>3450030901</v>
          </cell>
          <cell r="L300">
            <v>72322302.069999993</v>
          </cell>
        </row>
        <row r="301">
          <cell r="K301" t="str">
            <v>3460030901</v>
          </cell>
          <cell r="L301">
            <v>8044560.3500000006</v>
          </cell>
        </row>
        <row r="302">
          <cell r="K302" t="str">
            <v>3410030902</v>
          </cell>
          <cell r="L302">
            <v>39671870.589999996</v>
          </cell>
        </row>
        <row r="303">
          <cell r="K303" t="str">
            <v>3420030902</v>
          </cell>
          <cell r="L303">
            <v>7473759.9900000012</v>
          </cell>
        </row>
        <row r="304">
          <cell r="K304" t="str">
            <v>3430030902</v>
          </cell>
          <cell r="L304">
            <v>407366507.87653005</v>
          </cell>
        </row>
        <row r="305">
          <cell r="K305" t="str">
            <v>3440030902</v>
          </cell>
          <cell r="L305">
            <v>43612461.890000001</v>
          </cell>
        </row>
        <row r="306">
          <cell r="K306" t="str">
            <v>3450030902</v>
          </cell>
          <cell r="L306">
            <v>33187362.070000004</v>
          </cell>
        </row>
        <row r="307">
          <cell r="K307" t="str">
            <v>3460030902</v>
          </cell>
          <cell r="L307">
            <v>11897017.16</v>
          </cell>
        </row>
        <row r="308">
          <cell r="K308" t="str">
            <v>3410030903</v>
          </cell>
          <cell r="L308">
            <v>58773290.86999999</v>
          </cell>
        </row>
        <row r="309">
          <cell r="K309" t="str">
            <v>3420030903</v>
          </cell>
          <cell r="L309">
            <v>10960374.539999999</v>
          </cell>
        </row>
        <row r="310">
          <cell r="K310" t="str">
            <v>3430030903</v>
          </cell>
          <cell r="L310">
            <v>589921730.95895934</v>
          </cell>
        </row>
        <row r="311">
          <cell r="K311" t="str">
            <v>3440030903</v>
          </cell>
          <cell r="L311">
            <v>65758303.809999987</v>
          </cell>
        </row>
        <row r="312">
          <cell r="K312" t="str">
            <v>3450030903</v>
          </cell>
          <cell r="L312">
            <v>49174676.420000002</v>
          </cell>
        </row>
        <row r="313">
          <cell r="K313" t="str">
            <v>3460030903</v>
          </cell>
          <cell r="L313">
            <v>12692460.250000002</v>
          </cell>
        </row>
        <row r="314">
          <cell r="K314" t="str">
            <v>35020</v>
          </cell>
          <cell r="L314">
            <v>256062200.67521223</v>
          </cell>
        </row>
        <row r="315">
          <cell r="K315" t="str">
            <v>35200</v>
          </cell>
          <cell r="L315">
            <v>164509018.69448119</v>
          </cell>
        </row>
        <row r="316">
          <cell r="K316" t="str">
            <v>35300</v>
          </cell>
          <cell r="L316">
            <v>1795235651.5253499</v>
          </cell>
        </row>
        <row r="317">
          <cell r="K317" t="str">
            <v>35310</v>
          </cell>
          <cell r="L317">
            <v>416112312.95109594</v>
          </cell>
        </row>
        <row r="318">
          <cell r="K318" t="str">
            <v>35400</v>
          </cell>
          <cell r="L318">
            <v>371412402.09334171</v>
          </cell>
        </row>
        <row r="319">
          <cell r="K319" t="str">
            <v>35500</v>
          </cell>
          <cell r="L319">
            <v>1315959900.5622284</v>
          </cell>
        </row>
        <row r="320">
          <cell r="K320" t="str">
            <v>35600</v>
          </cell>
          <cell r="L320">
            <v>905131018.38995779</v>
          </cell>
        </row>
        <row r="321">
          <cell r="K321" t="str">
            <v>35700</v>
          </cell>
          <cell r="L321">
            <v>80295444.124888957</v>
          </cell>
        </row>
        <row r="322">
          <cell r="K322" t="str">
            <v>35800</v>
          </cell>
          <cell r="L322">
            <v>111203910.4429637</v>
          </cell>
        </row>
        <row r="323">
          <cell r="K323" t="str">
            <v>35900</v>
          </cell>
          <cell r="L323">
            <v>120783299.18047978</v>
          </cell>
        </row>
        <row r="324">
          <cell r="K324" t="str">
            <v>36100</v>
          </cell>
          <cell r="L324">
            <v>205508712.61388782</v>
          </cell>
        </row>
        <row r="325">
          <cell r="K325" t="str">
            <v>36200</v>
          </cell>
          <cell r="L325">
            <v>1911232118.7427802</v>
          </cell>
        </row>
        <row r="326">
          <cell r="K326" t="str">
            <v>36400</v>
          </cell>
          <cell r="L326">
            <v>2084222970.1969593</v>
          </cell>
        </row>
        <row r="327">
          <cell r="K327" t="str">
            <v>36500</v>
          </cell>
          <cell r="L327">
            <v>2233914471.500093</v>
          </cell>
        </row>
        <row r="328">
          <cell r="K328" t="str">
            <v>36660</v>
          </cell>
          <cell r="L328">
            <v>1527417261.0259047</v>
          </cell>
        </row>
        <row r="329">
          <cell r="K329" t="str">
            <v>36670</v>
          </cell>
          <cell r="L329">
            <v>287479643.84476936</v>
          </cell>
        </row>
        <row r="330">
          <cell r="K330" t="str">
            <v>36760</v>
          </cell>
          <cell r="L330">
            <v>1707263746.8429797</v>
          </cell>
        </row>
        <row r="331">
          <cell r="K331" t="str">
            <v>36770</v>
          </cell>
          <cell r="L331">
            <v>936987533.86762345</v>
          </cell>
        </row>
        <row r="332">
          <cell r="K332" t="str">
            <v>36800</v>
          </cell>
          <cell r="L332">
            <v>2222715382.7539935</v>
          </cell>
        </row>
        <row r="333">
          <cell r="K333" t="str">
            <v>36910</v>
          </cell>
          <cell r="L333">
            <v>583179472.32870138</v>
          </cell>
        </row>
        <row r="334">
          <cell r="K334" t="str">
            <v>36960</v>
          </cell>
          <cell r="L334">
            <v>815647717.32568347</v>
          </cell>
        </row>
        <row r="335">
          <cell r="K335" t="str">
            <v>37000</v>
          </cell>
          <cell r="L335">
            <v>74319215.663996562</v>
          </cell>
        </row>
        <row r="336">
          <cell r="K336" t="str">
            <v>37010</v>
          </cell>
          <cell r="L336">
            <v>857174380.1612016</v>
          </cell>
        </row>
        <row r="337">
          <cell r="K337" t="str">
            <v>37100</v>
          </cell>
          <cell r="L337">
            <v>82197777.318615898</v>
          </cell>
        </row>
        <row r="338">
          <cell r="K338" t="str">
            <v>37300</v>
          </cell>
          <cell r="L338">
            <v>486691167.85677093</v>
          </cell>
        </row>
        <row r="339">
          <cell r="K339" t="str">
            <v>39000</v>
          </cell>
          <cell r="L339">
            <v>498029542.8504566</v>
          </cell>
        </row>
        <row r="340">
          <cell r="K340" t="str">
            <v>39210</v>
          </cell>
          <cell r="L340">
            <v>9553997.8985226229</v>
          </cell>
        </row>
        <row r="341">
          <cell r="K341" t="str">
            <v>39220</v>
          </cell>
          <cell r="L341">
            <v>49640483.378815003</v>
          </cell>
        </row>
        <row r="342">
          <cell r="K342" t="str">
            <v>39230</v>
          </cell>
          <cell r="L342">
            <v>258262874.07772669</v>
          </cell>
        </row>
        <row r="343">
          <cell r="K343" t="str">
            <v>39240</v>
          </cell>
          <cell r="L343">
            <v>823115.48759060795</v>
          </cell>
        </row>
        <row r="344">
          <cell r="K344" t="str">
            <v>39290</v>
          </cell>
          <cell r="L344">
            <v>22842250.533907935</v>
          </cell>
        </row>
        <row r="345">
          <cell r="K345" t="str">
            <v>39610</v>
          </cell>
          <cell r="L345">
            <v>5278055.3740433147</v>
          </cell>
        </row>
        <row r="346">
          <cell r="K346" t="str">
            <v>39780</v>
          </cell>
          <cell r="L346">
            <v>13578642.164132716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K350" t="str">
            <v>3410030101</v>
          </cell>
          <cell r="L350">
            <v>-6613436.9400000004</v>
          </cell>
        </row>
        <row r="351">
          <cell r="K351" t="str">
            <v>3420030101</v>
          </cell>
          <cell r="L351">
            <v>-2138586.0283333338</v>
          </cell>
        </row>
        <row r="352">
          <cell r="K352" t="str">
            <v>3430030101</v>
          </cell>
          <cell r="L352">
            <v>-42770056.945000015</v>
          </cell>
        </row>
        <row r="353">
          <cell r="K353" t="str">
            <v>3440030101</v>
          </cell>
          <cell r="L353">
            <v>-19229490.059999999</v>
          </cell>
        </row>
        <row r="354">
          <cell r="K354" t="str">
            <v>3450030101</v>
          </cell>
          <cell r="L354">
            <v>-4621178.5949999979</v>
          </cell>
        </row>
        <row r="355">
          <cell r="K355" t="str">
            <v>3460030101</v>
          </cell>
          <cell r="L355">
            <v>-230280.88416666666</v>
          </cell>
        </row>
        <row r="356">
          <cell r="K356" t="str">
            <v>3410030102</v>
          </cell>
          <cell r="L356">
            <v>-3510404.66</v>
          </cell>
        </row>
        <row r="357">
          <cell r="K357" t="str">
            <v>3420030102</v>
          </cell>
          <cell r="L357">
            <v>-2701805.0200000005</v>
          </cell>
        </row>
        <row r="358">
          <cell r="K358" t="str">
            <v>3430030102</v>
          </cell>
          <cell r="L358">
            <v>-41999967.899999999</v>
          </cell>
        </row>
        <row r="359">
          <cell r="K359" t="str">
            <v>3440030102</v>
          </cell>
          <cell r="L359">
            <v>-17166172.020000003</v>
          </cell>
        </row>
        <row r="360">
          <cell r="K360" t="str">
            <v>3450030102</v>
          </cell>
          <cell r="L360">
            <v>-12870604.699999999</v>
          </cell>
        </row>
        <row r="361">
          <cell r="K361" t="str">
            <v>3460030102</v>
          </cell>
          <cell r="L361">
            <v>-78094.45</v>
          </cell>
        </row>
        <row r="362">
          <cell r="L362">
            <v>0</v>
          </cell>
        </row>
        <row r="363">
          <cell r="K363" t="str">
            <v>3410030101</v>
          </cell>
          <cell r="L363">
            <v>522973.79000000004</v>
          </cell>
        </row>
        <row r="364">
          <cell r="K364" t="str">
            <v>3420030101</v>
          </cell>
          <cell r="L364">
            <v>168940.87999999998</v>
          </cell>
        </row>
        <row r="365">
          <cell r="K365" t="str">
            <v>3430030101</v>
          </cell>
          <cell r="L365">
            <v>16495605.069404004</v>
          </cell>
        </row>
        <row r="366">
          <cell r="K366" t="str">
            <v>3440030101</v>
          </cell>
          <cell r="L366">
            <v>1519063.59</v>
          </cell>
        </row>
        <row r="367">
          <cell r="K367" t="str">
            <v>3450030101</v>
          </cell>
          <cell r="L367">
            <v>365057.26999999996</v>
          </cell>
        </row>
        <row r="368">
          <cell r="K368" t="str">
            <v>3460030101</v>
          </cell>
          <cell r="L368">
            <v>18191.419999999998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K372" t="str">
            <v>3410030102</v>
          </cell>
          <cell r="L372">
            <v>-813300.26</v>
          </cell>
        </row>
        <row r="373">
          <cell r="K373" t="str">
            <v>3420030102</v>
          </cell>
          <cell r="L373">
            <v>-625961.59000000008</v>
          </cell>
        </row>
        <row r="374">
          <cell r="K374" t="str">
            <v>3430030102</v>
          </cell>
          <cell r="L374">
            <v>3547023.7178759323</v>
          </cell>
        </row>
        <row r="375">
          <cell r="K375" t="str">
            <v>3440030102</v>
          </cell>
          <cell r="L375">
            <v>-3977105.92</v>
          </cell>
        </row>
        <row r="376">
          <cell r="K376" t="str">
            <v>3450030102</v>
          </cell>
          <cell r="L376">
            <v>-2981897.01</v>
          </cell>
        </row>
        <row r="377">
          <cell r="K377" t="str">
            <v>3460030102</v>
          </cell>
          <cell r="L377">
            <v>-18093.2</v>
          </cell>
        </row>
        <row r="378">
          <cell r="L378">
            <v>0</v>
          </cell>
        </row>
        <row r="379">
          <cell r="K379" t="str">
            <v>3410030101</v>
          </cell>
          <cell r="L379">
            <v>-7388.3600000000006</v>
          </cell>
        </row>
        <row r="380">
          <cell r="K380" t="str">
            <v>3430030101</v>
          </cell>
          <cell r="L380">
            <v>525305.68000000005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K385" t="str">
            <v>35300</v>
          </cell>
          <cell r="L385">
            <v>40920663.729999997</v>
          </cell>
        </row>
        <row r="386">
          <cell r="K386" t="str">
            <v>3410030801</v>
          </cell>
          <cell r="L386">
            <v>362570.56999999995</v>
          </cell>
        </row>
        <row r="387">
          <cell r="L387">
            <v>0</v>
          </cell>
        </row>
        <row r="388">
          <cell r="K388" t="str">
            <v>3110010301</v>
          </cell>
          <cell r="L388">
            <v>87093.359999999986</v>
          </cell>
        </row>
        <row r="389">
          <cell r="K389" t="str">
            <v>3110010302</v>
          </cell>
          <cell r="L389">
            <v>5310.64</v>
          </cell>
        </row>
        <row r="390">
          <cell r="K390" t="str">
            <v>3110010303</v>
          </cell>
          <cell r="L390">
            <v>3873.84</v>
          </cell>
        </row>
        <row r="391">
          <cell r="K391" t="str">
            <v>3110010400</v>
          </cell>
          <cell r="L391">
            <v>131562.47999999998</v>
          </cell>
        </row>
        <row r="392">
          <cell r="K392" t="str">
            <v>3110010402</v>
          </cell>
          <cell r="L392">
            <v>8920.19</v>
          </cell>
        </row>
        <row r="393">
          <cell r="K393" t="str">
            <v>3110010403</v>
          </cell>
          <cell r="L393">
            <v>6126.44</v>
          </cell>
        </row>
        <row r="394">
          <cell r="K394" t="str">
            <v>3110010801</v>
          </cell>
          <cell r="L394">
            <v>24130.67</v>
          </cell>
        </row>
        <row r="395">
          <cell r="K395" t="str">
            <v>3110010802</v>
          </cell>
          <cell r="L395">
            <v>1837.4099999999999</v>
          </cell>
        </row>
        <row r="396">
          <cell r="K396" t="str">
            <v>3110010803</v>
          </cell>
          <cell r="L396">
            <v>97464.69</v>
          </cell>
        </row>
        <row r="397">
          <cell r="K397" t="str">
            <v>3110010900</v>
          </cell>
          <cell r="L397">
            <v>0</v>
          </cell>
        </row>
        <row r="398">
          <cell r="K398" t="str">
            <v>3110010902</v>
          </cell>
          <cell r="L398">
            <v>13972.96</v>
          </cell>
        </row>
        <row r="399">
          <cell r="K399" t="str">
            <v>3110010903</v>
          </cell>
          <cell r="L399">
            <v>0</v>
          </cell>
        </row>
        <row r="400">
          <cell r="K400" t="str">
            <v>3110010904</v>
          </cell>
          <cell r="L400">
            <v>3814.88</v>
          </cell>
        </row>
        <row r="401">
          <cell r="K401" t="str">
            <v>3110010905</v>
          </cell>
          <cell r="L401">
            <v>0</v>
          </cell>
        </row>
        <row r="402">
          <cell r="K402" t="str">
            <v>3120010301</v>
          </cell>
          <cell r="L402">
            <v>5993.71</v>
          </cell>
        </row>
        <row r="403">
          <cell r="K403" t="str">
            <v>3120010302</v>
          </cell>
          <cell r="L403">
            <v>140980.04</v>
          </cell>
        </row>
        <row r="404">
          <cell r="K404" t="str">
            <v>3120010303</v>
          </cell>
          <cell r="L404">
            <v>142903.04000000001</v>
          </cell>
        </row>
        <row r="405">
          <cell r="K405" t="str">
            <v>3120010400</v>
          </cell>
          <cell r="L405">
            <v>3843.56</v>
          </cell>
        </row>
        <row r="406">
          <cell r="K406" t="str">
            <v>3120010401</v>
          </cell>
          <cell r="L406">
            <v>0</v>
          </cell>
        </row>
        <row r="407">
          <cell r="K407" t="str">
            <v>3120010402</v>
          </cell>
          <cell r="L407">
            <v>115728.67</v>
          </cell>
        </row>
        <row r="408">
          <cell r="K408" t="str">
            <v>3120010403</v>
          </cell>
          <cell r="L408">
            <v>116992.12</v>
          </cell>
        </row>
        <row r="409">
          <cell r="K409" t="str">
            <v>3120010800</v>
          </cell>
          <cell r="L409">
            <v>0</v>
          </cell>
        </row>
        <row r="410">
          <cell r="K410" t="str">
            <v>3120010801</v>
          </cell>
          <cell r="L410">
            <v>15831.630000000001</v>
          </cell>
        </row>
        <row r="411">
          <cell r="K411" t="str">
            <v>3120010802</v>
          </cell>
          <cell r="L411">
            <v>13682.64</v>
          </cell>
        </row>
        <row r="412">
          <cell r="K412" t="str">
            <v>3120010803</v>
          </cell>
          <cell r="L412">
            <v>411359.19</v>
          </cell>
        </row>
        <row r="413">
          <cell r="K413" t="str">
            <v>3120010900</v>
          </cell>
          <cell r="L413">
            <v>0</v>
          </cell>
        </row>
        <row r="414">
          <cell r="K414" t="str">
            <v>3120010901</v>
          </cell>
          <cell r="L414">
            <v>0</v>
          </cell>
        </row>
        <row r="415">
          <cell r="K415" t="str">
            <v>3120010902</v>
          </cell>
          <cell r="L415">
            <v>1557.56</v>
          </cell>
        </row>
        <row r="416">
          <cell r="K416" t="str">
            <v>3120010903</v>
          </cell>
          <cell r="L416">
            <v>0</v>
          </cell>
        </row>
        <row r="417">
          <cell r="K417" t="str">
            <v>3120010904</v>
          </cell>
          <cell r="L417">
            <v>41997.770000000004</v>
          </cell>
        </row>
        <row r="418">
          <cell r="K418" t="str">
            <v>3120010905</v>
          </cell>
          <cell r="L418">
            <v>0</v>
          </cell>
        </row>
        <row r="419">
          <cell r="K419" t="str">
            <v>3140010301</v>
          </cell>
          <cell r="L419">
            <v>7498.17</v>
          </cell>
        </row>
        <row r="420">
          <cell r="K420" t="str">
            <v>3140010302</v>
          </cell>
          <cell r="L420">
            <v>56444.639999999999</v>
          </cell>
        </row>
        <row r="421">
          <cell r="K421" t="str">
            <v>3140010303</v>
          </cell>
          <cell r="L421">
            <v>54972.44</v>
          </cell>
        </row>
        <row r="422">
          <cell r="K422" t="str">
            <v>3140010400</v>
          </cell>
          <cell r="L422">
            <v>14939.36</v>
          </cell>
        </row>
        <row r="423">
          <cell r="K423" t="str">
            <v>3140010402</v>
          </cell>
          <cell r="L423">
            <v>49003.74</v>
          </cell>
        </row>
        <row r="424">
          <cell r="K424" t="str">
            <v>3140010403</v>
          </cell>
          <cell r="L424">
            <v>45054.18</v>
          </cell>
        </row>
        <row r="425">
          <cell r="K425" t="str">
            <v>3140010801</v>
          </cell>
          <cell r="L425">
            <v>2656.61</v>
          </cell>
        </row>
        <row r="426">
          <cell r="K426" t="str">
            <v>3140010802</v>
          </cell>
          <cell r="L426">
            <v>1734.32</v>
          </cell>
        </row>
        <row r="427">
          <cell r="K427" t="str">
            <v>3140010803</v>
          </cell>
          <cell r="L427">
            <v>75257.990000000005</v>
          </cell>
        </row>
        <row r="428">
          <cell r="K428" t="str">
            <v>3140010900</v>
          </cell>
          <cell r="L428">
            <v>0</v>
          </cell>
        </row>
        <row r="429">
          <cell r="K429" t="str">
            <v>3140010902</v>
          </cell>
          <cell r="L429">
            <v>1052.98</v>
          </cell>
        </row>
        <row r="430">
          <cell r="K430" t="str">
            <v>3140010903</v>
          </cell>
          <cell r="L430">
            <v>0</v>
          </cell>
        </row>
        <row r="431">
          <cell r="K431" t="str">
            <v>3140010904</v>
          </cell>
          <cell r="L431">
            <v>13263.439999999999</v>
          </cell>
        </row>
        <row r="432">
          <cell r="K432" t="str">
            <v>3140010905</v>
          </cell>
          <cell r="L432">
            <v>0</v>
          </cell>
        </row>
        <row r="433">
          <cell r="K433" t="str">
            <v>3150010301</v>
          </cell>
          <cell r="L433">
            <v>7493.93</v>
          </cell>
        </row>
        <row r="434">
          <cell r="K434" t="str">
            <v>3150010302</v>
          </cell>
          <cell r="L434">
            <v>11078.93</v>
          </cell>
        </row>
        <row r="435">
          <cell r="K435" t="str">
            <v>3150010303</v>
          </cell>
          <cell r="L435">
            <v>9534.630000000001</v>
          </cell>
        </row>
        <row r="436">
          <cell r="K436" t="str">
            <v>3150010400</v>
          </cell>
          <cell r="L436">
            <v>5598.17</v>
          </cell>
        </row>
        <row r="437">
          <cell r="K437" t="str">
            <v>3150010402</v>
          </cell>
          <cell r="L437">
            <v>13262.89</v>
          </cell>
        </row>
        <row r="438">
          <cell r="K438" t="str">
            <v>3150010403</v>
          </cell>
          <cell r="L438">
            <v>12531.01</v>
          </cell>
        </row>
        <row r="439">
          <cell r="K439" t="str">
            <v>3150010801</v>
          </cell>
          <cell r="L439">
            <v>751.19</v>
          </cell>
        </row>
        <row r="440">
          <cell r="K440" t="str">
            <v>3150010802</v>
          </cell>
          <cell r="L440">
            <v>1726.6100000000001</v>
          </cell>
        </row>
        <row r="441">
          <cell r="K441" t="str">
            <v>3150010803</v>
          </cell>
          <cell r="L441">
            <v>30245.940000000002</v>
          </cell>
        </row>
        <row r="442">
          <cell r="K442" t="str">
            <v>3150010900</v>
          </cell>
          <cell r="L442">
            <v>0</v>
          </cell>
        </row>
        <row r="443">
          <cell r="K443" t="str">
            <v>3150010902</v>
          </cell>
          <cell r="L443">
            <v>2459.1999999999998</v>
          </cell>
        </row>
        <row r="444">
          <cell r="K444" t="str">
            <v>3150010903</v>
          </cell>
          <cell r="L444">
            <v>0</v>
          </cell>
        </row>
        <row r="445">
          <cell r="K445" t="str">
            <v>3150010904</v>
          </cell>
          <cell r="L445">
            <v>5259.21</v>
          </cell>
        </row>
        <row r="446">
          <cell r="K446" t="str">
            <v>3150010905</v>
          </cell>
          <cell r="L446">
            <v>0</v>
          </cell>
        </row>
        <row r="447">
          <cell r="K447" t="str">
            <v>3160010301</v>
          </cell>
          <cell r="L447">
            <v>1903.77</v>
          </cell>
        </row>
        <row r="448">
          <cell r="K448" t="str">
            <v>3160010302</v>
          </cell>
          <cell r="L448">
            <v>3048.59</v>
          </cell>
        </row>
        <row r="449">
          <cell r="K449" t="str">
            <v>3160010303</v>
          </cell>
          <cell r="L449">
            <v>2682.99</v>
          </cell>
        </row>
        <row r="450">
          <cell r="K450" t="str">
            <v>3160010400</v>
          </cell>
          <cell r="L450">
            <v>2114.3900000000003</v>
          </cell>
        </row>
        <row r="451">
          <cell r="K451" t="str">
            <v>3160010402</v>
          </cell>
          <cell r="L451">
            <v>1954.3500000000001</v>
          </cell>
        </row>
        <row r="452">
          <cell r="K452" t="str">
            <v>3160010403</v>
          </cell>
          <cell r="L452">
            <v>1783.97</v>
          </cell>
        </row>
        <row r="453">
          <cell r="K453" t="str">
            <v>3160010801</v>
          </cell>
          <cell r="L453">
            <v>2241.96</v>
          </cell>
        </row>
        <row r="454">
          <cell r="K454" t="str">
            <v>3160010802</v>
          </cell>
          <cell r="L454">
            <v>0</v>
          </cell>
        </row>
        <row r="455">
          <cell r="K455" t="str">
            <v>3160010803</v>
          </cell>
          <cell r="L455">
            <v>3134.75</v>
          </cell>
        </row>
        <row r="456">
          <cell r="K456" t="str">
            <v>3160010900</v>
          </cell>
          <cell r="L456">
            <v>0</v>
          </cell>
        </row>
        <row r="457">
          <cell r="K457" t="str">
            <v>3160010902</v>
          </cell>
          <cell r="L457">
            <v>674</v>
          </cell>
        </row>
        <row r="458">
          <cell r="K458" t="str">
            <v>3160010903</v>
          </cell>
          <cell r="L458">
            <v>0</v>
          </cell>
        </row>
        <row r="459">
          <cell r="K459" t="str">
            <v>3160010904</v>
          </cell>
          <cell r="L459">
            <v>859.29</v>
          </cell>
        </row>
        <row r="460">
          <cell r="K460" t="str">
            <v>3160010905</v>
          </cell>
          <cell r="L460">
            <v>0</v>
          </cell>
        </row>
        <row r="461">
          <cell r="K461" t="str">
            <v>3210020100</v>
          </cell>
          <cell r="L461">
            <v>783747.05999999994</v>
          </cell>
        </row>
        <row r="462">
          <cell r="K462" t="str">
            <v>3210020101</v>
          </cell>
          <cell r="L462">
            <v>637971.75</v>
          </cell>
        </row>
        <row r="463">
          <cell r="K463" t="str">
            <v>3210020102</v>
          </cell>
          <cell r="L463">
            <v>855186.55</v>
          </cell>
        </row>
        <row r="464">
          <cell r="K464" t="str">
            <v>3210020200</v>
          </cell>
          <cell r="L464">
            <v>4680726.5299999993</v>
          </cell>
        </row>
        <row r="465">
          <cell r="K465" t="str">
            <v>3210020201</v>
          </cell>
          <cell r="L465">
            <v>583827.91999999993</v>
          </cell>
        </row>
        <row r="466">
          <cell r="K466" t="str">
            <v>3210020202</v>
          </cell>
          <cell r="L466">
            <v>287390.73</v>
          </cell>
        </row>
        <row r="467">
          <cell r="K467" t="str">
            <v>3220020100</v>
          </cell>
          <cell r="L467">
            <v>109789.79</v>
          </cell>
        </row>
        <row r="468">
          <cell r="K468" t="str">
            <v>3220020101</v>
          </cell>
          <cell r="L468">
            <v>2188518.5699999998</v>
          </cell>
        </row>
        <row r="469">
          <cell r="K469" t="str">
            <v>3220020102</v>
          </cell>
          <cell r="L469">
            <v>2709472.19</v>
          </cell>
        </row>
        <row r="470">
          <cell r="K470" t="str">
            <v>3220020200</v>
          </cell>
          <cell r="L470">
            <v>1645082.53</v>
          </cell>
        </row>
        <row r="471">
          <cell r="K471" t="str">
            <v>3220020201</v>
          </cell>
          <cell r="L471">
            <v>2509808.63</v>
          </cell>
        </row>
        <row r="472">
          <cell r="K472" t="str">
            <v>3220020202</v>
          </cell>
          <cell r="L472">
            <v>1001467.67</v>
          </cell>
        </row>
        <row r="473">
          <cell r="K473" t="str">
            <v>3230020100</v>
          </cell>
          <cell r="L473">
            <v>24506.15</v>
          </cell>
        </row>
        <row r="474">
          <cell r="K474" t="str">
            <v>3230020101</v>
          </cell>
          <cell r="L474">
            <v>304784.92000000004</v>
          </cell>
        </row>
        <row r="475">
          <cell r="K475" t="str">
            <v>3230020102</v>
          </cell>
          <cell r="L475">
            <v>335874.95</v>
          </cell>
        </row>
        <row r="476">
          <cell r="K476" t="str">
            <v>3230020200</v>
          </cell>
          <cell r="L476">
            <v>225805.71</v>
          </cell>
        </row>
        <row r="477">
          <cell r="K477" t="str">
            <v>3230020201</v>
          </cell>
          <cell r="L477">
            <v>747728.99</v>
          </cell>
        </row>
        <row r="478">
          <cell r="K478" t="str">
            <v>3230020202</v>
          </cell>
          <cell r="L478">
            <v>357983.13</v>
          </cell>
        </row>
        <row r="479">
          <cell r="K479" t="str">
            <v>3240020100</v>
          </cell>
          <cell r="L479">
            <v>67906.680000000008</v>
          </cell>
        </row>
        <row r="480">
          <cell r="K480" t="str">
            <v>3240020101</v>
          </cell>
          <cell r="L480">
            <v>307388.65999999997</v>
          </cell>
        </row>
        <row r="481">
          <cell r="K481" t="str">
            <v>3240020102</v>
          </cell>
          <cell r="L481">
            <v>518838.16000000003</v>
          </cell>
        </row>
        <row r="482">
          <cell r="K482" t="str">
            <v>3240020200</v>
          </cell>
          <cell r="L482">
            <v>701896.96</v>
          </cell>
        </row>
        <row r="483">
          <cell r="K483" t="str">
            <v>3240020201</v>
          </cell>
          <cell r="L483">
            <v>934846.94</v>
          </cell>
        </row>
        <row r="484">
          <cell r="K484" t="str">
            <v>3240020202</v>
          </cell>
          <cell r="L484">
            <v>528994.59</v>
          </cell>
        </row>
        <row r="485">
          <cell r="K485" t="str">
            <v>3250020100</v>
          </cell>
          <cell r="L485">
            <v>38501.339999999997</v>
          </cell>
        </row>
        <row r="486">
          <cell r="K486" t="str">
            <v>3250020101</v>
          </cell>
          <cell r="L486">
            <v>35578.93</v>
          </cell>
        </row>
        <row r="487">
          <cell r="K487" t="str">
            <v>3250020102</v>
          </cell>
          <cell r="L487">
            <v>70337.439999999988</v>
          </cell>
        </row>
        <row r="488">
          <cell r="K488" t="str">
            <v>3250020200</v>
          </cell>
          <cell r="L488">
            <v>453743.51</v>
          </cell>
        </row>
        <row r="489">
          <cell r="K489" t="str">
            <v>3250020201</v>
          </cell>
          <cell r="L489">
            <v>109230.57999999999</v>
          </cell>
        </row>
        <row r="490">
          <cell r="K490" t="str">
            <v>3250020202</v>
          </cell>
          <cell r="L490">
            <v>38447.83</v>
          </cell>
        </row>
        <row r="491">
          <cell r="K491" t="str">
            <v>3410010301</v>
          </cell>
          <cell r="L491">
            <v>0</v>
          </cell>
        </row>
        <row r="492">
          <cell r="K492" t="str">
            <v>3410030200</v>
          </cell>
          <cell r="L492">
            <v>59786.2</v>
          </cell>
        </row>
        <row r="493">
          <cell r="K493" t="str">
            <v>3410030201</v>
          </cell>
          <cell r="L493">
            <v>3590.7</v>
          </cell>
        </row>
        <row r="494">
          <cell r="K494" t="str">
            <v>3410030202</v>
          </cell>
          <cell r="L494">
            <v>2259.36</v>
          </cell>
        </row>
        <row r="495">
          <cell r="K495" t="str">
            <v>3410030203</v>
          </cell>
          <cell r="L495">
            <v>344753.34</v>
          </cell>
        </row>
        <row r="496">
          <cell r="K496" t="str">
            <v>3410030300</v>
          </cell>
          <cell r="L496">
            <v>10245.02</v>
          </cell>
        </row>
        <row r="497">
          <cell r="K497" t="str">
            <v>3410030301</v>
          </cell>
          <cell r="L497">
            <v>33380.57</v>
          </cell>
        </row>
        <row r="498">
          <cell r="K498" t="str">
            <v>3410030302</v>
          </cell>
          <cell r="L498">
            <v>60883.73</v>
          </cell>
        </row>
        <row r="499">
          <cell r="K499" t="str">
            <v>3410030401</v>
          </cell>
          <cell r="L499">
            <v>25442.49</v>
          </cell>
        </row>
        <row r="500">
          <cell r="K500" t="str">
            <v>3410030500</v>
          </cell>
          <cell r="L500">
            <v>39595.760000000002</v>
          </cell>
        </row>
        <row r="501">
          <cell r="K501" t="str">
            <v>3410030502</v>
          </cell>
          <cell r="L501">
            <v>1331.1100000000001</v>
          </cell>
        </row>
        <row r="502">
          <cell r="K502" t="str">
            <v>3410030503</v>
          </cell>
          <cell r="L502">
            <v>1201.7400000000002</v>
          </cell>
        </row>
        <row r="503">
          <cell r="K503" t="str">
            <v>3410030504</v>
          </cell>
          <cell r="L503">
            <v>24106.59</v>
          </cell>
        </row>
        <row r="504">
          <cell r="K504" t="str">
            <v>3410030700</v>
          </cell>
          <cell r="L504">
            <v>50491.009999999995</v>
          </cell>
        </row>
        <row r="505">
          <cell r="K505" t="str">
            <v>3410030701</v>
          </cell>
          <cell r="L505">
            <v>5236.74</v>
          </cell>
        </row>
        <row r="506">
          <cell r="K506" t="str">
            <v>3410030702</v>
          </cell>
          <cell r="L506">
            <v>5131.8799999999992</v>
          </cell>
        </row>
        <row r="507">
          <cell r="K507" t="str">
            <v>3410030801</v>
          </cell>
          <cell r="L507">
            <v>21395.730000000003</v>
          </cell>
        </row>
        <row r="508">
          <cell r="K508" t="str">
            <v>3410030900</v>
          </cell>
          <cell r="L508">
            <v>992.94</v>
          </cell>
        </row>
        <row r="509">
          <cell r="K509" t="str">
            <v>3410030901</v>
          </cell>
          <cell r="L509">
            <v>34946.17</v>
          </cell>
        </row>
        <row r="510">
          <cell r="K510" t="str">
            <v>3410030902</v>
          </cell>
          <cell r="L510">
            <v>12618.41</v>
          </cell>
        </row>
        <row r="511">
          <cell r="K511" t="str">
            <v>3410030903</v>
          </cell>
          <cell r="L511">
            <v>14546.66</v>
          </cell>
        </row>
        <row r="512">
          <cell r="K512" t="str">
            <v>3410031001</v>
          </cell>
          <cell r="L512">
            <v>28866.57</v>
          </cell>
        </row>
        <row r="513">
          <cell r="K513" t="str">
            <v>3410031101</v>
          </cell>
          <cell r="L513">
            <v>28911.65</v>
          </cell>
        </row>
        <row r="514">
          <cell r="K514" t="str">
            <v>3410031201</v>
          </cell>
          <cell r="L514">
            <v>788802.75</v>
          </cell>
        </row>
        <row r="515">
          <cell r="K515" t="str">
            <v>3410040101</v>
          </cell>
          <cell r="L515">
            <v>1191.5900000000001</v>
          </cell>
        </row>
        <row r="516">
          <cell r="K516" t="str">
            <v>3410040102</v>
          </cell>
          <cell r="L516">
            <v>862.08999999999992</v>
          </cell>
        </row>
        <row r="517">
          <cell r="K517" t="str">
            <v>3410040103</v>
          </cell>
          <cell r="L517">
            <v>5695.06</v>
          </cell>
        </row>
        <row r="518">
          <cell r="K518" t="str">
            <v>3410040104</v>
          </cell>
          <cell r="L518">
            <v>32095.4</v>
          </cell>
        </row>
        <row r="519">
          <cell r="K519" t="str">
            <v>3410040105</v>
          </cell>
          <cell r="L519">
            <v>32414.1</v>
          </cell>
        </row>
        <row r="520">
          <cell r="K520" t="str">
            <v>3410040106</v>
          </cell>
          <cell r="L520">
            <v>33110.61</v>
          </cell>
        </row>
        <row r="521">
          <cell r="K521" t="str">
            <v>3420030200</v>
          </cell>
          <cell r="L521">
            <v>8121.27</v>
          </cell>
        </row>
        <row r="522">
          <cell r="K522" t="str">
            <v>3420030201</v>
          </cell>
          <cell r="L522">
            <v>475.15</v>
          </cell>
        </row>
        <row r="523">
          <cell r="K523" t="str">
            <v>3420030202</v>
          </cell>
          <cell r="L523">
            <v>523.66999999999996</v>
          </cell>
        </row>
        <row r="524">
          <cell r="K524" t="str">
            <v>3420030203</v>
          </cell>
          <cell r="L524">
            <v>205801.78</v>
          </cell>
        </row>
        <row r="525">
          <cell r="K525" t="str">
            <v>3420030300</v>
          </cell>
          <cell r="L525">
            <v>921.88000000000011</v>
          </cell>
        </row>
        <row r="526">
          <cell r="K526" t="str">
            <v>3420030301</v>
          </cell>
          <cell r="L526">
            <v>7191.43</v>
          </cell>
        </row>
        <row r="527">
          <cell r="K527" t="str">
            <v>3420030302</v>
          </cell>
          <cell r="L527">
            <v>78257.320000000007</v>
          </cell>
        </row>
        <row r="528">
          <cell r="K528" t="str">
            <v>3420030401</v>
          </cell>
          <cell r="L528">
            <v>3525.41</v>
          </cell>
        </row>
        <row r="529">
          <cell r="K529" t="str">
            <v>3420030500</v>
          </cell>
          <cell r="L529">
            <v>3821.9299999999994</v>
          </cell>
        </row>
        <row r="530">
          <cell r="K530" t="str">
            <v>3420030501</v>
          </cell>
          <cell r="L530">
            <v>0</v>
          </cell>
        </row>
        <row r="531">
          <cell r="K531" t="str">
            <v>3420030502</v>
          </cell>
          <cell r="L531">
            <v>143.31</v>
          </cell>
        </row>
        <row r="532">
          <cell r="K532" t="str">
            <v>3420030503</v>
          </cell>
          <cell r="L532">
            <v>142.97999999999999</v>
          </cell>
        </row>
        <row r="533">
          <cell r="K533" t="str">
            <v>3420030504</v>
          </cell>
          <cell r="L533">
            <v>11561.34</v>
          </cell>
        </row>
        <row r="534">
          <cell r="K534" t="str">
            <v>3420030700</v>
          </cell>
          <cell r="L534">
            <v>62.69</v>
          </cell>
        </row>
        <row r="535">
          <cell r="K535" t="str">
            <v>3420030701</v>
          </cell>
          <cell r="L535">
            <v>1272.2</v>
          </cell>
        </row>
        <row r="536">
          <cell r="K536" t="str">
            <v>3420030702</v>
          </cell>
          <cell r="L536">
            <v>1279.99</v>
          </cell>
        </row>
        <row r="537">
          <cell r="K537" t="str">
            <v>3420030801</v>
          </cell>
          <cell r="L537">
            <v>8317.82</v>
          </cell>
        </row>
        <row r="538">
          <cell r="K538" t="str">
            <v>3420030900</v>
          </cell>
          <cell r="L538">
            <v>143.38</v>
          </cell>
        </row>
        <row r="539">
          <cell r="K539" t="str">
            <v>3420030901</v>
          </cell>
          <cell r="L539">
            <v>6938.1</v>
          </cell>
        </row>
        <row r="540">
          <cell r="K540" t="str">
            <v>3420030902</v>
          </cell>
          <cell r="L540">
            <v>2377.1799999999998</v>
          </cell>
        </row>
        <row r="541">
          <cell r="K541" t="str">
            <v>3420030903</v>
          </cell>
          <cell r="L541">
            <v>2712.74</v>
          </cell>
        </row>
        <row r="542">
          <cell r="K542" t="str">
            <v>3420031001</v>
          </cell>
          <cell r="L542">
            <v>16781.239999999998</v>
          </cell>
        </row>
        <row r="543">
          <cell r="K543" t="str">
            <v>3420031101</v>
          </cell>
          <cell r="L543">
            <v>77918.86</v>
          </cell>
        </row>
        <row r="544">
          <cell r="K544" t="str">
            <v>3420031201</v>
          </cell>
          <cell r="L544">
            <v>469565.86</v>
          </cell>
        </row>
        <row r="545">
          <cell r="K545" t="str">
            <v>3420040101</v>
          </cell>
          <cell r="L545">
            <v>0</v>
          </cell>
        </row>
        <row r="546">
          <cell r="K546" t="str">
            <v>3420040102</v>
          </cell>
          <cell r="L546">
            <v>0</v>
          </cell>
        </row>
        <row r="547">
          <cell r="K547" t="str">
            <v>3420040103</v>
          </cell>
          <cell r="L547">
            <v>0</v>
          </cell>
        </row>
        <row r="548">
          <cell r="K548" t="str">
            <v>3430030200</v>
          </cell>
          <cell r="L548">
            <v>45615.360000000001</v>
          </cell>
        </row>
        <row r="549">
          <cell r="K549" t="str">
            <v>3430030201</v>
          </cell>
          <cell r="L549">
            <v>166290.83000000002</v>
          </cell>
        </row>
        <row r="550">
          <cell r="K550" t="str">
            <v>3430030202</v>
          </cell>
          <cell r="L550">
            <v>138437.66</v>
          </cell>
        </row>
        <row r="551">
          <cell r="K551" t="str">
            <v>3430030203</v>
          </cell>
          <cell r="L551">
            <v>1784900.3599999999</v>
          </cell>
        </row>
        <row r="552">
          <cell r="K552" t="str">
            <v>3430030300</v>
          </cell>
          <cell r="L552">
            <v>4819.5200000000004</v>
          </cell>
        </row>
        <row r="553">
          <cell r="K553" t="str">
            <v>3430030301</v>
          </cell>
          <cell r="L553">
            <v>746305.82000000007</v>
          </cell>
        </row>
        <row r="554">
          <cell r="K554" t="str">
            <v>3430030302</v>
          </cell>
          <cell r="L554">
            <v>1104377.29</v>
          </cell>
        </row>
        <row r="555">
          <cell r="K555" t="str">
            <v>3430030401</v>
          </cell>
          <cell r="L555">
            <v>417791.84</v>
          </cell>
        </row>
        <row r="556">
          <cell r="K556" t="str">
            <v>3430030500</v>
          </cell>
          <cell r="L556">
            <v>20062.04</v>
          </cell>
        </row>
        <row r="557">
          <cell r="K557" t="str">
            <v>3430030502</v>
          </cell>
          <cell r="L557">
            <v>273870.54000000004</v>
          </cell>
        </row>
        <row r="558">
          <cell r="K558" t="str">
            <v>3430030503</v>
          </cell>
          <cell r="L558">
            <v>304741.13</v>
          </cell>
        </row>
        <row r="559">
          <cell r="K559" t="str">
            <v>3430030504</v>
          </cell>
          <cell r="L559">
            <v>568444.12</v>
          </cell>
        </row>
        <row r="560">
          <cell r="K560" t="str">
            <v>3430030600</v>
          </cell>
          <cell r="L560">
            <v>0</v>
          </cell>
        </row>
        <row r="561">
          <cell r="K561" t="str">
            <v>3430030601</v>
          </cell>
          <cell r="L561">
            <v>0</v>
          </cell>
        </row>
        <row r="562">
          <cell r="K562" t="str">
            <v>3430030602</v>
          </cell>
          <cell r="L562">
            <v>0</v>
          </cell>
        </row>
        <row r="563">
          <cell r="K563" t="str">
            <v>3430030700</v>
          </cell>
          <cell r="L563">
            <v>4184.2299999999996</v>
          </cell>
        </row>
        <row r="564">
          <cell r="K564" t="str">
            <v>3430030701</v>
          </cell>
          <cell r="L564">
            <v>369035.05</v>
          </cell>
        </row>
        <row r="565">
          <cell r="K565" t="str">
            <v>3430030702</v>
          </cell>
          <cell r="L565">
            <v>372073.93</v>
          </cell>
        </row>
        <row r="566">
          <cell r="K566" t="str">
            <v>3430030801</v>
          </cell>
          <cell r="L566">
            <v>271615.19</v>
          </cell>
        </row>
        <row r="567">
          <cell r="K567" t="str">
            <v>3430030900</v>
          </cell>
          <cell r="L567">
            <v>50263.759999999995</v>
          </cell>
        </row>
        <row r="568">
          <cell r="K568" t="str">
            <v>3430030901</v>
          </cell>
          <cell r="L568">
            <v>194321.73</v>
          </cell>
        </row>
        <row r="569">
          <cell r="K569" t="str">
            <v>3430030902</v>
          </cell>
          <cell r="L569">
            <v>201592.05</v>
          </cell>
        </row>
        <row r="570">
          <cell r="K570" t="str">
            <v>3430030903</v>
          </cell>
          <cell r="L570">
            <v>301604.52999999997</v>
          </cell>
        </row>
        <row r="571">
          <cell r="K571" t="str">
            <v>3430031001</v>
          </cell>
          <cell r="L571">
            <v>214433.86</v>
          </cell>
        </row>
        <row r="572">
          <cell r="K572" t="str">
            <v>3430031101</v>
          </cell>
          <cell r="L572">
            <v>261214.77999999997</v>
          </cell>
        </row>
        <row r="573">
          <cell r="K573" t="str">
            <v>3430031201</v>
          </cell>
          <cell r="L573">
            <v>4073939.15</v>
          </cell>
        </row>
        <row r="574">
          <cell r="K574" t="str">
            <v>3430040101</v>
          </cell>
          <cell r="L574">
            <v>30511.929999999997</v>
          </cell>
        </row>
        <row r="575">
          <cell r="K575" t="str">
            <v>3430040102</v>
          </cell>
          <cell r="L575">
            <v>11429.4</v>
          </cell>
        </row>
        <row r="576">
          <cell r="K576" t="str">
            <v>3430040103</v>
          </cell>
          <cell r="L576">
            <v>108385.47999999998</v>
          </cell>
        </row>
        <row r="577">
          <cell r="K577" t="str">
            <v>3430040104</v>
          </cell>
          <cell r="L577">
            <v>821877.39999999991</v>
          </cell>
        </row>
        <row r="578">
          <cell r="K578" t="str">
            <v>3430040105</v>
          </cell>
          <cell r="L578">
            <v>830038.4</v>
          </cell>
        </row>
        <row r="579">
          <cell r="K579" t="str">
            <v>3430040106</v>
          </cell>
          <cell r="L579">
            <v>847874.25</v>
          </cell>
        </row>
        <row r="580">
          <cell r="K580" t="str">
            <v>3430030200</v>
          </cell>
          <cell r="L580">
            <v>0</v>
          </cell>
        </row>
        <row r="581">
          <cell r="K581" t="str">
            <v>3430030201</v>
          </cell>
          <cell r="L581">
            <v>122858.99</v>
          </cell>
        </row>
        <row r="582">
          <cell r="K582" t="str">
            <v>3430030202</v>
          </cell>
          <cell r="L582">
            <v>122858.99</v>
          </cell>
        </row>
        <row r="583">
          <cell r="K583" t="str">
            <v>3430030203</v>
          </cell>
          <cell r="L583">
            <v>660065.36</v>
          </cell>
        </row>
        <row r="584">
          <cell r="K584" t="str">
            <v>3430030300</v>
          </cell>
          <cell r="L584">
            <v>0</v>
          </cell>
        </row>
        <row r="585">
          <cell r="K585" t="str">
            <v>3430030301</v>
          </cell>
          <cell r="L585">
            <v>1117401.1100000001</v>
          </cell>
        </row>
        <row r="586">
          <cell r="K586" t="str">
            <v>3430030302</v>
          </cell>
          <cell r="L586">
            <v>69721.08</v>
          </cell>
        </row>
        <row r="587">
          <cell r="K587" t="str">
            <v>3430030401</v>
          </cell>
          <cell r="L587">
            <v>494830.41000000003</v>
          </cell>
        </row>
        <row r="588">
          <cell r="K588" t="str">
            <v>3430030500</v>
          </cell>
          <cell r="L588">
            <v>0</v>
          </cell>
        </row>
        <row r="589">
          <cell r="K589" t="str">
            <v>3430030502</v>
          </cell>
          <cell r="L589">
            <v>350755.96</v>
          </cell>
        </row>
        <row r="590">
          <cell r="K590" t="str">
            <v>3430030503</v>
          </cell>
          <cell r="L590">
            <v>350755.96</v>
          </cell>
        </row>
        <row r="591">
          <cell r="K591" t="str">
            <v>3430030504</v>
          </cell>
          <cell r="L591">
            <v>734147.71</v>
          </cell>
        </row>
        <row r="592">
          <cell r="K592" t="str">
            <v>3430030600</v>
          </cell>
          <cell r="L592">
            <v>0</v>
          </cell>
        </row>
        <row r="593">
          <cell r="K593" t="str">
            <v>3430030601</v>
          </cell>
          <cell r="L593">
            <v>0</v>
          </cell>
        </row>
        <row r="594">
          <cell r="K594" t="str">
            <v>3430030602</v>
          </cell>
          <cell r="L594">
            <v>0</v>
          </cell>
        </row>
        <row r="595">
          <cell r="K595" t="str">
            <v>3430030700</v>
          </cell>
          <cell r="L595">
            <v>0</v>
          </cell>
        </row>
        <row r="596">
          <cell r="K596" t="str">
            <v>3430030701</v>
          </cell>
          <cell r="L596">
            <v>655824.19999999995</v>
          </cell>
        </row>
        <row r="597">
          <cell r="K597" t="str">
            <v>3430030702</v>
          </cell>
          <cell r="L597">
            <v>655824.19999999995</v>
          </cell>
        </row>
        <row r="598">
          <cell r="K598" t="str">
            <v>3430030801</v>
          </cell>
          <cell r="L598">
            <v>554110.88</v>
          </cell>
        </row>
        <row r="599">
          <cell r="K599" t="str">
            <v>3430030900</v>
          </cell>
          <cell r="L599">
            <v>0</v>
          </cell>
        </row>
        <row r="600">
          <cell r="K600" t="str">
            <v>3430030901</v>
          </cell>
          <cell r="L600">
            <v>107315.11</v>
          </cell>
        </row>
        <row r="601">
          <cell r="K601" t="str">
            <v>3430030902</v>
          </cell>
          <cell r="L601">
            <v>107315.11</v>
          </cell>
        </row>
        <row r="602">
          <cell r="K602" t="str">
            <v>3430030903</v>
          </cell>
          <cell r="L602">
            <v>202350.32</v>
          </cell>
        </row>
        <row r="603">
          <cell r="K603" t="str">
            <v>3430031001</v>
          </cell>
          <cell r="L603">
            <v>406983.76999999996</v>
          </cell>
        </row>
        <row r="604">
          <cell r="K604" t="str">
            <v>3430031101</v>
          </cell>
          <cell r="L604">
            <v>52699.83</v>
          </cell>
        </row>
        <row r="605">
          <cell r="K605" t="str">
            <v>3430031201</v>
          </cell>
          <cell r="L605">
            <v>1506032.8</v>
          </cell>
        </row>
        <row r="606">
          <cell r="K606" t="str">
            <v>3430040101</v>
          </cell>
          <cell r="L606">
            <v>0</v>
          </cell>
        </row>
        <row r="607">
          <cell r="K607" t="str">
            <v>3430040102</v>
          </cell>
          <cell r="L607">
            <v>0</v>
          </cell>
        </row>
        <row r="608">
          <cell r="K608" t="str">
            <v>3430040103</v>
          </cell>
          <cell r="L608">
            <v>0</v>
          </cell>
        </row>
        <row r="609">
          <cell r="K609" t="str">
            <v>3430040104</v>
          </cell>
          <cell r="L609">
            <v>0</v>
          </cell>
        </row>
        <row r="610">
          <cell r="K610" t="str">
            <v>3430040105</v>
          </cell>
          <cell r="L610">
            <v>0</v>
          </cell>
        </row>
        <row r="611">
          <cell r="K611" t="str">
            <v>3430040106</v>
          </cell>
          <cell r="L611">
            <v>0</v>
          </cell>
        </row>
        <row r="612">
          <cell r="K612" t="str">
            <v>3440030200</v>
          </cell>
          <cell r="L612">
            <v>479.95000000000005</v>
          </cell>
        </row>
        <row r="613">
          <cell r="K613" t="str">
            <v>3440030201</v>
          </cell>
          <cell r="L613">
            <v>20313.919999999998</v>
          </cell>
        </row>
        <row r="614">
          <cell r="K614" t="str">
            <v>3440030202</v>
          </cell>
          <cell r="L614">
            <v>22407.52</v>
          </cell>
        </row>
        <row r="615">
          <cell r="K615" t="str">
            <v>3440030203</v>
          </cell>
          <cell r="L615">
            <v>300805.40999999997</v>
          </cell>
        </row>
        <row r="616">
          <cell r="K616" t="str">
            <v>3440030300</v>
          </cell>
          <cell r="L616">
            <v>267.88</v>
          </cell>
        </row>
        <row r="617">
          <cell r="K617" t="str">
            <v>3440030301</v>
          </cell>
          <cell r="L617">
            <v>66502.739999999991</v>
          </cell>
        </row>
        <row r="618">
          <cell r="K618" t="str">
            <v>3440030302</v>
          </cell>
          <cell r="L618">
            <v>273524.08</v>
          </cell>
        </row>
        <row r="619">
          <cell r="K619" t="str">
            <v>3440030401</v>
          </cell>
          <cell r="L619">
            <v>36427.579999999994</v>
          </cell>
        </row>
        <row r="620">
          <cell r="K620" t="str">
            <v>3440030500</v>
          </cell>
          <cell r="L620">
            <v>0</v>
          </cell>
        </row>
        <row r="621">
          <cell r="K621" t="str">
            <v>3440030502</v>
          </cell>
          <cell r="L621">
            <v>21311.57</v>
          </cell>
        </row>
        <row r="622">
          <cell r="K622" t="str">
            <v>3440030503</v>
          </cell>
          <cell r="L622">
            <v>26311.41</v>
          </cell>
        </row>
        <row r="623">
          <cell r="K623" t="str">
            <v>3440030504</v>
          </cell>
          <cell r="L623">
            <v>41677.39</v>
          </cell>
        </row>
        <row r="624">
          <cell r="K624" t="str">
            <v>3440030700</v>
          </cell>
          <cell r="L624">
            <v>141.41</v>
          </cell>
        </row>
        <row r="625">
          <cell r="K625" t="str">
            <v>3440030701</v>
          </cell>
          <cell r="L625">
            <v>23148.97</v>
          </cell>
        </row>
        <row r="626">
          <cell r="K626" t="str">
            <v>3440030702</v>
          </cell>
          <cell r="L626">
            <v>23016.639999999999</v>
          </cell>
        </row>
        <row r="627">
          <cell r="K627" t="str">
            <v>3440030801</v>
          </cell>
          <cell r="L627">
            <v>27928.77</v>
          </cell>
        </row>
        <row r="628">
          <cell r="K628" t="str">
            <v>3440030900</v>
          </cell>
          <cell r="L628">
            <v>0</v>
          </cell>
        </row>
        <row r="629">
          <cell r="K629" t="str">
            <v>3440030901</v>
          </cell>
          <cell r="L629">
            <v>15739.47</v>
          </cell>
        </row>
        <row r="630">
          <cell r="K630" t="str">
            <v>3440030902</v>
          </cell>
          <cell r="L630">
            <v>13871.789999999999</v>
          </cell>
        </row>
        <row r="631">
          <cell r="K631" t="str">
            <v>3440030903</v>
          </cell>
          <cell r="L631">
            <v>16275.48</v>
          </cell>
        </row>
        <row r="632">
          <cell r="K632" t="str">
            <v>3440031001</v>
          </cell>
          <cell r="L632">
            <v>24709</v>
          </cell>
        </row>
        <row r="633">
          <cell r="K633" t="str">
            <v>3440031101</v>
          </cell>
          <cell r="L633">
            <v>28677.239999999998</v>
          </cell>
        </row>
        <row r="634">
          <cell r="K634" t="str">
            <v>3440031201</v>
          </cell>
          <cell r="L634">
            <v>686330.08</v>
          </cell>
        </row>
        <row r="635">
          <cell r="K635" t="str">
            <v>3440040101</v>
          </cell>
          <cell r="L635">
            <v>0</v>
          </cell>
        </row>
        <row r="636">
          <cell r="K636" t="str">
            <v>3440040102</v>
          </cell>
          <cell r="L636">
            <v>0</v>
          </cell>
        </row>
        <row r="637">
          <cell r="K637" t="str">
            <v>3440040103</v>
          </cell>
          <cell r="L637">
            <v>0</v>
          </cell>
        </row>
        <row r="638">
          <cell r="K638" t="str">
            <v>3450030200</v>
          </cell>
          <cell r="L638">
            <v>8549.7899999999991</v>
          </cell>
        </row>
        <row r="639">
          <cell r="K639" t="str">
            <v>3450030201</v>
          </cell>
          <cell r="L639">
            <v>21027.17</v>
          </cell>
        </row>
        <row r="640">
          <cell r="K640" t="str">
            <v>3450030202</v>
          </cell>
          <cell r="L640">
            <v>17575.989999999998</v>
          </cell>
        </row>
        <row r="641">
          <cell r="K641" t="str">
            <v>3450030203</v>
          </cell>
          <cell r="L641">
            <v>477670.12</v>
          </cell>
        </row>
        <row r="642">
          <cell r="K642" t="str">
            <v>3450030300</v>
          </cell>
          <cell r="L642">
            <v>1350.6100000000001</v>
          </cell>
        </row>
        <row r="643">
          <cell r="K643" t="str">
            <v>3450030301</v>
          </cell>
          <cell r="L643">
            <v>64585.18</v>
          </cell>
        </row>
        <row r="644">
          <cell r="K644" t="str">
            <v>3450030302</v>
          </cell>
          <cell r="L644">
            <v>192143.84999999998</v>
          </cell>
        </row>
        <row r="645">
          <cell r="K645" t="str">
            <v>3450030401</v>
          </cell>
          <cell r="L645">
            <v>39674.959999999999</v>
          </cell>
        </row>
        <row r="646">
          <cell r="K646" t="str">
            <v>3450030500</v>
          </cell>
          <cell r="L646">
            <v>4267.5</v>
          </cell>
        </row>
        <row r="647">
          <cell r="K647" t="str">
            <v>3450030502</v>
          </cell>
          <cell r="L647">
            <v>22805.03</v>
          </cell>
        </row>
        <row r="648">
          <cell r="K648" t="str">
            <v>3450030503</v>
          </cell>
          <cell r="L648">
            <v>20499.009999999998</v>
          </cell>
        </row>
        <row r="649">
          <cell r="K649" t="str">
            <v>3450030504</v>
          </cell>
          <cell r="L649">
            <v>52420.07</v>
          </cell>
        </row>
        <row r="650">
          <cell r="K650" t="str">
            <v>3450030700</v>
          </cell>
          <cell r="L650">
            <v>1511.36</v>
          </cell>
        </row>
        <row r="651">
          <cell r="K651" t="str">
            <v>3450030701</v>
          </cell>
          <cell r="L651">
            <v>24827.67</v>
          </cell>
        </row>
        <row r="652">
          <cell r="K652" t="str">
            <v>3450030702</v>
          </cell>
          <cell r="L652">
            <v>24464.43</v>
          </cell>
        </row>
        <row r="653">
          <cell r="K653" t="str">
            <v>3450030801</v>
          </cell>
          <cell r="L653">
            <v>34839.61</v>
          </cell>
        </row>
        <row r="654">
          <cell r="K654" t="str">
            <v>3450030900</v>
          </cell>
          <cell r="L654">
            <v>410.86</v>
          </cell>
        </row>
        <row r="655">
          <cell r="K655" t="str">
            <v>3450030901</v>
          </cell>
          <cell r="L655">
            <v>23003.519999999997</v>
          </cell>
        </row>
        <row r="656">
          <cell r="K656" t="str">
            <v>3450030902</v>
          </cell>
          <cell r="L656">
            <v>10555.890000000001</v>
          </cell>
        </row>
        <row r="657">
          <cell r="K657" t="str">
            <v>3450030903</v>
          </cell>
          <cell r="L657">
            <v>12170.96</v>
          </cell>
        </row>
        <row r="658">
          <cell r="K658" t="str">
            <v>3450031001</v>
          </cell>
          <cell r="L658">
            <v>39275.25</v>
          </cell>
        </row>
        <row r="659">
          <cell r="K659" t="str">
            <v>3450031101</v>
          </cell>
          <cell r="L659">
            <v>29689.589999999997</v>
          </cell>
        </row>
        <row r="660">
          <cell r="K660" t="str">
            <v>3450031201</v>
          </cell>
          <cell r="L660">
            <v>1089871.95</v>
          </cell>
        </row>
        <row r="661">
          <cell r="K661" t="str">
            <v>3450040101</v>
          </cell>
          <cell r="L661">
            <v>7078.01</v>
          </cell>
        </row>
        <row r="662">
          <cell r="K662" t="str">
            <v>3450040102</v>
          </cell>
          <cell r="L662">
            <v>1358.22</v>
          </cell>
        </row>
        <row r="663">
          <cell r="K663" t="str">
            <v>3450040103</v>
          </cell>
          <cell r="L663">
            <v>1132.3900000000001</v>
          </cell>
        </row>
        <row r="664">
          <cell r="K664" t="str">
            <v>3450040104</v>
          </cell>
          <cell r="L664">
            <v>190645.34</v>
          </cell>
        </row>
        <row r="665">
          <cell r="K665" t="str">
            <v>3450040105</v>
          </cell>
          <cell r="L665">
            <v>192538.4</v>
          </cell>
        </row>
        <row r="666">
          <cell r="K666" t="str">
            <v>3450040106</v>
          </cell>
          <cell r="L666">
            <v>196675.66</v>
          </cell>
        </row>
        <row r="667">
          <cell r="K667" t="str">
            <v>3460030200</v>
          </cell>
          <cell r="L667">
            <v>870.72</v>
          </cell>
        </row>
        <row r="668">
          <cell r="K668" t="str">
            <v>3460030201</v>
          </cell>
          <cell r="L668">
            <v>1833.32</v>
          </cell>
        </row>
        <row r="669">
          <cell r="K669" t="str">
            <v>3460030202</v>
          </cell>
          <cell r="L669">
            <v>1277.18</v>
          </cell>
        </row>
        <row r="670">
          <cell r="K670" t="str">
            <v>3460030203</v>
          </cell>
          <cell r="L670">
            <v>44133.86</v>
          </cell>
        </row>
        <row r="671">
          <cell r="K671" t="str">
            <v>3460030300</v>
          </cell>
          <cell r="L671">
            <v>892.59</v>
          </cell>
        </row>
        <row r="672">
          <cell r="K672" t="str">
            <v>3460030301</v>
          </cell>
          <cell r="L672">
            <v>4109.33</v>
          </cell>
        </row>
        <row r="673">
          <cell r="K673" t="str">
            <v>3460030302</v>
          </cell>
          <cell r="L673">
            <v>10112.5</v>
          </cell>
        </row>
        <row r="674">
          <cell r="K674" t="str">
            <v>3460030401</v>
          </cell>
          <cell r="L674">
            <v>9653.89</v>
          </cell>
        </row>
        <row r="675">
          <cell r="K675" t="str">
            <v>3460030500</v>
          </cell>
          <cell r="L675">
            <v>3363.04</v>
          </cell>
        </row>
        <row r="676">
          <cell r="K676" t="str">
            <v>3460030502</v>
          </cell>
          <cell r="L676">
            <v>456.71000000000004</v>
          </cell>
        </row>
        <row r="677">
          <cell r="K677" t="str">
            <v>3460030503</v>
          </cell>
          <cell r="L677">
            <v>662.49</v>
          </cell>
        </row>
        <row r="678">
          <cell r="K678" t="str">
            <v>3460030504</v>
          </cell>
          <cell r="L678">
            <v>4971.49</v>
          </cell>
        </row>
        <row r="679">
          <cell r="K679" t="str">
            <v>3460030700</v>
          </cell>
          <cell r="L679">
            <v>1575.53</v>
          </cell>
        </row>
        <row r="680">
          <cell r="K680" t="str">
            <v>3460030701</v>
          </cell>
          <cell r="L680">
            <v>2346.35</v>
          </cell>
        </row>
        <row r="681">
          <cell r="K681" t="str">
            <v>3460030702</v>
          </cell>
          <cell r="L681">
            <v>2045.35</v>
          </cell>
        </row>
        <row r="682">
          <cell r="K682" t="str">
            <v>3460030801</v>
          </cell>
          <cell r="L682">
            <v>8333.68</v>
          </cell>
        </row>
        <row r="683">
          <cell r="K683" t="str">
            <v>3460030900</v>
          </cell>
          <cell r="L683">
            <v>266.15999999999997</v>
          </cell>
        </row>
        <row r="684">
          <cell r="K684" t="str">
            <v>3460030901</v>
          </cell>
          <cell r="L684">
            <v>2558.7399999999998</v>
          </cell>
        </row>
        <row r="685">
          <cell r="K685" t="str">
            <v>3460030902</v>
          </cell>
          <cell r="L685">
            <v>3784.0800000000004</v>
          </cell>
        </row>
        <row r="686">
          <cell r="K686" t="str">
            <v>3460030903</v>
          </cell>
          <cell r="L686">
            <v>3141.4399999999996</v>
          </cell>
        </row>
        <row r="687">
          <cell r="K687" t="str">
            <v>3460031001</v>
          </cell>
          <cell r="L687">
            <v>3625.17</v>
          </cell>
        </row>
        <row r="688">
          <cell r="K688" t="str">
            <v>3460031101</v>
          </cell>
          <cell r="L688">
            <v>4104.3600000000006</v>
          </cell>
        </row>
        <row r="689">
          <cell r="K689" t="str">
            <v>3460031201</v>
          </cell>
          <cell r="L689">
            <v>100697.64</v>
          </cell>
        </row>
        <row r="690">
          <cell r="K690" t="str">
            <v>3460040101</v>
          </cell>
          <cell r="L690">
            <v>0</v>
          </cell>
        </row>
        <row r="691">
          <cell r="K691" t="str">
            <v>3460040102</v>
          </cell>
          <cell r="L691">
            <v>0</v>
          </cell>
        </row>
        <row r="692">
          <cell r="K692" t="str">
            <v>3460040103</v>
          </cell>
          <cell r="L692">
            <v>0.36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K696" t="str">
            <v>37010</v>
          </cell>
          <cell r="L696">
            <v>33.193996532872696</v>
          </cell>
        </row>
        <row r="697">
          <cell r="K697" t="str">
            <v>37000</v>
          </cell>
          <cell r="L697">
            <v>-33.193996532872696</v>
          </cell>
        </row>
        <row r="698">
          <cell r="K698" t="str">
            <v/>
          </cell>
          <cell r="L698">
            <v>0</v>
          </cell>
        </row>
        <row r="699">
          <cell r="K699" t="str">
            <v>37000</v>
          </cell>
          <cell r="L699">
            <v>16228075.41</v>
          </cell>
        </row>
        <row r="700">
          <cell r="K700" t="str">
            <v>37010</v>
          </cell>
          <cell r="L700">
            <v>-16228075.41</v>
          </cell>
        </row>
        <row r="701">
          <cell r="K701" t="str">
            <v/>
          </cell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</sheetData>
      <sheetData sheetId="9">
        <row r="1">
          <cell r="Y1" t="str">
            <v>Unit</v>
          </cell>
        </row>
        <row r="2">
          <cell r="Y2" t="str">
            <v>CapeCana Comm CC</v>
          </cell>
          <cell r="Z2" t="str">
            <v>Cape Canaveral - Retired</v>
          </cell>
        </row>
        <row r="3">
          <cell r="Y3" t="str">
            <v>CapeCanaveral Comm</v>
          </cell>
          <cell r="Z3" t="str">
            <v>Cape Canaveral - Retired</v>
          </cell>
        </row>
        <row r="4">
          <cell r="Y4" t="str">
            <v>CapeCanaveral Comm (Manatee Heaters)</v>
          </cell>
          <cell r="Z4" t="str">
            <v>Cape Canaveral - Retired</v>
          </cell>
        </row>
        <row r="5">
          <cell r="Y5" t="str">
            <v>CapeCanaveral U1</v>
          </cell>
          <cell r="Z5" t="str">
            <v>Cape Canaveral - Retired</v>
          </cell>
        </row>
        <row r="6">
          <cell r="Y6" t="str">
            <v>CapeCanaveral U1CC</v>
          </cell>
          <cell r="Z6" t="str">
            <v>Cape Canaveral - Retired</v>
          </cell>
        </row>
        <row r="7">
          <cell r="Y7" t="str">
            <v>CapeCanaveral U2</v>
          </cell>
          <cell r="Z7" t="str">
            <v>Cape Canaveral - Retired</v>
          </cell>
        </row>
        <row r="8">
          <cell r="Y8" t="str">
            <v>Cutler Comm</v>
          </cell>
          <cell r="Z8" t="str">
            <v>Cutler - Retired</v>
          </cell>
        </row>
        <row r="9">
          <cell r="Y9" t="str">
            <v>Cutler U5</v>
          </cell>
          <cell r="Z9" t="str">
            <v>Cutler - Retired</v>
          </cell>
        </row>
        <row r="10">
          <cell r="Y10" t="str">
            <v>Cutler U6</v>
          </cell>
          <cell r="Z10" t="str">
            <v>Cutler - Retired</v>
          </cell>
        </row>
        <row r="11">
          <cell r="Y11" t="str">
            <v>Desoto Solar</v>
          </cell>
          <cell r="Z11" t="str">
            <v>Other</v>
          </cell>
        </row>
        <row r="12">
          <cell r="Y12" t="str">
            <v>FtLauderdale Comm</v>
          </cell>
          <cell r="Z12" t="str">
            <v>Other</v>
          </cell>
        </row>
        <row r="14">
          <cell r="Y14" t="str">
            <v>FtMyers Comm</v>
          </cell>
          <cell r="Z14" t="str">
            <v>Other</v>
          </cell>
        </row>
        <row r="15">
          <cell r="Y15" t="str">
            <v>FtMyers Comm (Retiring)</v>
          </cell>
          <cell r="Z15" t="str">
            <v>Other</v>
          </cell>
        </row>
        <row r="16">
          <cell r="Y16" t="str">
            <v>FtMyers U2</v>
          </cell>
          <cell r="Z16" t="str">
            <v>Other</v>
          </cell>
        </row>
        <row r="17">
          <cell r="Y17" t="str">
            <v>Intangible Plant</v>
          </cell>
          <cell r="Z17" t="str">
            <v>Other</v>
          </cell>
        </row>
        <row r="18">
          <cell r="Y18" t="str">
            <v>Manatee Comm</v>
          </cell>
          <cell r="Z18" t="str">
            <v>Other</v>
          </cell>
        </row>
        <row r="19">
          <cell r="Y19" t="str">
            <v>Manatee U3</v>
          </cell>
          <cell r="Z19" t="str">
            <v>Other</v>
          </cell>
        </row>
        <row r="20">
          <cell r="Y20" t="str">
            <v>Martin Comm</v>
          </cell>
          <cell r="Z20" t="str">
            <v>Other</v>
          </cell>
        </row>
        <row r="21">
          <cell r="Y21" t="str">
            <v>PtEverglades Comm</v>
          </cell>
          <cell r="Z21" t="str">
            <v>Pt Everglades - Retired</v>
          </cell>
        </row>
        <row r="22">
          <cell r="Y22" t="str">
            <v>PtEverglades U1</v>
          </cell>
          <cell r="Z22" t="str">
            <v>Pt Everglades - Retired</v>
          </cell>
        </row>
        <row r="23">
          <cell r="Y23" t="str">
            <v>PtEverglades U2</v>
          </cell>
          <cell r="Z23" t="str">
            <v>Pt Everglades - Retired</v>
          </cell>
        </row>
        <row r="24">
          <cell r="Y24" t="str">
            <v>PtEverglades U3</v>
          </cell>
          <cell r="Z24" t="str">
            <v>Pt Everglades - Retired</v>
          </cell>
        </row>
        <row r="25">
          <cell r="Y25" t="str">
            <v>PtEverglades U4</v>
          </cell>
          <cell r="Z25" t="str">
            <v>Pt Everglades - Retired</v>
          </cell>
        </row>
        <row r="26">
          <cell r="Y26" t="str">
            <v>Riviera Comm</v>
          </cell>
          <cell r="Z26" t="str">
            <v>Riviera - Retired</v>
          </cell>
        </row>
        <row r="27">
          <cell r="Y27" t="str">
            <v>Riviera Comm (Manatee Heaters)</v>
          </cell>
          <cell r="Z27" t="str">
            <v>Riviera - Retired</v>
          </cell>
        </row>
        <row r="28">
          <cell r="Y28" t="str">
            <v>Riviera U3</v>
          </cell>
          <cell r="Z28" t="str">
            <v>Riviera - Retired</v>
          </cell>
        </row>
        <row r="29">
          <cell r="Y29" t="str">
            <v>Riviera U4</v>
          </cell>
          <cell r="Z29" t="str">
            <v>Riviera - Retired</v>
          </cell>
        </row>
        <row r="30">
          <cell r="Y30" t="str">
            <v>Sanford Comm</v>
          </cell>
          <cell r="Z30" t="str">
            <v>Sanford - Retired</v>
          </cell>
        </row>
        <row r="31">
          <cell r="Y31" t="str">
            <v>Sanford U3</v>
          </cell>
          <cell r="Z31" t="str">
            <v>Sanford - Retired</v>
          </cell>
        </row>
        <row r="32">
          <cell r="Y32" t="str">
            <v>Scherer Comm</v>
          </cell>
          <cell r="Z32" t="str">
            <v>Other</v>
          </cell>
        </row>
        <row r="33">
          <cell r="Y33" t="str">
            <v>Scherer Comm U3&amp;4</v>
          </cell>
          <cell r="Z33" t="str">
            <v>Other</v>
          </cell>
        </row>
        <row r="34">
          <cell r="Y34" t="str">
            <v>Scherer U4</v>
          </cell>
          <cell r="Z34" t="str">
            <v>Other</v>
          </cell>
        </row>
        <row r="35">
          <cell r="Y35" t="str">
            <v>SJRPP - Coal &amp; Limestone</v>
          </cell>
          <cell r="Z35" t="str">
            <v>Other</v>
          </cell>
        </row>
        <row r="36">
          <cell r="Y36" t="str">
            <v>SJRPP - Comm</v>
          </cell>
          <cell r="Z36" t="str">
            <v>Other</v>
          </cell>
        </row>
        <row r="37">
          <cell r="Y37" t="str">
            <v>SJRPP - Gypsum</v>
          </cell>
          <cell r="Z37" t="str">
            <v>Other</v>
          </cell>
        </row>
        <row r="38">
          <cell r="Y38" t="str">
            <v>StLucie Comm</v>
          </cell>
          <cell r="Z38" t="str">
            <v>Other</v>
          </cell>
        </row>
        <row r="39">
          <cell r="Y39" t="str">
            <v>StLucie Comm EPU</v>
          </cell>
          <cell r="Z39" t="str">
            <v>Other</v>
          </cell>
        </row>
        <row r="40">
          <cell r="Y40" t="str">
            <v>StLucie Comm Uprates</v>
          </cell>
          <cell r="Z40" t="str">
            <v>St Lucie CRS</v>
          </cell>
        </row>
        <row r="41">
          <cell r="Y41" t="str">
            <v>StLucie U1</v>
          </cell>
          <cell r="Z41" t="str">
            <v>Other</v>
          </cell>
        </row>
        <row r="42">
          <cell r="Y42" t="str">
            <v>StLucie U1 Uprates</v>
          </cell>
          <cell r="Z42" t="str">
            <v>St Lucie CRS</v>
          </cell>
        </row>
        <row r="43">
          <cell r="Y43" t="str">
            <v>StLucie U2 Uprates</v>
          </cell>
          <cell r="Z43" t="str">
            <v>St Lucie CRS</v>
          </cell>
        </row>
        <row r="44">
          <cell r="Y44" t="str">
            <v>Turkey Pt Comm</v>
          </cell>
          <cell r="Z44" t="str">
            <v>Turkey Point - Retired</v>
          </cell>
        </row>
        <row r="45">
          <cell r="Y45" t="str">
            <v>Turkey Pt Comm EPU</v>
          </cell>
          <cell r="Z45" t="str">
            <v>Other</v>
          </cell>
        </row>
        <row r="46">
          <cell r="Y46" t="str">
            <v>Turkey Pt Comm Uprates</v>
          </cell>
          <cell r="Z46" t="str">
            <v>St Lucie CRS</v>
          </cell>
        </row>
        <row r="47">
          <cell r="Y47" t="str">
            <v>Turkey Pt U1</v>
          </cell>
          <cell r="Z47" t="str">
            <v>Turkey Point - Retired</v>
          </cell>
        </row>
        <row r="48">
          <cell r="Y48" t="str">
            <v>Turkey Pt U2</v>
          </cell>
          <cell r="Z48" t="str">
            <v>Turkey Point - Retired</v>
          </cell>
        </row>
        <row r="49">
          <cell r="Y49" t="str">
            <v>Turkey Pt U3 Uprates</v>
          </cell>
          <cell r="Z49" t="str">
            <v>Turkey Point CRS</v>
          </cell>
        </row>
        <row r="50">
          <cell r="Y50" t="str">
            <v>Turkey Pt U4</v>
          </cell>
          <cell r="Z50" t="str">
            <v>Other</v>
          </cell>
        </row>
        <row r="51">
          <cell r="Y51" t="str">
            <v>Turkey Pt U4 EPU</v>
          </cell>
          <cell r="Z51" t="str">
            <v>Other</v>
          </cell>
        </row>
        <row r="52">
          <cell r="Y52" t="str">
            <v>Turkey Pt U4 Uprates</v>
          </cell>
          <cell r="Z52" t="str">
            <v>Turkey Point CRS</v>
          </cell>
        </row>
        <row r="53">
          <cell r="Y53" t="str">
            <v>Putnam Comm</v>
          </cell>
          <cell r="Z53" t="str">
            <v>Putnam - Retired</v>
          </cell>
        </row>
        <row r="54">
          <cell r="Y54" t="str">
            <v>Putnam U1</v>
          </cell>
          <cell r="Z54" t="str">
            <v>Putnam - Retired</v>
          </cell>
        </row>
        <row r="55">
          <cell r="Y55" t="str">
            <v>Putnam U2</v>
          </cell>
          <cell r="Z55" t="str">
            <v>Putnam - Retired</v>
          </cell>
        </row>
        <row r="56">
          <cell r="Y56" t="str">
            <v>FtLauderdale GTs</v>
          </cell>
          <cell r="Z56" t="str">
            <v>FT Lauderdale GTs - Retired</v>
          </cell>
        </row>
        <row r="57">
          <cell r="Y57" t="str">
            <v>FtMyers GTs</v>
          </cell>
          <cell r="Z57" t="str">
            <v>FT Myers GTs - Retired</v>
          </cell>
        </row>
        <row r="58">
          <cell r="Y58" t="str">
            <v>PtEverglades Comm (Manatee Heaters)</v>
          </cell>
          <cell r="Z58" t="str">
            <v>Pt Everglades - Retired</v>
          </cell>
        </row>
        <row r="59">
          <cell r="Y59" t="str">
            <v>CapeCana Comm CC (Manatee Heaters)</v>
          </cell>
          <cell r="Z59" t="str">
            <v>Cape Canaveral CC - Manatee Heaters</v>
          </cell>
        </row>
        <row r="60">
          <cell r="Y60" t="str">
            <v>PtEverglades GTs</v>
          </cell>
          <cell r="Z60" t="str">
            <v>Pt Everglades GTs - Retired</v>
          </cell>
        </row>
      </sheetData>
      <sheetData sheetId="10">
        <row r="1">
          <cell r="G1" t="str">
            <v>Tag</v>
          </cell>
          <cell r="H1" t="str">
            <v>Final Reserve</v>
          </cell>
        </row>
        <row r="2">
          <cell r="G2" t="str">
            <v>3110010301</v>
          </cell>
          <cell r="H2">
            <v>73861018.280000001</v>
          </cell>
        </row>
        <row r="3">
          <cell r="G3" t="str">
            <v>3110010302</v>
          </cell>
          <cell r="H3">
            <v>5629091.879999999</v>
          </cell>
        </row>
        <row r="4">
          <cell r="G4" t="str">
            <v>3110010303</v>
          </cell>
          <cell r="H4">
            <v>4050273.17</v>
          </cell>
        </row>
        <row r="5">
          <cell r="G5" t="str">
            <v>3110010400</v>
          </cell>
          <cell r="H5">
            <v>161448199.48000002</v>
          </cell>
        </row>
        <row r="6">
          <cell r="G6" t="str">
            <v>3110010402</v>
          </cell>
          <cell r="H6">
            <v>10593342.790000001</v>
          </cell>
        </row>
        <row r="7">
          <cell r="G7" t="str">
            <v>3110010403</v>
          </cell>
          <cell r="H7">
            <v>7751477.9499999993</v>
          </cell>
        </row>
        <row r="8">
          <cell r="G8" t="str">
            <v>3110010801</v>
          </cell>
          <cell r="H8">
            <v>21434864.850000001</v>
          </cell>
        </row>
        <row r="9">
          <cell r="G9" t="str">
            <v>3110010802</v>
          </cell>
          <cell r="H9">
            <v>1704526.7899999998</v>
          </cell>
        </row>
        <row r="10">
          <cell r="G10" t="str">
            <v>3110010803</v>
          </cell>
          <cell r="H10">
            <v>42335837.170000002</v>
          </cell>
        </row>
        <row r="11">
          <cell r="G11" t="str">
            <v>3110010900</v>
          </cell>
          <cell r="H11">
            <v>1868163.03</v>
          </cell>
        </row>
        <row r="12">
          <cell r="G12" t="str">
            <v>3110010902</v>
          </cell>
          <cell r="H12">
            <v>22656521.030000001</v>
          </cell>
        </row>
        <row r="13">
          <cell r="G13" t="str">
            <v>3110010903</v>
          </cell>
          <cell r="H13">
            <v>1153359.8499999999</v>
          </cell>
        </row>
        <row r="14">
          <cell r="G14" t="str">
            <v>3110010904</v>
          </cell>
          <cell r="H14">
            <v>6630261.669999999</v>
          </cell>
        </row>
        <row r="15">
          <cell r="G15" t="str">
            <v>3110010905</v>
          </cell>
          <cell r="H15">
            <v>4212841.51</v>
          </cell>
        </row>
        <row r="16">
          <cell r="G16" t="str">
            <v>3120010301</v>
          </cell>
          <cell r="H16">
            <v>1419074.72</v>
          </cell>
        </row>
        <row r="17">
          <cell r="G17" t="str">
            <v>3120010302</v>
          </cell>
          <cell r="H17">
            <v>95595046.200000003</v>
          </cell>
        </row>
        <row r="18">
          <cell r="G18" t="str">
            <v>3120010303</v>
          </cell>
          <cell r="H18">
            <v>89622881.959999993</v>
          </cell>
        </row>
        <row r="19">
          <cell r="G19" t="str">
            <v>3120010400</v>
          </cell>
          <cell r="H19">
            <v>3063218.3800000004</v>
          </cell>
        </row>
        <row r="20">
          <cell r="G20" t="str">
            <v>3120010401</v>
          </cell>
          <cell r="H20">
            <v>370941.56</v>
          </cell>
        </row>
        <row r="21">
          <cell r="G21" t="str">
            <v>3120010402</v>
          </cell>
          <cell r="H21">
            <v>91190815.249999985</v>
          </cell>
        </row>
        <row r="22">
          <cell r="G22" t="str">
            <v>3120010403</v>
          </cell>
          <cell r="H22">
            <v>88350190.439999998</v>
          </cell>
        </row>
        <row r="23">
          <cell r="G23" t="str">
            <v>3120010800</v>
          </cell>
          <cell r="H23">
            <v>33149442.199999999</v>
          </cell>
        </row>
        <row r="24">
          <cell r="G24" t="str">
            <v>3120010801</v>
          </cell>
          <cell r="H24">
            <v>12671623.580000002</v>
          </cell>
        </row>
        <row r="25">
          <cell r="G25" t="str">
            <v>3120010802</v>
          </cell>
          <cell r="H25">
            <v>10156079.379999999</v>
          </cell>
        </row>
        <row r="26">
          <cell r="G26" t="str">
            <v>3120010803</v>
          </cell>
          <cell r="H26">
            <v>193660434.89999998</v>
          </cell>
        </row>
        <row r="27">
          <cell r="G27" t="str">
            <v>3120010900</v>
          </cell>
          <cell r="H27">
            <v>15854784.620000001</v>
          </cell>
        </row>
        <row r="28">
          <cell r="G28" t="str">
            <v>3120010901</v>
          </cell>
          <cell r="H28">
            <v>52104.93</v>
          </cell>
        </row>
        <row r="29">
          <cell r="G29" t="str">
            <v>3120010902</v>
          </cell>
          <cell r="H29">
            <v>2636007.2000000002</v>
          </cell>
        </row>
        <row r="30">
          <cell r="G30" t="str">
            <v>3120010903</v>
          </cell>
          <cell r="H30">
            <v>9823710.9500000011</v>
          </cell>
        </row>
        <row r="31">
          <cell r="G31" t="str">
            <v>3120010904</v>
          </cell>
          <cell r="H31">
            <v>52035225.080000013</v>
          </cell>
        </row>
        <row r="32">
          <cell r="G32" t="str">
            <v>3120010905</v>
          </cell>
          <cell r="H32">
            <v>41170858.04999999</v>
          </cell>
        </row>
        <row r="33">
          <cell r="G33" t="str">
            <v>3140010301</v>
          </cell>
          <cell r="H33">
            <v>7821545.6599999992</v>
          </cell>
        </row>
        <row r="34">
          <cell r="G34" t="str">
            <v>3140010302</v>
          </cell>
          <cell r="H34">
            <v>43198200.979400001</v>
          </cell>
        </row>
        <row r="35">
          <cell r="G35" t="str">
            <v>3140010303</v>
          </cell>
          <cell r="H35">
            <v>44198956.054399997</v>
          </cell>
        </row>
        <row r="36">
          <cell r="G36" t="str">
            <v>3140010400</v>
          </cell>
          <cell r="H36">
            <v>15381846.609999998</v>
          </cell>
        </row>
        <row r="37">
          <cell r="G37" t="str">
            <v>3140010402</v>
          </cell>
          <cell r="H37">
            <v>52040390.075200006</v>
          </cell>
        </row>
        <row r="38">
          <cell r="G38" t="str">
            <v>3140010403</v>
          </cell>
          <cell r="H38">
            <v>31511345.879999995</v>
          </cell>
        </row>
        <row r="39">
          <cell r="G39" t="str">
            <v>3140010801</v>
          </cell>
          <cell r="H39">
            <v>1937213.16</v>
          </cell>
        </row>
        <row r="40">
          <cell r="G40" t="str">
            <v>3140010802</v>
          </cell>
          <cell r="H40">
            <v>294133.2</v>
          </cell>
        </row>
        <row r="41">
          <cell r="G41" t="str">
            <v>3140010803</v>
          </cell>
          <cell r="H41">
            <v>61683627.930000007</v>
          </cell>
        </row>
        <row r="42">
          <cell r="G42" t="str">
            <v>3140010900</v>
          </cell>
          <cell r="H42">
            <v>0</v>
          </cell>
        </row>
        <row r="43">
          <cell r="G43" t="str">
            <v>3140010902</v>
          </cell>
          <cell r="H43">
            <v>1735590.9200000004</v>
          </cell>
        </row>
        <row r="44">
          <cell r="G44" t="str">
            <v>3140010903</v>
          </cell>
          <cell r="H44">
            <v>0</v>
          </cell>
        </row>
        <row r="45">
          <cell r="G45" t="str">
            <v>3140010904</v>
          </cell>
          <cell r="H45">
            <v>15897999.75</v>
          </cell>
        </row>
        <row r="46">
          <cell r="G46" t="str">
            <v>3140010905</v>
          </cell>
          <cell r="H46">
            <v>11215912.659999998</v>
          </cell>
        </row>
        <row r="47">
          <cell r="G47" t="str">
            <v>3150010301</v>
          </cell>
          <cell r="H47">
            <v>7455379.9900000002</v>
          </cell>
        </row>
        <row r="48">
          <cell r="G48" t="str">
            <v>3150010302</v>
          </cell>
          <cell r="H48">
            <v>8121091.0600000005</v>
          </cell>
        </row>
        <row r="49">
          <cell r="G49" t="str">
            <v>3150010303</v>
          </cell>
          <cell r="H49">
            <v>6482698.1699999999</v>
          </cell>
        </row>
        <row r="50">
          <cell r="G50" t="str">
            <v>3150010400</v>
          </cell>
          <cell r="H50">
            <v>5585600.8500000006</v>
          </cell>
        </row>
        <row r="51">
          <cell r="G51" t="str">
            <v>3150010402</v>
          </cell>
          <cell r="H51">
            <v>14796397.400000002</v>
          </cell>
        </row>
        <row r="52">
          <cell r="G52" t="str">
            <v>3150010403</v>
          </cell>
          <cell r="H52">
            <v>12503908.15</v>
          </cell>
        </row>
        <row r="53">
          <cell r="G53" t="str">
            <v>3150010801</v>
          </cell>
          <cell r="H53">
            <v>704469.04000000015</v>
          </cell>
        </row>
        <row r="54">
          <cell r="G54" t="str">
            <v>3150010802</v>
          </cell>
          <cell r="H54">
            <v>303839.93</v>
          </cell>
        </row>
        <row r="55">
          <cell r="G55" t="str">
            <v>3150010803</v>
          </cell>
          <cell r="H55">
            <v>15151998.82</v>
          </cell>
        </row>
        <row r="56">
          <cell r="G56" t="str">
            <v>3150010900</v>
          </cell>
          <cell r="H56">
            <v>2207826.06</v>
          </cell>
        </row>
        <row r="57">
          <cell r="G57" t="str">
            <v>3150010902</v>
          </cell>
          <cell r="H57">
            <v>4091563.6400000006</v>
          </cell>
        </row>
        <row r="58">
          <cell r="G58" t="str">
            <v>3150010903</v>
          </cell>
          <cell r="H58">
            <v>32590.69</v>
          </cell>
        </row>
        <row r="59">
          <cell r="G59" t="str">
            <v>3150010904</v>
          </cell>
          <cell r="H59">
            <v>8124366.4799999995</v>
          </cell>
        </row>
        <row r="60">
          <cell r="G60" t="str">
            <v>3150010905</v>
          </cell>
          <cell r="H60">
            <v>5480957.9099999983</v>
          </cell>
        </row>
        <row r="61">
          <cell r="G61" t="str">
            <v>3160010301</v>
          </cell>
          <cell r="H61">
            <v>1956273.34</v>
          </cell>
        </row>
        <row r="62">
          <cell r="G62" t="str">
            <v>3160010302</v>
          </cell>
          <cell r="H62">
            <v>2337760.64</v>
          </cell>
        </row>
        <row r="63">
          <cell r="G63" t="str">
            <v>3160010303</v>
          </cell>
          <cell r="H63">
            <v>1720316.2</v>
          </cell>
        </row>
        <row r="64">
          <cell r="G64" t="str">
            <v>3160010400</v>
          </cell>
          <cell r="H64">
            <v>1972319.85</v>
          </cell>
        </row>
        <row r="65">
          <cell r="G65" t="str">
            <v>3160010402</v>
          </cell>
          <cell r="H65">
            <v>1812738.98</v>
          </cell>
        </row>
        <row r="66">
          <cell r="G66" t="str">
            <v>3160010403</v>
          </cell>
          <cell r="H66">
            <v>1424180.19</v>
          </cell>
        </row>
        <row r="67">
          <cell r="G67" t="str">
            <v>3160010801</v>
          </cell>
          <cell r="H67">
            <v>1817621.2300000002</v>
          </cell>
        </row>
        <row r="68">
          <cell r="G68" t="str">
            <v>3160010802</v>
          </cell>
          <cell r="H68">
            <v>0</v>
          </cell>
        </row>
        <row r="69">
          <cell r="G69" t="str">
            <v>3160010803</v>
          </cell>
          <cell r="H69">
            <v>2391296.15</v>
          </cell>
        </row>
        <row r="70">
          <cell r="G70" t="str">
            <v>3160010900</v>
          </cell>
          <cell r="H70">
            <v>167024.57</v>
          </cell>
        </row>
        <row r="71">
          <cell r="G71" t="str">
            <v>3160010902</v>
          </cell>
          <cell r="H71">
            <v>1035922.21</v>
          </cell>
        </row>
        <row r="72">
          <cell r="G72" t="str">
            <v>3160010903</v>
          </cell>
          <cell r="H72">
            <v>67155.16</v>
          </cell>
        </row>
        <row r="73">
          <cell r="G73" t="str">
            <v>3160010904</v>
          </cell>
          <cell r="H73">
            <v>1428910.99</v>
          </cell>
        </row>
        <row r="74">
          <cell r="G74" t="str">
            <v>3160010905</v>
          </cell>
          <cell r="H74">
            <v>895106.18</v>
          </cell>
        </row>
        <row r="75">
          <cell r="G75" t="str">
            <v>3210020100</v>
          </cell>
          <cell r="H75">
            <v>176993119.16</v>
          </cell>
        </row>
        <row r="76">
          <cell r="G76" t="str">
            <v>3210020101</v>
          </cell>
          <cell r="H76">
            <v>101652685.33999999</v>
          </cell>
        </row>
        <row r="77">
          <cell r="G77" t="str">
            <v>3210020102</v>
          </cell>
          <cell r="H77">
            <v>133424777.12</v>
          </cell>
        </row>
        <row r="78">
          <cell r="G78" t="str">
            <v>3210020200</v>
          </cell>
          <cell r="H78">
            <v>186744326.13000005</v>
          </cell>
        </row>
        <row r="79">
          <cell r="G79" t="str">
            <v>3210020201</v>
          </cell>
          <cell r="H79">
            <v>40953704.770000003</v>
          </cell>
        </row>
        <row r="80">
          <cell r="G80" t="str">
            <v>3210020202</v>
          </cell>
          <cell r="H80">
            <v>50765777.990000002</v>
          </cell>
        </row>
        <row r="81">
          <cell r="G81" t="str">
            <v>3220020100</v>
          </cell>
          <cell r="H81">
            <v>31605787.699999999</v>
          </cell>
        </row>
        <row r="82">
          <cell r="G82" t="str">
            <v>3220020101</v>
          </cell>
          <cell r="H82">
            <v>303921886.94</v>
          </cell>
        </row>
        <row r="83">
          <cell r="G83" t="str">
            <v>3220020102</v>
          </cell>
          <cell r="H83">
            <v>401391154.21999997</v>
          </cell>
        </row>
        <row r="84">
          <cell r="G84" t="str">
            <v>3220020200</v>
          </cell>
          <cell r="H84">
            <v>25601152.889999997</v>
          </cell>
        </row>
        <row r="85">
          <cell r="G85" t="str">
            <v>3220020201</v>
          </cell>
          <cell r="H85">
            <v>176654016.82999995</v>
          </cell>
        </row>
        <row r="86">
          <cell r="G86" t="str">
            <v>3220020202</v>
          </cell>
          <cell r="H86">
            <v>190761230.32000002</v>
          </cell>
        </row>
        <row r="87">
          <cell r="G87" t="str">
            <v>3230020100</v>
          </cell>
          <cell r="H87">
            <v>-7438409.5999999996</v>
          </cell>
        </row>
        <row r="88">
          <cell r="G88" t="str">
            <v>3230020101</v>
          </cell>
          <cell r="H88">
            <v>56804225.100000009</v>
          </cell>
        </row>
        <row r="89">
          <cell r="G89" t="str">
            <v>3230020102</v>
          </cell>
          <cell r="H89">
            <v>54361294.159999996</v>
          </cell>
        </row>
        <row r="90">
          <cell r="G90" t="str">
            <v>3230020200</v>
          </cell>
          <cell r="H90">
            <v>5754346.6499999994</v>
          </cell>
        </row>
        <row r="91">
          <cell r="G91" t="str">
            <v>3230020201</v>
          </cell>
          <cell r="H91">
            <v>99094432.610000014</v>
          </cell>
        </row>
        <row r="92">
          <cell r="G92" t="str">
            <v>3230020202</v>
          </cell>
          <cell r="H92">
            <v>92151450.570000008</v>
          </cell>
        </row>
        <row r="93">
          <cell r="G93" t="str">
            <v>3240020100</v>
          </cell>
          <cell r="H93">
            <v>16952561.359999996</v>
          </cell>
        </row>
        <row r="94">
          <cell r="G94" t="str">
            <v>3240020101</v>
          </cell>
          <cell r="H94">
            <v>50659516.200000003</v>
          </cell>
        </row>
        <row r="95">
          <cell r="G95" t="str">
            <v>3240020102</v>
          </cell>
          <cell r="H95">
            <v>86942509.289999992</v>
          </cell>
        </row>
        <row r="96">
          <cell r="G96" t="str">
            <v>3240020200</v>
          </cell>
          <cell r="H96">
            <v>34467520.990000002</v>
          </cell>
        </row>
        <row r="97">
          <cell r="G97" t="str">
            <v>3240020201</v>
          </cell>
          <cell r="H97">
            <v>73774701.939999998</v>
          </cell>
        </row>
        <row r="98">
          <cell r="G98" t="str">
            <v>3240020202</v>
          </cell>
          <cell r="H98">
            <v>105331992.02</v>
          </cell>
        </row>
        <row r="99">
          <cell r="G99" t="str">
            <v>3250020100</v>
          </cell>
          <cell r="H99">
            <v>2302643.0499999993</v>
          </cell>
        </row>
        <row r="100">
          <cell r="G100" t="str">
            <v>3250020101</v>
          </cell>
          <cell r="H100">
            <v>7096226.9100000011</v>
          </cell>
        </row>
        <row r="101">
          <cell r="G101" t="str">
            <v>3250020102</v>
          </cell>
          <cell r="H101">
            <v>11436902.48</v>
          </cell>
        </row>
        <row r="102">
          <cell r="G102" t="str">
            <v>3250020200</v>
          </cell>
          <cell r="H102">
            <v>17755143.380000003</v>
          </cell>
        </row>
        <row r="103">
          <cell r="G103" t="str">
            <v>3250020201</v>
          </cell>
          <cell r="H103">
            <v>887550.80999999982</v>
          </cell>
        </row>
        <row r="104">
          <cell r="G104" t="str">
            <v>3250020202</v>
          </cell>
          <cell r="H104">
            <v>279092.04999999993</v>
          </cell>
        </row>
        <row r="105">
          <cell r="G105" t="str">
            <v>3410010301</v>
          </cell>
          <cell r="H105">
            <v>0</v>
          </cell>
        </row>
        <row r="106">
          <cell r="G106" t="str">
            <v>3410030101</v>
          </cell>
          <cell r="H106">
            <v>5042056.67</v>
          </cell>
        </row>
        <row r="107">
          <cell r="G107" t="str">
            <v>3410030102</v>
          </cell>
          <cell r="H107">
            <v>2879837.05</v>
          </cell>
        </row>
        <row r="108">
          <cell r="G108" t="str">
            <v>3410030200</v>
          </cell>
          <cell r="H108">
            <v>58651464.739999995</v>
          </cell>
        </row>
        <row r="109">
          <cell r="G109" t="str">
            <v>3410030201</v>
          </cell>
          <cell r="H109">
            <v>3609840.27</v>
          </cell>
        </row>
        <row r="110">
          <cell r="G110" t="str">
            <v>3410030202</v>
          </cell>
          <cell r="H110">
            <v>2032536.3799999994</v>
          </cell>
        </row>
        <row r="111">
          <cell r="G111" t="str">
            <v>3410030300</v>
          </cell>
          <cell r="H111">
            <v>2084175.5700000003</v>
          </cell>
        </row>
        <row r="112">
          <cell r="G112" t="str">
            <v>3410030301</v>
          </cell>
          <cell r="H112">
            <v>12783743.960000001</v>
          </cell>
        </row>
        <row r="113">
          <cell r="G113" t="str">
            <v>3410030302</v>
          </cell>
          <cell r="H113">
            <v>1887053.76</v>
          </cell>
        </row>
        <row r="114">
          <cell r="G114" t="str">
            <v>3410030401</v>
          </cell>
          <cell r="H114">
            <v>11618188.109999999</v>
          </cell>
        </row>
        <row r="115">
          <cell r="G115" t="str">
            <v>3410030500</v>
          </cell>
          <cell r="H115">
            <v>32929229.500000004</v>
          </cell>
        </row>
        <row r="116">
          <cell r="G116" t="str">
            <v>3410030502</v>
          </cell>
          <cell r="H116">
            <v>1178482.81</v>
          </cell>
        </row>
        <row r="117">
          <cell r="G117" t="str">
            <v>3410030503</v>
          </cell>
          <cell r="H117">
            <v>823706.6100000001</v>
          </cell>
        </row>
        <row r="118">
          <cell r="G118" t="str">
            <v>3410030504</v>
          </cell>
          <cell r="H118">
            <v>9242166.3200000003</v>
          </cell>
        </row>
        <row r="119">
          <cell r="G119" t="str">
            <v>3410030700</v>
          </cell>
          <cell r="H119">
            <v>31566429.980000004</v>
          </cell>
        </row>
        <row r="120">
          <cell r="G120" t="str">
            <v>3410030701</v>
          </cell>
          <cell r="H120">
            <v>3326766.4699999997</v>
          </cell>
        </row>
        <row r="121">
          <cell r="G121" t="str">
            <v>3410030702</v>
          </cell>
          <cell r="H121">
            <v>3347182.91</v>
          </cell>
        </row>
        <row r="122">
          <cell r="G122" t="str">
            <v>3410030801</v>
          </cell>
          <cell r="H122">
            <v>11636121.470000001</v>
          </cell>
        </row>
        <row r="123">
          <cell r="G123" t="str">
            <v>3410030900</v>
          </cell>
          <cell r="H123">
            <v>575426.98</v>
          </cell>
        </row>
        <row r="124">
          <cell r="G124" t="str">
            <v>3410030901</v>
          </cell>
          <cell r="H124">
            <v>23175107.650000002</v>
          </cell>
        </row>
        <row r="125">
          <cell r="G125" t="str">
            <v>3410030902</v>
          </cell>
          <cell r="H125">
            <v>7346350.459999999</v>
          </cell>
        </row>
        <row r="126">
          <cell r="G126" t="str">
            <v>3410030903</v>
          </cell>
          <cell r="H126">
            <v>10329020.65</v>
          </cell>
        </row>
        <row r="127">
          <cell r="G127" t="str">
            <v>3410031001</v>
          </cell>
          <cell r="H127">
            <v>9243853.5999999996</v>
          </cell>
        </row>
        <row r="128">
          <cell r="G128" t="str">
            <v>3410031101</v>
          </cell>
          <cell r="H128">
            <v>10054028.479999999</v>
          </cell>
        </row>
        <row r="129">
          <cell r="G129" t="str">
            <v>3410031201</v>
          </cell>
          <cell r="H129">
            <v>-1890567.78</v>
          </cell>
        </row>
        <row r="130">
          <cell r="G130" t="str">
            <v>3410040101</v>
          </cell>
          <cell r="H130">
            <v>1140354.4200000002</v>
          </cell>
        </row>
        <row r="131">
          <cell r="G131" t="str">
            <v>3410040102</v>
          </cell>
          <cell r="H131">
            <v>877773.14999999991</v>
          </cell>
        </row>
        <row r="132">
          <cell r="G132" t="str">
            <v>3410040103</v>
          </cell>
          <cell r="H132">
            <v>3830830.3299999996</v>
          </cell>
        </row>
        <row r="133">
          <cell r="G133" t="str">
            <v>3420030101</v>
          </cell>
          <cell r="H133">
            <v>1826100.82</v>
          </cell>
        </row>
        <row r="134">
          <cell r="G134" t="str">
            <v>3420030102</v>
          </cell>
          <cell r="H134">
            <v>2511496.3600000003</v>
          </cell>
        </row>
        <row r="135">
          <cell r="G135" t="str">
            <v>3420030200</v>
          </cell>
          <cell r="H135">
            <v>6763726.3599999994</v>
          </cell>
        </row>
        <row r="136">
          <cell r="G136" t="str">
            <v>3420030201</v>
          </cell>
          <cell r="H136">
            <v>531811.75</v>
          </cell>
        </row>
        <row r="137">
          <cell r="G137" t="str">
            <v>3420030202</v>
          </cell>
          <cell r="H137">
            <v>526276.07999999996</v>
          </cell>
        </row>
        <row r="138">
          <cell r="G138" t="str">
            <v>3420030300</v>
          </cell>
          <cell r="H138">
            <v>299035.28000000003</v>
          </cell>
        </row>
        <row r="139">
          <cell r="G139" t="str">
            <v>3420030301</v>
          </cell>
          <cell r="H139">
            <v>2145598.52</v>
          </cell>
        </row>
        <row r="140">
          <cell r="G140" t="str">
            <v>3420030302</v>
          </cell>
          <cell r="H140">
            <v>2571265.92</v>
          </cell>
        </row>
        <row r="141">
          <cell r="G141" t="str">
            <v>3420030401</v>
          </cell>
          <cell r="H141">
            <v>1640974.6600000001</v>
          </cell>
        </row>
        <row r="142">
          <cell r="G142" t="str">
            <v>3420030500</v>
          </cell>
          <cell r="H142">
            <v>3205280.1700000004</v>
          </cell>
        </row>
        <row r="143">
          <cell r="G143" t="str">
            <v>3420030501</v>
          </cell>
          <cell r="H143">
            <v>0</v>
          </cell>
        </row>
        <row r="144">
          <cell r="G144" t="str">
            <v>3420030502</v>
          </cell>
          <cell r="H144">
            <v>132034.72</v>
          </cell>
        </row>
        <row r="145">
          <cell r="G145" t="str">
            <v>3420030503</v>
          </cell>
          <cell r="H145">
            <v>131648.57</v>
          </cell>
        </row>
        <row r="146">
          <cell r="G146" t="str">
            <v>3420030504</v>
          </cell>
          <cell r="H146">
            <v>4360950.1399999997</v>
          </cell>
        </row>
        <row r="147">
          <cell r="G147" t="str">
            <v>3420030700</v>
          </cell>
          <cell r="H147">
            <v>45562.47</v>
          </cell>
        </row>
        <row r="148">
          <cell r="G148" t="str">
            <v>3420030701</v>
          </cell>
          <cell r="H148">
            <v>846646.49</v>
          </cell>
        </row>
        <row r="149">
          <cell r="G149" t="str">
            <v>3420030702</v>
          </cell>
          <cell r="H149">
            <v>917445.8600000001</v>
          </cell>
        </row>
        <row r="150">
          <cell r="G150" t="str">
            <v>3420030801</v>
          </cell>
          <cell r="H150">
            <v>4563114.43</v>
          </cell>
        </row>
        <row r="151">
          <cell r="G151" t="str">
            <v>3420030900</v>
          </cell>
          <cell r="H151">
            <v>81418.399999999994</v>
          </cell>
        </row>
        <row r="152">
          <cell r="G152" t="str">
            <v>3420030901</v>
          </cell>
          <cell r="H152">
            <v>3350880.0100000002</v>
          </cell>
        </row>
        <row r="153">
          <cell r="G153" t="str">
            <v>3420030902</v>
          </cell>
          <cell r="H153">
            <v>504305.85</v>
          </cell>
        </row>
        <row r="154">
          <cell r="G154" t="str">
            <v>3420030903</v>
          </cell>
          <cell r="H154">
            <v>1082084.1599999999</v>
          </cell>
        </row>
        <row r="155">
          <cell r="G155" t="str">
            <v>3420031001</v>
          </cell>
          <cell r="H155">
            <v>5183273.47</v>
          </cell>
        </row>
        <row r="156">
          <cell r="G156" t="str">
            <v>3420031101</v>
          </cell>
          <cell r="H156">
            <v>25601482.629999999</v>
          </cell>
        </row>
        <row r="157">
          <cell r="G157" t="str">
            <v>3420040101</v>
          </cell>
          <cell r="H157">
            <v>0</v>
          </cell>
        </row>
        <row r="158">
          <cell r="G158" t="str">
            <v>3420040102</v>
          </cell>
          <cell r="H158">
            <v>0</v>
          </cell>
        </row>
        <row r="159">
          <cell r="G159" t="str">
            <v>3420040103</v>
          </cell>
          <cell r="H159">
            <v>0</v>
          </cell>
        </row>
        <row r="160">
          <cell r="G160" t="str">
            <v>3430030101</v>
          </cell>
          <cell r="H160">
            <v>12436631.724326657</v>
          </cell>
        </row>
        <row r="161">
          <cell r="G161" t="str">
            <v>3430030102</v>
          </cell>
          <cell r="H161">
            <v>13699973.616873443</v>
          </cell>
        </row>
        <row r="162">
          <cell r="G162" t="str">
            <v>3430030200</v>
          </cell>
          <cell r="H162">
            <v>16586694.799999999</v>
          </cell>
        </row>
        <row r="163">
          <cell r="G163" t="str">
            <v>3430030201</v>
          </cell>
          <cell r="H163">
            <v>67796270.610675588</v>
          </cell>
        </row>
        <row r="164">
          <cell r="G164" t="str">
            <v>3430030202</v>
          </cell>
          <cell r="H164">
            <v>39329807.547723383</v>
          </cell>
        </row>
        <row r="165">
          <cell r="G165" t="str">
            <v>3430030203</v>
          </cell>
          <cell r="H165">
            <v>16509782.509999998</v>
          </cell>
        </row>
        <row r="166">
          <cell r="G166" t="str">
            <v>3430030300</v>
          </cell>
          <cell r="H166">
            <v>1439555.31</v>
          </cell>
        </row>
        <row r="167">
          <cell r="G167" t="str">
            <v>3430030301</v>
          </cell>
          <cell r="H167">
            <v>143935160.52213952</v>
          </cell>
        </row>
        <row r="168">
          <cell r="G168" t="str">
            <v>3430030302</v>
          </cell>
          <cell r="H168">
            <v>-2731798.6867925031</v>
          </cell>
        </row>
        <row r="169">
          <cell r="G169" t="str">
            <v>3430030401</v>
          </cell>
          <cell r="H169">
            <v>63578284.981811941</v>
          </cell>
        </row>
        <row r="170">
          <cell r="G170" t="str">
            <v>3430030500</v>
          </cell>
          <cell r="H170">
            <v>15760486.68</v>
          </cell>
        </row>
        <row r="171">
          <cell r="G171" t="str">
            <v>3430030502</v>
          </cell>
          <cell r="H171">
            <v>47035977.53262195</v>
          </cell>
        </row>
        <row r="172">
          <cell r="G172" t="str">
            <v>3430030503</v>
          </cell>
          <cell r="H172">
            <v>77964021.454428732</v>
          </cell>
        </row>
        <row r="173">
          <cell r="G173" t="str">
            <v>3430030504</v>
          </cell>
          <cell r="H173">
            <v>67519887.268988177</v>
          </cell>
        </row>
        <row r="174">
          <cell r="G174" t="str">
            <v>3430030700</v>
          </cell>
          <cell r="H174">
            <v>-4507119.2799999993</v>
          </cell>
        </row>
        <row r="175">
          <cell r="G175" t="str">
            <v>3430030701</v>
          </cell>
          <cell r="H175">
            <v>46109455.327468552</v>
          </cell>
        </row>
        <row r="176">
          <cell r="G176" t="str">
            <v>3430030702</v>
          </cell>
          <cell r="H176">
            <v>33947594.512217946</v>
          </cell>
        </row>
        <row r="177">
          <cell r="G177" t="str">
            <v>3430030801</v>
          </cell>
          <cell r="H177">
            <v>61635024.234249957</v>
          </cell>
        </row>
        <row r="178">
          <cell r="G178" t="str">
            <v>3430030900</v>
          </cell>
          <cell r="H178">
            <v>18813515.800000001</v>
          </cell>
        </row>
        <row r="179">
          <cell r="G179" t="str">
            <v>3430030901</v>
          </cell>
          <cell r="H179">
            <v>-16268873.585000008</v>
          </cell>
        </row>
        <row r="180">
          <cell r="G180" t="str">
            <v>3430030902</v>
          </cell>
          <cell r="H180">
            <v>43488740.574999996</v>
          </cell>
        </row>
        <row r="181">
          <cell r="G181" t="str">
            <v>3430030903</v>
          </cell>
          <cell r="H181">
            <v>34166410.449999988</v>
          </cell>
        </row>
        <row r="182">
          <cell r="G182" t="str">
            <v>3430031001</v>
          </cell>
          <cell r="H182">
            <v>63806979.113125034</v>
          </cell>
        </row>
        <row r="183">
          <cell r="G183" t="str">
            <v>3430031101</v>
          </cell>
          <cell r="H183">
            <v>73733371.89981249</v>
          </cell>
        </row>
        <row r="184">
          <cell r="G184" t="str">
            <v>3430031201</v>
          </cell>
          <cell r="H184">
            <v>60527997.919999987</v>
          </cell>
        </row>
        <row r="185">
          <cell r="G185" t="str">
            <v>3430040101</v>
          </cell>
          <cell r="H185">
            <v>32670937.489999995</v>
          </cell>
        </row>
        <row r="186">
          <cell r="G186" t="str">
            <v>3430040102</v>
          </cell>
          <cell r="H186">
            <v>13541138.560000002</v>
          </cell>
        </row>
        <row r="187">
          <cell r="G187" t="str">
            <v>3430040103</v>
          </cell>
          <cell r="H187">
            <v>85744945.710000008</v>
          </cell>
        </row>
        <row r="188">
          <cell r="G188" t="str">
            <v>3430040104</v>
          </cell>
          <cell r="H188">
            <v>4880808.0099999988</v>
          </cell>
        </row>
        <row r="189">
          <cell r="G189" t="str">
            <v>3430040105</v>
          </cell>
          <cell r="H189">
            <v>4570926.1399999987</v>
          </cell>
        </row>
        <row r="190">
          <cell r="G190" t="str">
            <v>3430040106</v>
          </cell>
          <cell r="H190">
            <v>5031112.7300000004</v>
          </cell>
        </row>
        <row r="191">
          <cell r="G191" t="str">
            <v>3440030101</v>
          </cell>
          <cell r="H191">
            <v>17109453.290000003</v>
          </cell>
        </row>
        <row r="192">
          <cell r="G192" t="str">
            <v>3440030102</v>
          </cell>
          <cell r="H192">
            <v>17088796.600000001</v>
          </cell>
        </row>
        <row r="193">
          <cell r="G193" t="str">
            <v>3440030200</v>
          </cell>
          <cell r="H193">
            <v>422301.39000000007</v>
          </cell>
        </row>
        <row r="194">
          <cell r="G194" t="str">
            <v>3440030201</v>
          </cell>
          <cell r="H194">
            <v>21249180.75</v>
          </cell>
        </row>
        <row r="195">
          <cell r="G195" t="str">
            <v>3440030202</v>
          </cell>
          <cell r="H195">
            <v>23371363.370000001</v>
          </cell>
        </row>
        <row r="196">
          <cell r="G196" t="str">
            <v>3440030300</v>
          </cell>
          <cell r="H196">
            <v>16464.719999999998</v>
          </cell>
        </row>
        <row r="197">
          <cell r="G197" t="str">
            <v>3440030301</v>
          </cell>
          <cell r="H197">
            <v>20597069.82</v>
          </cell>
        </row>
        <row r="198">
          <cell r="G198" t="str">
            <v>3440030302</v>
          </cell>
          <cell r="H198">
            <v>8670664.6100000013</v>
          </cell>
        </row>
        <row r="199">
          <cell r="G199" t="str">
            <v>3440030401</v>
          </cell>
          <cell r="H199">
            <v>17676454.940000001</v>
          </cell>
        </row>
        <row r="200">
          <cell r="G200" t="str">
            <v>3440030500</v>
          </cell>
          <cell r="H200">
            <v>0</v>
          </cell>
        </row>
        <row r="201">
          <cell r="G201" t="str">
            <v>3440030502</v>
          </cell>
          <cell r="H201">
            <v>13254027.659999998</v>
          </cell>
        </row>
        <row r="202">
          <cell r="G202" t="str">
            <v>3440030503</v>
          </cell>
          <cell r="H202">
            <v>18184428</v>
          </cell>
        </row>
        <row r="203">
          <cell r="G203" t="str">
            <v>3440030504</v>
          </cell>
          <cell r="H203">
            <v>14665439.210000001</v>
          </cell>
        </row>
        <row r="204">
          <cell r="G204" t="str">
            <v>3440030700</v>
          </cell>
          <cell r="H204">
            <v>41586.700000000004</v>
          </cell>
        </row>
        <row r="205">
          <cell r="G205" t="str">
            <v>3440030701</v>
          </cell>
          <cell r="H205">
            <v>11148684.369999997</v>
          </cell>
        </row>
        <row r="206">
          <cell r="G206" t="str">
            <v>3440030702</v>
          </cell>
          <cell r="H206">
            <v>12549190.369999999</v>
          </cell>
        </row>
        <row r="207">
          <cell r="G207" t="str">
            <v>3440030801</v>
          </cell>
          <cell r="H207">
            <v>12476752.989999998</v>
          </cell>
        </row>
        <row r="208">
          <cell r="G208" t="str">
            <v>3440030900</v>
          </cell>
          <cell r="H208">
            <v>0</v>
          </cell>
        </row>
        <row r="209">
          <cell r="G209" t="str">
            <v>3440030901</v>
          </cell>
          <cell r="H209">
            <v>9280898.2699999996</v>
          </cell>
        </row>
        <row r="210">
          <cell r="G210" t="str">
            <v>3440030902</v>
          </cell>
          <cell r="H210">
            <v>7940384.370000001</v>
          </cell>
        </row>
        <row r="211">
          <cell r="G211" t="str">
            <v>3440030903</v>
          </cell>
          <cell r="H211">
            <v>11213664.429999998</v>
          </cell>
        </row>
        <row r="212">
          <cell r="G212" t="str">
            <v>3440031001</v>
          </cell>
          <cell r="H212">
            <v>7622366.1499999985</v>
          </cell>
        </row>
        <row r="213">
          <cell r="G213" t="str">
            <v>3440031101</v>
          </cell>
          <cell r="H213">
            <v>8454299.5600000005</v>
          </cell>
        </row>
        <row r="214">
          <cell r="G214" t="str">
            <v>3440040101</v>
          </cell>
          <cell r="H214">
            <v>0</v>
          </cell>
        </row>
        <row r="215">
          <cell r="G215" t="str">
            <v>3440040102</v>
          </cell>
          <cell r="H215">
            <v>0</v>
          </cell>
        </row>
        <row r="216">
          <cell r="G216" t="str">
            <v>3440040103</v>
          </cell>
          <cell r="H216">
            <v>0</v>
          </cell>
        </row>
        <row r="217">
          <cell r="G217" t="str">
            <v>3450030101</v>
          </cell>
          <cell r="H217">
            <v>4131117.79</v>
          </cell>
        </row>
        <row r="218">
          <cell r="G218" t="str">
            <v>3450030102</v>
          </cell>
          <cell r="H218">
            <v>11940584.649999999</v>
          </cell>
        </row>
        <row r="219">
          <cell r="G219" t="str">
            <v>3450030200</v>
          </cell>
          <cell r="H219">
            <v>9717620.540000001</v>
          </cell>
        </row>
        <row r="220">
          <cell r="G220" t="str">
            <v>3450030201</v>
          </cell>
          <cell r="H220">
            <v>20012163.130000003</v>
          </cell>
        </row>
        <row r="221">
          <cell r="G221" t="str">
            <v>3450030202</v>
          </cell>
          <cell r="H221">
            <v>16111174.020000001</v>
          </cell>
        </row>
        <row r="222">
          <cell r="G222" t="str">
            <v>3450030300</v>
          </cell>
          <cell r="H222">
            <v>156579.40000000002</v>
          </cell>
        </row>
        <row r="223">
          <cell r="G223" t="str">
            <v>3450030301</v>
          </cell>
          <cell r="H223">
            <v>26783565.050000001</v>
          </cell>
        </row>
        <row r="224">
          <cell r="G224" t="str">
            <v>3450030302</v>
          </cell>
          <cell r="H224">
            <v>6348164.6899999995</v>
          </cell>
        </row>
        <row r="225">
          <cell r="G225" t="str">
            <v>3450030401</v>
          </cell>
          <cell r="H225">
            <v>18048410.140000001</v>
          </cell>
        </row>
        <row r="226">
          <cell r="G226" t="str">
            <v>3450030500</v>
          </cell>
          <cell r="H226">
            <v>3816450.53</v>
          </cell>
        </row>
        <row r="227">
          <cell r="G227" t="str">
            <v>3450030502</v>
          </cell>
          <cell r="H227">
            <v>17236163.059999999</v>
          </cell>
        </row>
        <row r="228">
          <cell r="G228" t="str">
            <v>3450030503</v>
          </cell>
          <cell r="H228">
            <v>15239527.430000002</v>
          </cell>
        </row>
        <row r="229">
          <cell r="G229" t="str">
            <v>3450030504</v>
          </cell>
          <cell r="H229">
            <v>19039816.339999996</v>
          </cell>
        </row>
        <row r="230">
          <cell r="G230" t="str">
            <v>3450030700</v>
          </cell>
          <cell r="H230">
            <v>702394.6</v>
          </cell>
        </row>
        <row r="231">
          <cell r="G231" t="str">
            <v>3450030701</v>
          </cell>
          <cell r="H231">
            <v>15888428.249999998</v>
          </cell>
        </row>
        <row r="232">
          <cell r="G232" t="str">
            <v>3450030702</v>
          </cell>
          <cell r="H232">
            <v>15777249.739999998</v>
          </cell>
        </row>
        <row r="233">
          <cell r="G233" t="str">
            <v>3450030801</v>
          </cell>
          <cell r="H233">
            <v>18204115.970000003</v>
          </cell>
        </row>
        <row r="234">
          <cell r="G234" t="str">
            <v>3450030900</v>
          </cell>
          <cell r="H234">
            <v>145597.65000000002</v>
          </cell>
        </row>
        <row r="235">
          <cell r="G235" t="str">
            <v>3450030901</v>
          </cell>
          <cell r="H235">
            <v>14354185.520000003</v>
          </cell>
        </row>
        <row r="236">
          <cell r="G236" t="str">
            <v>3450030902</v>
          </cell>
          <cell r="H236">
            <v>6309504.7299999995</v>
          </cell>
        </row>
        <row r="237">
          <cell r="G237" t="str">
            <v>3450030903</v>
          </cell>
          <cell r="H237">
            <v>8844538.4000000004</v>
          </cell>
        </row>
        <row r="238">
          <cell r="G238" t="str">
            <v>3450031001</v>
          </cell>
          <cell r="H238">
            <v>12157296.350000001</v>
          </cell>
        </row>
        <row r="239">
          <cell r="G239" t="str">
            <v>3450031101</v>
          </cell>
          <cell r="H239">
            <v>9526169.6600000001</v>
          </cell>
        </row>
        <row r="240">
          <cell r="G240" t="str">
            <v>3450040101</v>
          </cell>
          <cell r="H240">
            <v>5776218.5800000001</v>
          </cell>
        </row>
        <row r="241">
          <cell r="G241" t="str">
            <v>3450040102</v>
          </cell>
          <cell r="H241">
            <v>1295437.8500000001</v>
          </cell>
        </row>
        <row r="242">
          <cell r="G242" t="str">
            <v>3450040103</v>
          </cell>
          <cell r="H242">
            <v>765897.38</v>
          </cell>
        </row>
        <row r="243">
          <cell r="G243" t="str">
            <v>3460030101</v>
          </cell>
          <cell r="H243">
            <v>218701.95</v>
          </cell>
        </row>
        <row r="244">
          <cell r="G244" t="str">
            <v>3460030102</v>
          </cell>
          <cell r="H244">
            <v>77372.42</v>
          </cell>
        </row>
        <row r="245">
          <cell r="G245" t="str">
            <v>3460030200</v>
          </cell>
          <cell r="H245">
            <v>641980.0199999999</v>
          </cell>
        </row>
        <row r="246">
          <cell r="G246" t="str">
            <v>3460030201</v>
          </cell>
          <cell r="H246">
            <v>1971541.87</v>
          </cell>
        </row>
        <row r="247">
          <cell r="G247" t="str">
            <v>3460030202</v>
          </cell>
          <cell r="H247">
            <v>1335351.82</v>
          </cell>
        </row>
        <row r="248">
          <cell r="G248" t="str">
            <v>3460030300</v>
          </cell>
          <cell r="H248">
            <v>214313.48</v>
          </cell>
        </row>
        <row r="249">
          <cell r="G249" t="str">
            <v>3460030301</v>
          </cell>
          <cell r="H249">
            <v>1722089.7300000002</v>
          </cell>
        </row>
        <row r="250">
          <cell r="G250" t="str">
            <v>3460030302</v>
          </cell>
          <cell r="H250">
            <v>268613.21000000002</v>
          </cell>
        </row>
        <row r="251">
          <cell r="G251" t="str">
            <v>3460030401</v>
          </cell>
          <cell r="H251">
            <v>4027697.8800000004</v>
          </cell>
        </row>
        <row r="252">
          <cell r="G252" t="str">
            <v>3460030500</v>
          </cell>
          <cell r="H252">
            <v>2872542.08</v>
          </cell>
        </row>
        <row r="253">
          <cell r="G253" t="str">
            <v>3460030502</v>
          </cell>
          <cell r="H253">
            <v>419918.48</v>
          </cell>
        </row>
        <row r="254">
          <cell r="G254" t="str">
            <v>3460030503</v>
          </cell>
          <cell r="H254">
            <v>440197.00999999995</v>
          </cell>
        </row>
        <row r="255">
          <cell r="G255" t="str">
            <v>3460030504</v>
          </cell>
          <cell r="H255">
            <v>1899802.7500000002</v>
          </cell>
        </row>
        <row r="256">
          <cell r="G256" t="str">
            <v>3460030700</v>
          </cell>
          <cell r="H256">
            <v>882970.44</v>
          </cell>
        </row>
        <row r="257">
          <cell r="G257" t="str">
            <v>3460030701</v>
          </cell>
          <cell r="H257">
            <v>1508946.9400000002</v>
          </cell>
        </row>
        <row r="258">
          <cell r="G258" t="str">
            <v>3460030702</v>
          </cell>
          <cell r="H258">
            <v>1325238.03</v>
          </cell>
        </row>
        <row r="259">
          <cell r="G259" t="str">
            <v>3460030801</v>
          </cell>
          <cell r="H259">
            <v>4022236.1799999997</v>
          </cell>
        </row>
        <row r="260">
          <cell r="G260" t="str">
            <v>3460030900</v>
          </cell>
          <cell r="H260">
            <v>136417.28</v>
          </cell>
        </row>
        <row r="261">
          <cell r="G261" t="str">
            <v>3460030901</v>
          </cell>
          <cell r="H261">
            <v>1572724.68</v>
          </cell>
        </row>
        <row r="262">
          <cell r="G262" t="str">
            <v>3460030902</v>
          </cell>
          <cell r="H262">
            <v>2070601.65</v>
          </cell>
        </row>
        <row r="263">
          <cell r="G263" t="str">
            <v>3460030903</v>
          </cell>
          <cell r="H263">
            <v>8125569.2399999993</v>
          </cell>
        </row>
        <row r="264">
          <cell r="G264" t="str">
            <v>3460031001</v>
          </cell>
          <cell r="H264">
            <v>1080565.4000000001</v>
          </cell>
        </row>
        <row r="265">
          <cell r="G265" t="str">
            <v>3460031101</v>
          </cell>
          <cell r="H265">
            <v>2033781.3</v>
          </cell>
        </row>
        <row r="266">
          <cell r="G266" t="str">
            <v>3460040101</v>
          </cell>
          <cell r="H266">
            <v>0</v>
          </cell>
        </row>
        <row r="267">
          <cell r="G267" t="str">
            <v>3460040102</v>
          </cell>
          <cell r="H267">
            <v>0</v>
          </cell>
        </row>
        <row r="268">
          <cell r="G268" t="str">
            <v>3460040103</v>
          </cell>
          <cell r="H268">
            <v>298.55</v>
          </cell>
        </row>
        <row r="269">
          <cell r="G269" t="str">
            <v>35020</v>
          </cell>
          <cell r="H269">
            <v>83384302.848000005</v>
          </cell>
        </row>
        <row r="270">
          <cell r="G270" t="str">
            <v>35200</v>
          </cell>
          <cell r="H270">
            <v>42940285.587999992</v>
          </cell>
        </row>
        <row r="271">
          <cell r="G271" t="str">
            <v>35300</v>
          </cell>
          <cell r="H271">
            <v>513040544.42799997</v>
          </cell>
        </row>
        <row r="272">
          <cell r="G272" t="str">
            <v>35310</v>
          </cell>
          <cell r="H272">
            <v>69487768.060000002</v>
          </cell>
        </row>
        <row r="273">
          <cell r="G273" t="str">
            <v>35400</v>
          </cell>
          <cell r="H273">
            <v>232954144.354</v>
          </cell>
        </row>
        <row r="274">
          <cell r="G274" t="str">
            <v>35500</v>
          </cell>
          <cell r="H274">
            <v>448901389.57800001</v>
          </cell>
        </row>
        <row r="275">
          <cell r="G275" t="str">
            <v>35600</v>
          </cell>
          <cell r="H275">
            <v>382405934.912</v>
          </cell>
        </row>
        <row r="276">
          <cell r="G276" t="str">
            <v>35700</v>
          </cell>
          <cell r="H276">
            <v>27751731.549999997</v>
          </cell>
        </row>
        <row r="277">
          <cell r="G277" t="str">
            <v>35800</v>
          </cell>
          <cell r="H277">
            <v>31010192.599999998</v>
          </cell>
        </row>
        <row r="278">
          <cell r="G278" t="str">
            <v>35900</v>
          </cell>
          <cell r="H278">
            <v>44431827.413000003</v>
          </cell>
        </row>
        <row r="279">
          <cell r="G279" t="str">
            <v>36100</v>
          </cell>
          <cell r="H279">
            <v>58619127.831</v>
          </cell>
        </row>
        <row r="280">
          <cell r="G280" t="str">
            <v>36200</v>
          </cell>
          <cell r="H280">
            <v>565016144.5940001</v>
          </cell>
        </row>
        <row r="281">
          <cell r="G281" t="str">
            <v>36400</v>
          </cell>
          <cell r="H281">
            <v>630329378.77999997</v>
          </cell>
        </row>
        <row r="282">
          <cell r="G282" t="str">
            <v>36500</v>
          </cell>
          <cell r="H282">
            <v>797691076.36000001</v>
          </cell>
        </row>
        <row r="283">
          <cell r="G283" t="str">
            <v>36660</v>
          </cell>
          <cell r="H283">
            <v>361940007.14999998</v>
          </cell>
        </row>
        <row r="284">
          <cell r="G284" t="str">
            <v>36670</v>
          </cell>
          <cell r="H284">
            <v>31128709.419999994</v>
          </cell>
        </row>
        <row r="285">
          <cell r="G285" t="str">
            <v>36760</v>
          </cell>
          <cell r="H285">
            <v>490906532.10000002</v>
          </cell>
        </row>
        <row r="286">
          <cell r="G286" t="str">
            <v>36770</v>
          </cell>
          <cell r="H286">
            <v>309852422.01999998</v>
          </cell>
        </row>
        <row r="287">
          <cell r="G287" t="str">
            <v>36800</v>
          </cell>
          <cell r="H287">
            <v>1015547475.5999999</v>
          </cell>
        </row>
        <row r="288">
          <cell r="G288" t="str">
            <v>36910</v>
          </cell>
          <cell r="H288">
            <v>132503973.38999999</v>
          </cell>
        </row>
        <row r="289">
          <cell r="G289" t="str">
            <v>36960</v>
          </cell>
          <cell r="H289">
            <v>334839861.48000002</v>
          </cell>
        </row>
        <row r="290">
          <cell r="G290" t="str">
            <v>37000</v>
          </cell>
          <cell r="H290">
            <v>-37399325.629999995</v>
          </cell>
        </row>
        <row r="291">
          <cell r="G291" t="str">
            <v>37010</v>
          </cell>
          <cell r="H291">
            <v>250633601.22999999</v>
          </cell>
        </row>
        <row r="292">
          <cell r="G292" t="str">
            <v>37100</v>
          </cell>
          <cell r="H292">
            <v>34707238.769999996</v>
          </cell>
        </row>
        <row r="293">
          <cell r="G293" t="str">
            <v>37300</v>
          </cell>
          <cell r="H293">
            <v>185439324.44999999</v>
          </cell>
        </row>
        <row r="294">
          <cell r="G294" t="str">
            <v>39000</v>
          </cell>
          <cell r="H294">
            <v>128926295.48</v>
          </cell>
        </row>
        <row r="295">
          <cell r="G295" t="str">
            <v>39210</v>
          </cell>
          <cell r="H295">
            <v>2860934.89</v>
          </cell>
        </row>
        <row r="296">
          <cell r="G296" t="str">
            <v>39220</v>
          </cell>
          <cell r="H296">
            <v>14686874.99</v>
          </cell>
        </row>
        <row r="297">
          <cell r="G297" t="str">
            <v>39230</v>
          </cell>
          <cell r="H297">
            <v>110025531.16</v>
          </cell>
        </row>
        <row r="298">
          <cell r="G298" t="str">
            <v>39240</v>
          </cell>
          <cell r="H298">
            <v>702528.90999999992</v>
          </cell>
        </row>
        <row r="299">
          <cell r="G299" t="str">
            <v>39290</v>
          </cell>
          <cell r="H299">
            <v>3130952.5299999993</v>
          </cell>
        </row>
        <row r="300">
          <cell r="G300" t="str">
            <v>39610</v>
          </cell>
          <cell r="H300">
            <v>2463918.2799999998</v>
          </cell>
        </row>
        <row r="301">
          <cell r="G301" t="str">
            <v>39780</v>
          </cell>
          <cell r="H301">
            <v>10380859.369999999</v>
          </cell>
        </row>
        <row r="302">
          <cell r="H302">
            <v>0</v>
          </cell>
        </row>
        <row r="303">
          <cell r="H303">
            <v>0</v>
          </cell>
        </row>
        <row r="304">
          <cell r="G304" t="str">
            <v>3410030101</v>
          </cell>
          <cell r="H304">
            <v>-4921999.8386166673</v>
          </cell>
        </row>
        <row r="305">
          <cell r="G305" t="str">
            <v>3420030101</v>
          </cell>
          <cell r="H305">
            <v>-1759032.9354888885</v>
          </cell>
        </row>
        <row r="306">
          <cell r="G306" t="str">
            <v>3430030101</v>
          </cell>
          <cell r="H306">
            <v>-34187250.106142238</v>
          </cell>
        </row>
        <row r="307">
          <cell r="G307" t="str">
            <v>3440030101</v>
          </cell>
          <cell r="H307">
            <v>-16588608.309716666</v>
          </cell>
        </row>
        <row r="308">
          <cell r="G308" t="str">
            <v>3450030101</v>
          </cell>
          <cell r="H308">
            <v>-3999971.1313650003</v>
          </cell>
        </row>
        <row r="309">
          <cell r="G309" t="str">
            <v>3460030101</v>
          </cell>
          <cell r="H309">
            <v>-211500.84262694442</v>
          </cell>
        </row>
        <row r="310">
          <cell r="G310" t="str">
            <v>3410030102</v>
          </cell>
          <cell r="H310">
            <v>-2542322.8886925015</v>
          </cell>
        </row>
        <row r="311">
          <cell r="G311" t="str">
            <v>3420030102</v>
          </cell>
          <cell r="H311">
            <v>-2204150.4287099997</v>
          </cell>
        </row>
        <row r="312">
          <cell r="G312" t="str">
            <v>3430030102</v>
          </cell>
          <cell r="H312">
            <v>-29347544.698634986</v>
          </cell>
        </row>
        <row r="313">
          <cell r="G313" t="str">
            <v>3440030102</v>
          </cell>
          <cell r="H313">
            <v>-15166419.282315003</v>
          </cell>
        </row>
        <row r="314">
          <cell r="G314" t="str">
            <v>3450030102</v>
          </cell>
          <cell r="H314">
            <v>-10586452.989390003</v>
          </cell>
        </row>
        <row r="315">
          <cell r="G315" t="str">
            <v>3460030102</v>
          </cell>
          <cell r="H315">
            <v>-68533.239465000006</v>
          </cell>
        </row>
        <row r="316">
          <cell r="H316">
            <v>0</v>
          </cell>
        </row>
        <row r="317">
          <cell r="H317">
            <v>0</v>
          </cell>
        </row>
        <row r="318">
          <cell r="H318">
            <v>0</v>
          </cell>
        </row>
        <row r="319">
          <cell r="G319" t="str">
            <v>3410030101</v>
          </cell>
          <cell r="H319">
            <v>522973.79000000004</v>
          </cell>
        </row>
        <row r="320">
          <cell r="G320" t="str">
            <v>3420030101</v>
          </cell>
          <cell r="H320">
            <v>168940.87999999998</v>
          </cell>
        </row>
        <row r="321">
          <cell r="G321" t="str">
            <v>3430030101</v>
          </cell>
          <cell r="H321">
            <v>25364389.175673343</v>
          </cell>
        </row>
        <row r="322">
          <cell r="G322" t="str">
            <v>3440030101</v>
          </cell>
          <cell r="H322">
            <v>1519063.59</v>
          </cell>
        </row>
        <row r="323">
          <cell r="G323" t="str">
            <v>3450030101</v>
          </cell>
          <cell r="H323">
            <v>365057.26999999996</v>
          </cell>
        </row>
        <row r="324">
          <cell r="G324" t="str">
            <v>3460030101</v>
          </cell>
          <cell r="H324">
            <v>18191.419999999998</v>
          </cell>
        </row>
        <row r="325">
          <cell r="H325">
            <v>0</v>
          </cell>
        </row>
        <row r="326">
          <cell r="H326">
            <v>0</v>
          </cell>
        </row>
        <row r="327">
          <cell r="H327">
            <v>0</v>
          </cell>
        </row>
        <row r="328">
          <cell r="G328" t="str">
            <v>3410030102</v>
          </cell>
          <cell r="H328">
            <v>95005.41</v>
          </cell>
        </row>
        <row r="329">
          <cell r="G329" t="str">
            <v>3420030102</v>
          </cell>
          <cell r="H329">
            <v>73121.580000000016</v>
          </cell>
        </row>
        <row r="330">
          <cell r="G330" t="str">
            <v>3430030102</v>
          </cell>
          <cell r="H330">
            <v>20674027.333126556</v>
          </cell>
        </row>
        <row r="331">
          <cell r="G331" t="str">
            <v>3440030102</v>
          </cell>
          <cell r="H331">
            <v>464584.70999999996</v>
          </cell>
        </row>
        <row r="332">
          <cell r="G332" t="str">
            <v>3450030102</v>
          </cell>
          <cell r="H332">
            <v>348329.69000000006</v>
          </cell>
        </row>
        <row r="333">
          <cell r="G333" t="str">
            <v>3460030102</v>
          </cell>
          <cell r="H333">
            <v>2113.5</v>
          </cell>
        </row>
        <row r="334">
          <cell r="H334">
            <v>0</v>
          </cell>
        </row>
        <row r="335">
          <cell r="G335" t="str">
            <v>3410030101</v>
          </cell>
          <cell r="H335">
            <v>-312708.88616333256</v>
          </cell>
        </row>
        <row r="336">
          <cell r="G336" t="str">
            <v>3420030101</v>
          </cell>
          <cell r="H336">
            <v>-133916.10142555591</v>
          </cell>
        </row>
        <row r="337">
          <cell r="G337" t="str">
            <v>3430030101</v>
          </cell>
          <cell r="H337">
            <v>-1349578.2922183159</v>
          </cell>
        </row>
        <row r="338">
          <cell r="G338" t="str">
            <v>3440030101</v>
          </cell>
          <cell r="H338">
            <v>-1289903.7789100027</v>
          </cell>
        </row>
        <row r="339">
          <cell r="G339" t="str">
            <v>3450030101</v>
          </cell>
          <cell r="H339">
            <v>-321547.11221333302</v>
          </cell>
        </row>
        <row r="340">
          <cell r="G340" t="str">
            <v>3460030101</v>
          </cell>
          <cell r="H340">
            <v>-16822.927449722243</v>
          </cell>
        </row>
        <row r="341">
          <cell r="G341" t="str">
            <v>3410030102</v>
          </cell>
          <cell r="H341">
            <v>-264382.86950527621</v>
          </cell>
        </row>
        <row r="342">
          <cell r="G342" t="str">
            <v>3420030102</v>
          </cell>
          <cell r="H342">
            <v>-262672.29059666733</v>
          </cell>
        </row>
        <row r="343">
          <cell r="G343" t="str">
            <v>3430030102</v>
          </cell>
          <cell r="H343">
            <v>-2564461.8256494566</v>
          </cell>
        </row>
        <row r="344">
          <cell r="G344" t="str">
            <v>3440030102</v>
          </cell>
          <cell r="H344">
            <v>-1835877.060478332</v>
          </cell>
        </row>
        <row r="345">
          <cell r="G345" t="str">
            <v>3450030102</v>
          </cell>
          <cell r="H345">
            <v>-1216609.5997588844</v>
          </cell>
        </row>
        <row r="346">
          <cell r="G346" t="str">
            <v>3460030102</v>
          </cell>
          <cell r="H346">
            <v>-8321.0394283333299</v>
          </cell>
        </row>
        <row r="347">
          <cell r="H347">
            <v>0</v>
          </cell>
        </row>
        <row r="348">
          <cell r="H348">
            <v>0</v>
          </cell>
        </row>
        <row r="349">
          <cell r="H349">
            <v>0</v>
          </cell>
        </row>
        <row r="350">
          <cell r="G350" t="str">
            <v>3110010301</v>
          </cell>
          <cell r="H350">
            <v>2081.41849125</v>
          </cell>
        </row>
        <row r="351">
          <cell r="G351" t="str">
            <v>3110010302</v>
          </cell>
          <cell r="H351">
            <v>126.91730625000002</v>
          </cell>
        </row>
        <row r="352">
          <cell r="G352" t="str">
            <v>3110010303</v>
          </cell>
          <cell r="H352">
            <v>92.579628750000012</v>
          </cell>
        </row>
        <row r="353">
          <cell r="G353" t="str">
            <v>3110010400</v>
          </cell>
          <cell r="H353">
            <v>3915.6916050000009</v>
          </cell>
        </row>
        <row r="354">
          <cell r="G354" t="str">
            <v>3110010402</v>
          </cell>
          <cell r="H354">
            <v>265.49145000000004</v>
          </cell>
        </row>
        <row r="355">
          <cell r="G355" t="str">
            <v>3110010403</v>
          </cell>
          <cell r="H355">
            <v>182.3411625</v>
          </cell>
        </row>
        <row r="356">
          <cell r="G356" t="str">
            <v>3110010801</v>
          </cell>
          <cell r="H356">
            <v>573.63725999999997</v>
          </cell>
        </row>
        <row r="357">
          <cell r="G357" t="str">
            <v>3110010802</v>
          </cell>
          <cell r="H357">
            <v>45.759065</v>
          </cell>
        </row>
        <row r="358">
          <cell r="G358" t="str">
            <v>3110010803</v>
          </cell>
          <cell r="H358">
            <v>2316.9421537500002</v>
          </cell>
        </row>
        <row r="359">
          <cell r="G359" t="str">
            <v>3110010900</v>
          </cell>
          <cell r="H359">
            <v>0</v>
          </cell>
        </row>
        <row r="360">
          <cell r="G360" t="str">
            <v>3110010902</v>
          </cell>
          <cell r="H360">
            <v>370.81508625000004</v>
          </cell>
        </row>
        <row r="361">
          <cell r="G361" t="str">
            <v>3110010903</v>
          </cell>
          <cell r="H361">
            <v>0</v>
          </cell>
        </row>
        <row r="362">
          <cell r="G362" t="str">
            <v>3110010904</v>
          </cell>
          <cell r="H362">
            <v>101.23942500000001</v>
          </cell>
        </row>
        <row r="363">
          <cell r="G363" t="str">
            <v>3110010905</v>
          </cell>
          <cell r="H363">
            <v>0</v>
          </cell>
        </row>
        <row r="364">
          <cell r="G364" t="str">
            <v>3120010301</v>
          </cell>
          <cell r="H364">
            <v>177.34713750000003</v>
          </cell>
        </row>
        <row r="365">
          <cell r="G365" t="str">
            <v>3120010302</v>
          </cell>
          <cell r="H365">
            <v>4171.4403575000006</v>
          </cell>
        </row>
        <row r="366">
          <cell r="G366" t="str">
            <v>3120010303</v>
          </cell>
          <cell r="H366">
            <v>4228.3399925000003</v>
          </cell>
        </row>
        <row r="367">
          <cell r="G367" t="str">
            <v>3120010400</v>
          </cell>
          <cell r="H367">
            <v>141.63292000000001</v>
          </cell>
        </row>
        <row r="368">
          <cell r="G368" t="str">
            <v>3120010401</v>
          </cell>
          <cell r="H368">
            <v>0</v>
          </cell>
        </row>
        <row r="369">
          <cell r="G369" t="str">
            <v>3120010402</v>
          </cell>
          <cell r="H369">
            <v>4264.5327400000006</v>
          </cell>
        </row>
        <row r="370">
          <cell r="G370" t="str">
            <v>3120010403</v>
          </cell>
          <cell r="H370">
            <v>4311.0900300000003</v>
          </cell>
        </row>
        <row r="371">
          <cell r="G371" t="str">
            <v>3120010800</v>
          </cell>
          <cell r="H371">
            <v>0</v>
          </cell>
        </row>
        <row r="372">
          <cell r="G372" t="str">
            <v>3120010801</v>
          </cell>
          <cell r="H372">
            <v>465.95896750000009</v>
          </cell>
        </row>
        <row r="373">
          <cell r="G373" t="str">
            <v>3120010802</v>
          </cell>
          <cell r="H373">
            <v>418.19824125000002</v>
          </cell>
        </row>
        <row r="374">
          <cell r="G374" t="str">
            <v>3120010803</v>
          </cell>
          <cell r="H374">
            <v>12107.184375000001</v>
          </cell>
        </row>
        <row r="375">
          <cell r="G375" t="str">
            <v>3120010900</v>
          </cell>
          <cell r="H375">
            <v>0</v>
          </cell>
        </row>
        <row r="376">
          <cell r="G376" t="str">
            <v>3120010901</v>
          </cell>
          <cell r="H376">
            <v>0</v>
          </cell>
        </row>
        <row r="377">
          <cell r="G377" t="str">
            <v>3120010902</v>
          </cell>
          <cell r="H377">
            <v>51.176157500000009</v>
          </cell>
        </row>
        <row r="378">
          <cell r="G378" t="str">
            <v>3120010903</v>
          </cell>
          <cell r="H378">
            <v>0</v>
          </cell>
        </row>
        <row r="379">
          <cell r="G379" t="str">
            <v>3120010904</v>
          </cell>
          <cell r="H379">
            <v>1379.9052475000003</v>
          </cell>
        </row>
        <row r="380">
          <cell r="G380" t="str">
            <v>3120010905</v>
          </cell>
          <cell r="H380">
            <v>0</v>
          </cell>
        </row>
        <row r="381">
          <cell r="G381" t="str">
            <v>3140010301</v>
          </cell>
          <cell r="H381">
            <v>221.86222500000002</v>
          </cell>
        </row>
        <row r="382">
          <cell r="G382" t="str">
            <v>3140010302</v>
          </cell>
          <cell r="H382">
            <v>1670.1333675000003</v>
          </cell>
        </row>
        <row r="383">
          <cell r="G383" t="str">
            <v>3140010303</v>
          </cell>
          <cell r="H383">
            <v>1626.5724150000001</v>
          </cell>
        </row>
        <row r="384">
          <cell r="G384" t="str">
            <v>3140010400</v>
          </cell>
          <cell r="H384">
            <v>550.50654750000012</v>
          </cell>
        </row>
        <row r="385">
          <cell r="G385" t="str">
            <v>3140010402</v>
          </cell>
          <cell r="H385">
            <v>1805.7586300000003</v>
          </cell>
        </row>
        <row r="386">
          <cell r="G386" t="str">
            <v>3140010403</v>
          </cell>
          <cell r="H386">
            <v>1660.2199250000001</v>
          </cell>
        </row>
        <row r="387">
          <cell r="G387" t="str">
            <v>3140010801</v>
          </cell>
          <cell r="H387">
            <v>78.189734999999999</v>
          </cell>
        </row>
        <row r="388">
          <cell r="G388" t="str">
            <v>3140010802</v>
          </cell>
          <cell r="H388">
            <v>51.044630000000005</v>
          </cell>
        </row>
        <row r="389">
          <cell r="G389" t="str">
            <v>3140010803</v>
          </cell>
          <cell r="H389">
            <v>2215.0043500000006</v>
          </cell>
        </row>
        <row r="390">
          <cell r="G390" t="str">
            <v>3140010900</v>
          </cell>
          <cell r="H390">
            <v>0</v>
          </cell>
        </row>
        <row r="391">
          <cell r="G391" t="str">
            <v>3140010902</v>
          </cell>
          <cell r="H391">
            <v>34.597517500000002</v>
          </cell>
        </row>
        <row r="392">
          <cell r="G392" t="str">
            <v>3140010903</v>
          </cell>
          <cell r="H392">
            <v>0</v>
          </cell>
        </row>
        <row r="393">
          <cell r="G393" t="str">
            <v>3140010904</v>
          </cell>
          <cell r="H393">
            <v>435.79178500000006</v>
          </cell>
        </row>
        <row r="394">
          <cell r="G394" t="str">
            <v>3140010905</v>
          </cell>
          <cell r="H394">
            <v>0</v>
          </cell>
        </row>
        <row r="395">
          <cell r="G395" t="str">
            <v>3150010301</v>
          </cell>
          <cell r="H395">
            <v>204.68022000000002</v>
          </cell>
        </row>
        <row r="396">
          <cell r="G396" t="str">
            <v>3150010302</v>
          </cell>
          <cell r="H396">
            <v>302.59665000000001</v>
          </cell>
        </row>
        <row r="397">
          <cell r="G397" t="str">
            <v>3150010303</v>
          </cell>
          <cell r="H397">
            <v>260.41757999999999</v>
          </cell>
        </row>
        <row r="398">
          <cell r="G398" t="str">
            <v>3150010400</v>
          </cell>
          <cell r="H398">
            <v>190.42079999999999</v>
          </cell>
        </row>
        <row r="399">
          <cell r="G399" t="str">
            <v>3150010402</v>
          </cell>
          <cell r="H399">
            <v>451.13486999999998</v>
          </cell>
        </row>
        <row r="400">
          <cell r="G400" t="str">
            <v>3150010403</v>
          </cell>
          <cell r="H400">
            <v>426.24029999999999</v>
          </cell>
        </row>
        <row r="401">
          <cell r="G401" t="str">
            <v>3150010801</v>
          </cell>
          <cell r="H401">
            <v>20.4084</v>
          </cell>
        </row>
        <row r="402">
          <cell r="G402" t="str">
            <v>3150010802</v>
          </cell>
          <cell r="H402">
            <v>46.9086</v>
          </cell>
        </row>
        <row r="403">
          <cell r="G403" t="str">
            <v>3150010803</v>
          </cell>
          <cell r="H403">
            <v>821.72591999999997</v>
          </cell>
        </row>
        <row r="404">
          <cell r="G404" t="str">
            <v>3150010900</v>
          </cell>
          <cell r="H404">
            <v>0</v>
          </cell>
        </row>
        <row r="405">
          <cell r="G405" t="str">
            <v>3150010902</v>
          </cell>
          <cell r="H405">
            <v>74.585459999999998</v>
          </cell>
        </row>
        <row r="406">
          <cell r="G406" t="str">
            <v>3150010903</v>
          </cell>
          <cell r="H406">
            <v>0</v>
          </cell>
        </row>
        <row r="407">
          <cell r="G407" t="str">
            <v>3150010904</v>
          </cell>
          <cell r="H407">
            <v>159.50757000000002</v>
          </cell>
        </row>
        <row r="408">
          <cell r="G408" t="str">
            <v>3150010905</v>
          </cell>
          <cell r="H408">
            <v>0</v>
          </cell>
        </row>
        <row r="409">
          <cell r="G409" t="str">
            <v>3160010301</v>
          </cell>
          <cell r="H409">
            <v>51.99729</v>
          </cell>
        </row>
        <row r="410">
          <cell r="G410" t="str">
            <v>3160010302</v>
          </cell>
          <cell r="H410">
            <v>83.265569999999983</v>
          </cell>
        </row>
        <row r="411">
          <cell r="G411" t="str">
            <v>3160010303</v>
          </cell>
          <cell r="H411">
            <v>73.280069999999995</v>
          </cell>
        </row>
        <row r="412">
          <cell r="G412" t="str">
            <v>3160010400</v>
          </cell>
          <cell r="H412">
            <v>71.920590000000004</v>
          </cell>
        </row>
        <row r="413">
          <cell r="G413" t="str">
            <v>3160010402</v>
          </cell>
          <cell r="H413">
            <v>66.476880000000008</v>
          </cell>
        </row>
        <row r="414">
          <cell r="G414" t="str">
            <v>3160010403</v>
          </cell>
          <cell r="H414">
            <v>60.681449999999991</v>
          </cell>
        </row>
        <row r="415">
          <cell r="G415" t="str">
            <v>3160010801</v>
          </cell>
          <cell r="H415">
            <v>60.909929999999996</v>
          </cell>
        </row>
        <row r="416">
          <cell r="G416" t="str">
            <v>3160010802</v>
          </cell>
          <cell r="H416">
            <v>0</v>
          </cell>
        </row>
        <row r="417">
          <cell r="G417" t="str">
            <v>3160010803</v>
          </cell>
          <cell r="H417">
            <v>85.16543999999999</v>
          </cell>
        </row>
        <row r="418">
          <cell r="G418" t="str">
            <v>3160010900</v>
          </cell>
          <cell r="H418">
            <v>0</v>
          </cell>
        </row>
        <row r="419">
          <cell r="G419" t="str">
            <v>3160010902</v>
          </cell>
          <cell r="H419">
            <v>20.442</v>
          </cell>
        </row>
        <row r="420">
          <cell r="G420" t="str">
            <v>3160010903</v>
          </cell>
          <cell r="H420">
            <v>0</v>
          </cell>
        </row>
        <row r="421">
          <cell r="G421" t="str">
            <v>3160010904</v>
          </cell>
          <cell r="H421">
            <v>26.061509999999995</v>
          </cell>
        </row>
        <row r="422">
          <cell r="G422" t="str">
            <v>3160010905</v>
          </cell>
          <cell r="H422">
            <v>0</v>
          </cell>
        </row>
        <row r="423">
          <cell r="G423" t="str">
            <v>3210020100</v>
          </cell>
          <cell r="H423">
            <v>10930.706032499998</v>
          </cell>
        </row>
        <row r="424">
          <cell r="G424" t="str">
            <v>3210020101</v>
          </cell>
          <cell r="H424">
            <v>14210.182327500002</v>
          </cell>
        </row>
        <row r="425">
          <cell r="G425" t="str">
            <v>3210020102</v>
          </cell>
          <cell r="H425">
            <v>25015.601880000002</v>
          </cell>
        </row>
        <row r="426">
          <cell r="G426" t="str">
            <v>3210020200</v>
          </cell>
          <cell r="H426">
            <v>109757.85628500002</v>
          </cell>
        </row>
        <row r="427">
          <cell r="G427" t="str">
            <v>3210020201</v>
          </cell>
          <cell r="H427">
            <v>15210.075690000001</v>
          </cell>
        </row>
        <row r="428">
          <cell r="G428" t="str">
            <v>3210020202</v>
          </cell>
          <cell r="H428">
            <v>6196.7888325000013</v>
          </cell>
        </row>
        <row r="429">
          <cell r="G429" t="str">
            <v>3220020100</v>
          </cell>
          <cell r="H429">
            <v>1701.3424249999996</v>
          </cell>
        </row>
        <row r="430">
          <cell r="G430" t="str">
            <v>3220020101</v>
          </cell>
          <cell r="H430">
            <v>54163.40105</v>
          </cell>
        </row>
        <row r="431">
          <cell r="G431" t="str">
            <v>3220020102</v>
          </cell>
          <cell r="H431">
            <v>88062.757775000005</v>
          </cell>
        </row>
        <row r="432">
          <cell r="G432" t="str">
            <v>3220020200</v>
          </cell>
          <cell r="H432">
            <v>42861.516125000002</v>
          </cell>
        </row>
        <row r="433">
          <cell r="G433" t="str">
            <v>3220020201</v>
          </cell>
          <cell r="H433">
            <v>72651.505325000006</v>
          </cell>
        </row>
        <row r="434">
          <cell r="G434" t="str">
            <v>3220020202</v>
          </cell>
          <cell r="H434">
            <v>23993.210524999999</v>
          </cell>
        </row>
        <row r="435">
          <cell r="G435" t="str">
            <v>3230020100</v>
          </cell>
          <cell r="H435">
            <v>455.70740999999998</v>
          </cell>
        </row>
        <row r="436">
          <cell r="G436" t="str">
            <v>3230020101</v>
          </cell>
          <cell r="H436">
            <v>9051.7052999999996</v>
          </cell>
        </row>
        <row r="437">
          <cell r="G437" t="str">
            <v>3230020102</v>
          </cell>
          <cell r="H437">
            <v>13099.853819999998</v>
          </cell>
        </row>
        <row r="438">
          <cell r="G438" t="str">
            <v>3230020200</v>
          </cell>
          <cell r="H438">
            <v>7059.8585399999984</v>
          </cell>
        </row>
        <row r="439">
          <cell r="G439" t="str">
            <v>3230020201</v>
          </cell>
          <cell r="H439">
            <v>25973.440169999998</v>
          </cell>
        </row>
        <row r="440">
          <cell r="G440" t="str">
            <v>3230020202</v>
          </cell>
          <cell r="H440">
            <v>10291.892489999998</v>
          </cell>
        </row>
        <row r="441">
          <cell r="G441" t="str">
            <v>3240020100</v>
          </cell>
          <cell r="H441">
            <v>947.07598500000017</v>
          </cell>
        </row>
        <row r="442">
          <cell r="G442" t="str">
            <v>3240020101</v>
          </cell>
          <cell r="H442">
            <v>6846.7747050000007</v>
          </cell>
        </row>
        <row r="443">
          <cell r="G443" t="str">
            <v>3240020102</v>
          </cell>
          <cell r="H443">
            <v>15176.862675000002</v>
          </cell>
        </row>
        <row r="444">
          <cell r="G444" t="str">
            <v>3240020200</v>
          </cell>
          <cell r="H444">
            <v>16458.706845000001</v>
          </cell>
        </row>
        <row r="445">
          <cell r="G445" t="str">
            <v>3240020201</v>
          </cell>
          <cell r="H445">
            <v>24354.938002500003</v>
          </cell>
        </row>
        <row r="446">
          <cell r="G446" t="str">
            <v>3240020202</v>
          </cell>
          <cell r="H446">
            <v>11406.310065000001</v>
          </cell>
        </row>
        <row r="447">
          <cell r="G447" t="str">
            <v>3250020100</v>
          </cell>
          <cell r="H447">
            <v>536.96771999999976</v>
          </cell>
        </row>
        <row r="448">
          <cell r="G448" t="str">
            <v>3250020101</v>
          </cell>
          <cell r="H448">
            <v>792.4850100000001</v>
          </cell>
        </row>
        <row r="449">
          <cell r="G449" t="str">
            <v>3250020102</v>
          </cell>
          <cell r="H449">
            <v>2057.4848024999997</v>
          </cell>
        </row>
        <row r="450">
          <cell r="G450" t="str">
            <v>3250020200</v>
          </cell>
          <cell r="H450">
            <v>10639.7831475</v>
          </cell>
        </row>
        <row r="451">
          <cell r="G451" t="str">
            <v>3250020201</v>
          </cell>
          <cell r="H451">
            <v>2845.71081</v>
          </cell>
        </row>
        <row r="452">
          <cell r="G452" t="str">
            <v>3250020202</v>
          </cell>
          <cell r="H452">
            <v>829.02154499999995</v>
          </cell>
        </row>
        <row r="453">
          <cell r="G453" t="str">
            <v>3410010301</v>
          </cell>
          <cell r="H453">
            <v>0</v>
          </cell>
        </row>
        <row r="454">
          <cell r="G454" t="str">
            <v>3410030200</v>
          </cell>
          <cell r="H454">
            <v>2269.5974000000001</v>
          </cell>
        </row>
        <row r="455">
          <cell r="G455" t="str">
            <v>3410030201</v>
          </cell>
          <cell r="H455">
            <v>136.30999374999999</v>
          </cell>
        </row>
        <row r="456">
          <cell r="G456" t="str">
            <v>3410030202</v>
          </cell>
          <cell r="H456">
            <v>85.769687500000003</v>
          </cell>
        </row>
        <row r="457">
          <cell r="G457" t="str">
            <v>3410030203</v>
          </cell>
          <cell r="H457">
            <v>17065.29033</v>
          </cell>
        </row>
        <row r="458">
          <cell r="G458" t="str">
            <v>3410030300</v>
          </cell>
          <cell r="H458">
            <v>449.17740000000003</v>
          </cell>
        </row>
        <row r="459">
          <cell r="G459" t="str">
            <v>3410030301</v>
          </cell>
          <cell r="H459">
            <v>1463.5202312500001</v>
          </cell>
        </row>
        <row r="460">
          <cell r="G460" t="str">
            <v>3410030302</v>
          </cell>
          <cell r="H460">
            <v>3124.0707749999992</v>
          </cell>
        </row>
        <row r="461">
          <cell r="G461" t="str">
            <v>3410030401</v>
          </cell>
          <cell r="H461">
            <v>488.03391875</v>
          </cell>
        </row>
        <row r="462">
          <cell r="G462" t="str">
            <v>3410030500</v>
          </cell>
          <cell r="H462">
            <v>1776.8751875000003</v>
          </cell>
        </row>
        <row r="463">
          <cell r="G463" t="str">
            <v>3410030502</v>
          </cell>
          <cell r="H463">
            <v>59.734018749999997</v>
          </cell>
        </row>
        <row r="464">
          <cell r="G464" t="str">
            <v>3410030503</v>
          </cell>
          <cell r="H464">
            <v>53.928350000000009</v>
          </cell>
        </row>
        <row r="465">
          <cell r="G465" t="str">
            <v>3410030504</v>
          </cell>
          <cell r="H465">
            <v>655.96295624999993</v>
          </cell>
        </row>
        <row r="466">
          <cell r="G466" t="str">
            <v>3410030700</v>
          </cell>
          <cell r="H466">
            <v>2096.8375312499998</v>
          </cell>
        </row>
        <row r="467">
          <cell r="G467" t="str">
            <v>3410030701</v>
          </cell>
          <cell r="H467">
            <v>217.47626250000002</v>
          </cell>
        </row>
        <row r="468">
          <cell r="G468" t="str">
            <v>3410030702</v>
          </cell>
          <cell r="H468">
            <v>213.12138749999997</v>
          </cell>
        </row>
        <row r="469">
          <cell r="G469" t="str">
            <v>3410030801</v>
          </cell>
          <cell r="H469">
            <v>520.92075</v>
          </cell>
        </row>
        <row r="470">
          <cell r="G470" t="str">
            <v>3410030900</v>
          </cell>
          <cell r="H470">
            <v>58.512258749999994</v>
          </cell>
        </row>
        <row r="471">
          <cell r="G471" t="str">
            <v>3410030901</v>
          </cell>
          <cell r="H471">
            <v>2059.3231312500002</v>
          </cell>
        </row>
        <row r="472">
          <cell r="G472" t="str">
            <v>3410030902</v>
          </cell>
          <cell r="H472">
            <v>743.58334874999991</v>
          </cell>
        </row>
        <row r="473">
          <cell r="G473" t="str">
            <v>3410030903</v>
          </cell>
          <cell r="H473">
            <v>462.10964249999995</v>
          </cell>
        </row>
        <row r="474">
          <cell r="G474" t="str">
            <v>3410031001</v>
          </cell>
          <cell r="H474">
            <v>1026.4708987499998</v>
          </cell>
        </row>
        <row r="475">
          <cell r="G475" t="str">
            <v>3410031101</v>
          </cell>
          <cell r="H475">
            <v>1487.8477762499999</v>
          </cell>
        </row>
        <row r="476">
          <cell r="G476" t="str">
            <v>3410031201</v>
          </cell>
          <cell r="H476">
            <v>39018.633884999988</v>
          </cell>
        </row>
        <row r="477">
          <cell r="G477" t="str">
            <v>3410040101</v>
          </cell>
          <cell r="H477">
            <v>68.075535000000002</v>
          </cell>
        </row>
        <row r="478">
          <cell r="G478" t="str">
            <v>3410040102</v>
          </cell>
          <cell r="H478">
            <v>49.812922499999992</v>
          </cell>
        </row>
        <row r="479">
          <cell r="G479" t="str">
            <v>3410040103</v>
          </cell>
          <cell r="H479">
            <v>312.58631249999991</v>
          </cell>
        </row>
        <row r="480">
          <cell r="G480" t="str">
            <v>3410040104</v>
          </cell>
          <cell r="H480">
            <v>1588.7222999999999</v>
          </cell>
        </row>
        <row r="481">
          <cell r="G481" t="str">
            <v>3410040105</v>
          </cell>
          <cell r="H481">
            <v>1604.4979499999999</v>
          </cell>
        </row>
        <row r="482">
          <cell r="G482" t="str">
            <v>3410040106</v>
          </cell>
          <cell r="H482">
            <v>1638.9751949999998</v>
          </cell>
        </row>
        <row r="483">
          <cell r="G483" t="str">
            <v>3420030200</v>
          </cell>
          <cell r="H483">
            <v>334.72437749999995</v>
          </cell>
        </row>
        <row r="484">
          <cell r="G484" t="str">
            <v>3420030201</v>
          </cell>
          <cell r="H484">
            <v>19.583917499999995</v>
          </cell>
        </row>
        <row r="485">
          <cell r="G485" t="str">
            <v>3420030202</v>
          </cell>
          <cell r="H485">
            <v>21.583477499999997</v>
          </cell>
        </row>
        <row r="486">
          <cell r="G486" t="str">
            <v>3420030203</v>
          </cell>
          <cell r="H486">
            <v>10187.188109999999</v>
          </cell>
        </row>
        <row r="487">
          <cell r="G487" t="str">
            <v>3420030300</v>
          </cell>
          <cell r="H487">
            <v>43.882779999999997</v>
          </cell>
        </row>
        <row r="488">
          <cell r="G488" t="str">
            <v>3420030301</v>
          </cell>
          <cell r="H488">
            <v>342.32266749999997</v>
          </cell>
        </row>
        <row r="489">
          <cell r="G489" t="str">
            <v>3420030302</v>
          </cell>
          <cell r="H489">
            <v>4359.7360099999996</v>
          </cell>
        </row>
        <row r="490">
          <cell r="G490" t="str">
            <v>3420030401</v>
          </cell>
          <cell r="H490">
            <v>73.420322499999983</v>
          </cell>
        </row>
        <row r="491">
          <cell r="G491" t="str">
            <v>3420030500</v>
          </cell>
          <cell r="H491">
            <v>186.21154249999998</v>
          </cell>
        </row>
        <row r="492">
          <cell r="G492" t="str">
            <v>3420030501</v>
          </cell>
          <cell r="H492">
            <v>0</v>
          </cell>
        </row>
        <row r="493">
          <cell r="G493" t="str">
            <v>3420030502</v>
          </cell>
          <cell r="H493">
            <v>6.9824999999999999</v>
          </cell>
        </row>
        <row r="494">
          <cell r="G494" t="str">
            <v>3420030503</v>
          </cell>
          <cell r="H494">
            <v>6.9663974999999985</v>
          </cell>
        </row>
        <row r="495">
          <cell r="G495" t="str">
            <v>3420030504</v>
          </cell>
          <cell r="H495">
            <v>341.56010249999997</v>
          </cell>
        </row>
        <row r="496">
          <cell r="G496" t="str">
            <v>3420030700</v>
          </cell>
          <cell r="H496">
            <v>2.8266299999999998</v>
          </cell>
        </row>
        <row r="497">
          <cell r="G497" t="str">
            <v>3420030701</v>
          </cell>
          <cell r="H497">
            <v>57.361712499999996</v>
          </cell>
        </row>
        <row r="498">
          <cell r="G498" t="str">
            <v>3420030702</v>
          </cell>
          <cell r="H498">
            <v>57.71283249999999</v>
          </cell>
        </row>
        <row r="499">
          <cell r="G499" t="str">
            <v>3420030801</v>
          </cell>
          <cell r="H499">
            <v>219.87198999999998</v>
          </cell>
        </row>
        <row r="500">
          <cell r="G500" t="str">
            <v>3420030900</v>
          </cell>
          <cell r="H500">
            <v>8.4489899999999984</v>
          </cell>
        </row>
        <row r="501">
          <cell r="G501" t="str">
            <v>3420030901</v>
          </cell>
          <cell r="H501">
            <v>408.85135499999996</v>
          </cell>
        </row>
        <row r="502">
          <cell r="G502" t="str">
            <v>3420030902</v>
          </cell>
          <cell r="H502">
            <v>140.08343249999999</v>
          </cell>
        </row>
        <row r="503">
          <cell r="G503" t="str">
            <v>3420030903</v>
          </cell>
          <cell r="H503">
            <v>86.176818749999995</v>
          </cell>
        </row>
        <row r="504">
          <cell r="G504" t="str">
            <v>3420031001</v>
          </cell>
          <cell r="H504">
            <v>596.72670749999997</v>
          </cell>
        </row>
        <row r="505">
          <cell r="G505" t="str">
            <v>3420031101</v>
          </cell>
          <cell r="H505">
            <v>4009.8508725000002</v>
          </cell>
        </row>
        <row r="506">
          <cell r="G506" t="str">
            <v>3420031201</v>
          </cell>
          <cell r="H506">
            <v>23243.510069999997</v>
          </cell>
        </row>
        <row r="507">
          <cell r="G507" t="str">
            <v>3420040101</v>
          </cell>
          <cell r="H507">
            <v>0</v>
          </cell>
        </row>
        <row r="508">
          <cell r="G508" t="str">
            <v>3420040102</v>
          </cell>
          <cell r="H508">
            <v>0</v>
          </cell>
        </row>
        <row r="509">
          <cell r="G509" t="str">
            <v>3420040103</v>
          </cell>
          <cell r="H509">
            <v>0</v>
          </cell>
        </row>
        <row r="510">
          <cell r="G510" t="str">
            <v>3430030200</v>
          </cell>
          <cell r="H510">
            <v>2968.5351000000005</v>
          </cell>
        </row>
        <row r="511">
          <cell r="G511" t="str">
            <v>3430030201</v>
          </cell>
          <cell r="H511">
            <v>7206.2999637499997</v>
          </cell>
        </row>
        <row r="512">
          <cell r="G512" t="str">
            <v>3430030202</v>
          </cell>
          <cell r="H512">
            <v>5769.8808825000006</v>
          </cell>
        </row>
        <row r="513">
          <cell r="G513" t="str">
            <v>3430030203</v>
          </cell>
          <cell r="H513">
            <v>84988.230029999992</v>
          </cell>
        </row>
        <row r="514">
          <cell r="G514" t="str">
            <v>3430030300</v>
          </cell>
          <cell r="H514">
            <v>350.16158749999994</v>
          </cell>
        </row>
        <row r="515">
          <cell r="G515" t="str">
            <v>3430030301</v>
          </cell>
          <cell r="H515">
            <v>37726.329322500002</v>
          </cell>
        </row>
        <row r="516">
          <cell r="G516" t="str">
            <v>3430030302</v>
          </cell>
          <cell r="H516">
            <v>84385.341365000015</v>
          </cell>
        </row>
        <row r="517">
          <cell r="G517" t="str">
            <v>3430030401</v>
          </cell>
          <cell r="H517">
            <v>10374.474764999999</v>
          </cell>
        </row>
        <row r="518">
          <cell r="G518" t="str">
            <v>3430030500</v>
          </cell>
          <cell r="H518">
            <v>1106.0728749999998</v>
          </cell>
        </row>
        <row r="519">
          <cell r="G519" t="str">
            <v>3430030502</v>
          </cell>
          <cell r="H519">
            <v>13909.467442500003</v>
          </cell>
        </row>
        <row r="520">
          <cell r="G520" t="str">
            <v>3430030503</v>
          </cell>
          <cell r="H520">
            <v>15571.863509999999</v>
          </cell>
        </row>
        <row r="521">
          <cell r="G521" t="str">
            <v>3430030504</v>
          </cell>
          <cell r="H521">
            <v>18029.910803749997</v>
          </cell>
        </row>
        <row r="522">
          <cell r="G522" t="str">
            <v>3430030600</v>
          </cell>
          <cell r="H522">
            <v>0</v>
          </cell>
        </row>
        <row r="523">
          <cell r="G523" t="str">
            <v>3430030601</v>
          </cell>
          <cell r="H523">
            <v>0</v>
          </cell>
        </row>
        <row r="524">
          <cell r="G524" t="str">
            <v>3430030602</v>
          </cell>
          <cell r="H524">
            <v>0</v>
          </cell>
        </row>
        <row r="525">
          <cell r="G525" t="str">
            <v>3430030700</v>
          </cell>
          <cell r="H525">
            <v>223.41425624999999</v>
          </cell>
        </row>
        <row r="526">
          <cell r="G526" t="str">
            <v>3430030701</v>
          </cell>
          <cell r="H526">
            <v>21276.431279999997</v>
          </cell>
        </row>
        <row r="527">
          <cell r="G527" t="str">
            <v>3430030702</v>
          </cell>
          <cell r="H527">
            <v>18768.319027500002</v>
          </cell>
        </row>
        <row r="528">
          <cell r="G528" t="str">
            <v>3430030801</v>
          </cell>
          <cell r="H528">
            <v>10974.4147725</v>
          </cell>
        </row>
        <row r="529">
          <cell r="G529" t="str">
            <v>3430030900</v>
          </cell>
          <cell r="H529">
            <v>2961.9644587499997</v>
          </cell>
        </row>
        <row r="530">
          <cell r="G530" t="str">
            <v>3430030901</v>
          </cell>
          <cell r="H530">
            <v>10246.940756249998</v>
          </cell>
        </row>
        <row r="531">
          <cell r="G531" t="str">
            <v>3430030902</v>
          </cell>
          <cell r="H531">
            <v>10675.369443749998</v>
          </cell>
        </row>
        <row r="532">
          <cell r="G532" t="str">
            <v>3430030903</v>
          </cell>
          <cell r="H532">
            <v>8505.7398112499995</v>
          </cell>
        </row>
        <row r="533">
          <cell r="G533" t="str">
            <v>3430031001</v>
          </cell>
          <cell r="H533">
            <v>7568.8166812499985</v>
          </cell>
        </row>
        <row r="534">
          <cell r="G534" t="str">
            <v>3430031101</v>
          </cell>
          <cell r="H534">
            <v>13389.539336249998</v>
          </cell>
        </row>
        <row r="535">
          <cell r="G535" t="str">
            <v>3430031201</v>
          </cell>
          <cell r="H535">
            <v>196742.42873999994</v>
          </cell>
        </row>
        <row r="536">
          <cell r="G536" t="str">
            <v>3430040101</v>
          </cell>
          <cell r="H536">
            <v>1743.1510799999996</v>
          </cell>
        </row>
        <row r="537">
          <cell r="G537" t="str">
            <v>3430040102</v>
          </cell>
          <cell r="H537">
            <v>660.41018999999983</v>
          </cell>
        </row>
        <row r="538">
          <cell r="G538" t="str">
            <v>3430040103</v>
          </cell>
          <cell r="H538">
            <v>5948.9855287499995</v>
          </cell>
        </row>
        <row r="539">
          <cell r="G539" t="str">
            <v>3430040104</v>
          </cell>
          <cell r="H539">
            <v>40601.596529999988</v>
          </cell>
        </row>
        <row r="540">
          <cell r="G540" t="str">
            <v>3430040105</v>
          </cell>
          <cell r="H540">
            <v>41023.486019999997</v>
          </cell>
        </row>
        <row r="541">
          <cell r="G541" t="str">
            <v>3430040106</v>
          </cell>
          <cell r="H541">
            <v>41843.960234999999</v>
          </cell>
        </row>
        <row r="542">
          <cell r="G542" t="str">
            <v>3430030200</v>
          </cell>
          <cell r="H542">
            <v>0</v>
          </cell>
        </row>
        <row r="543">
          <cell r="G543" t="str">
            <v>3430030201</v>
          </cell>
          <cell r="H543">
            <v>7699.388596249999</v>
          </cell>
        </row>
        <row r="544">
          <cell r="G544" t="str">
            <v>3430030202</v>
          </cell>
          <cell r="H544">
            <v>7520.3330475000002</v>
          </cell>
        </row>
        <row r="545">
          <cell r="G545" t="str">
            <v>3430030203</v>
          </cell>
          <cell r="H545">
            <v>32673.235319999996</v>
          </cell>
        </row>
        <row r="546">
          <cell r="G546" t="str">
            <v>3430030300</v>
          </cell>
          <cell r="H546">
            <v>0</v>
          </cell>
        </row>
        <row r="547">
          <cell r="G547" t="str">
            <v>3430030301</v>
          </cell>
          <cell r="H547">
            <v>90492.105060000002</v>
          </cell>
        </row>
        <row r="548">
          <cell r="G548" t="str">
            <v>3430030302</v>
          </cell>
          <cell r="H548">
            <v>5400.4329600000001</v>
          </cell>
        </row>
        <row r="549">
          <cell r="G549" t="str">
            <v>3430030401</v>
          </cell>
          <cell r="H549">
            <v>10663.410631250001</v>
          </cell>
        </row>
        <row r="550">
          <cell r="G550" t="str">
            <v>3430030500</v>
          </cell>
          <cell r="H550">
            <v>0</v>
          </cell>
        </row>
        <row r="551">
          <cell r="G551" t="str">
            <v>3430030502</v>
          </cell>
          <cell r="H551">
            <v>18540.586312500003</v>
          </cell>
        </row>
        <row r="552">
          <cell r="G552" t="str">
            <v>3430030503</v>
          </cell>
          <cell r="H552">
            <v>18540.586312500003</v>
          </cell>
        </row>
        <row r="553">
          <cell r="G553" t="str">
            <v>3430030504</v>
          </cell>
          <cell r="H553">
            <v>33437.872635</v>
          </cell>
        </row>
        <row r="554">
          <cell r="G554" t="str">
            <v>3430030600</v>
          </cell>
          <cell r="H554">
            <v>0</v>
          </cell>
        </row>
        <row r="555">
          <cell r="G555" t="str">
            <v>3430030601</v>
          </cell>
          <cell r="H555">
            <v>0</v>
          </cell>
        </row>
        <row r="556">
          <cell r="G556" t="str">
            <v>3430030602</v>
          </cell>
          <cell r="H556">
            <v>0</v>
          </cell>
        </row>
        <row r="557">
          <cell r="G557" t="str">
            <v>3430030700</v>
          </cell>
          <cell r="H557">
            <v>0</v>
          </cell>
        </row>
        <row r="558">
          <cell r="G558" t="str">
            <v>3430030701</v>
          </cell>
          <cell r="H558">
            <v>28962.322559999997</v>
          </cell>
        </row>
        <row r="559">
          <cell r="G559" t="str">
            <v>3430030702</v>
          </cell>
          <cell r="H559">
            <v>25342.03224</v>
          </cell>
        </row>
        <row r="560">
          <cell r="G560" t="str">
            <v>3430030801</v>
          </cell>
          <cell r="H560">
            <v>15792.160080000001</v>
          </cell>
        </row>
        <row r="561">
          <cell r="G561" t="str">
            <v>3430030900</v>
          </cell>
          <cell r="H561">
            <v>0</v>
          </cell>
        </row>
        <row r="562">
          <cell r="G562" t="str">
            <v>3430030901</v>
          </cell>
          <cell r="H562">
            <v>6234.5637337499993</v>
          </cell>
        </row>
        <row r="563">
          <cell r="G563" t="str">
            <v>3430030902</v>
          </cell>
          <cell r="H563">
            <v>6234.5637337499993</v>
          </cell>
        </row>
        <row r="564">
          <cell r="G564" t="str">
            <v>3430030903</v>
          </cell>
          <cell r="H564">
            <v>4032.7664437500002</v>
          </cell>
        </row>
        <row r="565">
          <cell r="G565" t="str">
            <v>3430031001</v>
          </cell>
          <cell r="H565">
            <v>8827.0377937499979</v>
          </cell>
        </row>
        <row r="566">
          <cell r="G566" t="str">
            <v>3430031101</v>
          </cell>
          <cell r="H566">
            <v>2600.7651449999998</v>
          </cell>
        </row>
        <row r="567">
          <cell r="G567" t="str">
            <v>3430031201</v>
          </cell>
          <cell r="H567">
            <v>74548.628756250007</v>
          </cell>
        </row>
        <row r="568">
          <cell r="G568" t="str">
            <v>3430040101</v>
          </cell>
          <cell r="H568">
            <v>0</v>
          </cell>
        </row>
        <row r="569">
          <cell r="G569" t="str">
            <v>3430040102</v>
          </cell>
          <cell r="H569">
            <v>0</v>
          </cell>
        </row>
        <row r="570">
          <cell r="G570" t="str">
            <v>3430040103</v>
          </cell>
          <cell r="H570">
            <v>0</v>
          </cell>
        </row>
        <row r="571">
          <cell r="G571" t="str">
            <v>3430040104</v>
          </cell>
          <cell r="H571">
            <v>0</v>
          </cell>
        </row>
        <row r="572">
          <cell r="G572" t="str">
            <v>3430040105</v>
          </cell>
          <cell r="H572">
            <v>0</v>
          </cell>
        </row>
        <row r="573">
          <cell r="G573" t="str">
            <v>3430040106</v>
          </cell>
          <cell r="H573">
            <v>0</v>
          </cell>
        </row>
        <row r="574">
          <cell r="G574" t="str">
            <v>3440030200</v>
          </cell>
          <cell r="H574">
            <v>17.699294999999999</v>
          </cell>
        </row>
        <row r="575">
          <cell r="G575" t="str">
            <v>3440030201</v>
          </cell>
          <cell r="H575">
            <v>749.12182999999993</v>
          </cell>
        </row>
        <row r="576">
          <cell r="G576" t="str">
            <v>3440030202</v>
          </cell>
          <cell r="H576">
            <v>826.32813750000014</v>
          </cell>
        </row>
        <row r="577">
          <cell r="G577" t="str">
            <v>3440030203</v>
          </cell>
          <cell r="H577">
            <v>14889.867794999996</v>
          </cell>
        </row>
        <row r="578">
          <cell r="G578" t="str">
            <v>3440030300</v>
          </cell>
          <cell r="H578">
            <v>11.4094225</v>
          </cell>
        </row>
        <row r="579">
          <cell r="G579" t="str">
            <v>3440030301</v>
          </cell>
          <cell r="H579">
            <v>2832.404595</v>
          </cell>
        </row>
        <row r="580">
          <cell r="G580" t="str">
            <v>3440030302</v>
          </cell>
          <cell r="H580">
            <v>13634.087847500001</v>
          </cell>
        </row>
        <row r="581">
          <cell r="G581" t="str">
            <v>3440030401</v>
          </cell>
          <cell r="H581">
            <v>678.78386249999994</v>
          </cell>
        </row>
        <row r="582">
          <cell r="G582" t="str">
            <v>3440030500</v>
          </cell>
          <cell r="H582">
            <v>0</v>
          </cell>
        </row>
        <row r="583">
          <cell r="G583" t="str">
            <v>3440030502</v>
          </cell>
          <cell r="H583">
            <v>929.04030999999998</v>
          </cell>
        </row>
        <row r="584">
          <cell r="G584" t="str">
            <v>3440030503</v>
          </cell>
          <cell r="H584">
            <v>1146.9994349999999</v>
          </cell>
        </row>
        <row r="585">
          <cell r="G585" t="str">
            <v>3440030504</v>
          </cell>
          <cell r="H585">
            <v>1101.6785825000002</v>
          </cell>
        </row>
        <row r="586">
          <cell r="G586" t="str">
            <v>3440030700</v>
          </cell>
          <cell r="H586">
            <v>5.7047325000000004</v>
          </cell>
        </row>
        <row r="587">
          <cell r="G587" t="str">
            <v>3440030701</v>
          </cell>
          <cell r="H587">
            <v>933.88463000000002</v>
          </cell>
        </row>
        <row r="588">
          <cell r="G588" t="str">
            <v>3440030702</v>
          </cell>
          <cell r="H588">
            <v>928.54624749999994</v>
          </cell>
        </row>
        <row r="589">
          <cell r="G589" t="str">
            <v>3440030801</v>
          </cell>
          <cell r="H589">
            <v>660.55212749999998</v>
          </cell>
        </row>
        <row r="590">
          <cell r="G590" t="str">
            <v>3440030900</v>
          </cell>
          <cell r="H590">
            <v>0</v>
          </cell>
        </row>
        <row r="591">
          <cell r="G591" t="str">
            <v>3440030901</v>
          </cell>
          <cell r="H591">
            <v>927.50241374999985</v>
          </cell>
        </row>
        <row r="592">
          <cell r="G592" t="str">
            <v>3440030902</v>
          </cell>
          <cell r="H592">
            <v>817.44312374999981</v>
          </cell>
        </row>
        <row r="593">
          <cell r="G593" t="str">
            <v>3440030903</v>
          </cell>
          <cell r="H593">
            <v>517.02952125000002</v>
          </cell>
        </row>
        <row r="594">
          <cell r="G594" t="str">
            <v>3440031001</v>
          </cell>
          <cell r="H594">
            <v>878.63135249999993</v>
          </cell>
        </row>
        <row r="595">
          <cell r="G595" t="str">
            <v>3440031101</v>
          </cell>
          <cell r="H595">
            <v>1475.7847499999998</v>
          </cell>
        </row>
        <row r="596">
          <cell r="G596" t="str">
            <v>3440031201</v>
          </cell>
          <cell r="H596">
            <v>33973.338959999994</v>
          </cell>
        </row>
        <row r="597">
          <cell r="G597" t="str">
            <v>3440040101</v>
          </cell>
          <cell r="H597">
            <v>0</v>
          </cell>
        </row>
        <row r="598">
          <cell r="G598" t="str">
            <v>3440040102</v>
          </cell>
          <cell r="H598">
            <v>0</v>
          </cell>
        </row>
        <row r="599">
          <cell r="G599" t="str">
            <v>3440040103</v>
          </cell>
          <cell r="H599">
            <v>0</v>
          </cell>
        </row>
        <row r="600">
          <cell r="G600" t="str">
            <v>3450030200</v>
          </cell>
          <cell r="H600">
            <v>315.29279499999996</v>
          </cell>
        </row>
        <row r="601">
          <cell r="G601" t="str">
            <v>3450030201</v>
          </cell>
          <cell r="H601">
            <v>775.42482500000006</v>
          </cell>
        </row>
        <row r="602">
          <cell r="G602" t="str">
            <v>3450030202</v>
          </cell>
          <cell r="H602">
            <v>648.15432499999986</v>
          </cell>
        </row>
        <row r="603">
          <cell r="G603" t="str">
            <v>3450030203</v>
          </cell>
          <cell r="H603">
            <v>23644.670939999996</v>
          </cell>
        </row>
        <row r="604">
          <cell r="G604" t="str">
            <v>3450030300</v>
          </cell>
          <cell r="H604">
            <v>57.523494999999997</v>
          </cell>
        </row>
        <row r="605">
          <cell r="G605" t="str">
            <v>3450030301</v>
          </cell>
          <cell r="H605">
            <v>2750.7345125000002</v>
          </cell>
        </row>
        <row r="606">
          <cell r="G606" t="str">
            <v>3450030302</v>
          </cell>
          <cell r="H606">
            <v>9577.6070499999987</v>
          </cell>
        </row>
        <row r="607">
          <cell r="G607" t="str">
            <v>3450030401</v>
          </cell>
          <cell r="H607">
            <v>739.294895</v>
          </cell>
        </row>
        <row r="608">
          <cell r="G608" t="str">
            <v>3450030500</v>
          </cell>
          <cell r="H608">
            <v>186.03431499999996</v>
          </cell>
        </row>
        <row r="609">
          <cell r="G609" t="str">
            <v>3450030502</v>
          </cell>
          <cell r="H609">
            <v>994.14499749999982</v>
          </cell>
        </row>
        <row r="610">
          <cell r="G610" t="str">
            <v>3450030503</v>
          </cell>
          <cell r="H610">
            <v>893.61808999999994</v>
          </cell>
        </row>
        <row r="611">
          <cell r="G611" t="str">
            <v>3450030504</v>
          </cell>
          <cell r="H611">
            <v>1385.6445849999998</v>
          </cell>
        </row>
        <row r="612">
          <cell r="G612" t="str">
            <v>3450030700</v>
          </cell>
          <cell r="H612">
            <v>60.97186</v>
          </cell>
        </row>
        <row r="613">
          <cell r="G613" t="str">
            <v>3450030701</v>
          </cell>
          <cell r="H613">
            <v>1001.6074025</v>
          </cell>
        </row>
        <row r="614">
          <cell r="G614" t="str">
            <v>3450030702</v>
          </cell>
          <cell r="H614">
            <v>986.95335999999998</v>
          </cell>
        </row>
        <row r="615">
          <cell r="G615" t="str">
            <v>3450030801</v>
          </cell>
          <cell r="H615">
            <v>824.00266499999998</v>
          </cell>
        </row>
        <row r="616">
          <cell r="G616" t="str">
            <v>3450030900</v>
          </cell>
          <cell r="H616">
            <v>24.211233749999998</v>
          </cell>
        </row>
        <row r="617">
          <cell r="G617" t="str">
            <v>3450030901</v>
          </cell>
          <cell r="H617">
            <v>1355.5615424999999</v>
          </cell>
        </row>
        <row r="618">
          <cell r="G618" t="str">
            <v>3450030902</v>
          </cell>
          <cell r="H618">
            <v>622.0421624999999</v>
          </cell>
        </row>
        <row r="619">
          <cell r="G619" t="str">
            <v>3450030903</v>
          </cell>
          <cell r="H619">
            <v>386.63946749999997</v>
          </cell>
        </row>
        <row r="620">
          <cell r="G620" t="str">
            <v>3450031001</v>
          </cell>
          <cell r="H620">
            <v>1396.5950625</v>
          </cell>
        </row>
        <row r="621">
          <cell r="G621" t="str">
            <v>3450031101</v>
          </cell>
          <cell r="H621">
            <v>1527.8821387499997</v>
          </cell>
        </row>
        <row r="622">
          <cell r="G622" t="str">
            <v>3450031201</v>
          </cell>
          <cell r="H622">
            <v>53948.661524999989</v>
          </cell>
        </row>
        <row r="623">
          <cell r="G623" t="str">
            <v>3450040101</v>
          </cell>
          <cell r="H623">
            <v>404.36789249999998</v>
          </cell>
        </row>
        <row r="624">
          <cell r="G624" t="str">
            <v>3450040102</v>
          </cell>
          <cell r="H624">
            <v>78.480269999999976</v>
          </cell>
        </row>
        <row r="625">
          <cell r="G625" t="str">
            <v>3450040103</v>
          </cell>
          <cell r="H625">
            <v>62.153643749999986</v>
          </cell>
        </row>
        <row r="626">
          <cell r="G626" t="str">
            <v>3450040104</v>
          </cell>
          <cell r="H626">
            <v>9436.9443299999984</v>
          </cell>
        </row>
        <row r="627">
          <cell r="G627" t="str">
            <v>3450040105</v>
          </cell>
          <cell r="H627">
            <v>9530.6507999999976</v>
          </cell>
        </row>
        <row r="628">
          <cell r="G628" t="str">
            <v>3450040106</v>
          </cell>
          <cell r="H628">
            <v>9735.4451699999991</v>
          </cell>
        </row>
        <row r="629">
          <cell r="G629" t="str">
            <v>3460030200</v>
          </cell>
          <cell r="H629">
            <v>32.109727499999998</v>
          </cell>
        </row>
        <row r="630">
          <cell r="G630" t="str">
            <v>3460030201</v>
          </cell>
          <cell r="H630">
            <v>67.607979999999998</v>
          </cell>
        </row>
        <row r="631">
          <cell r="G631" t="str">
            <v>3460030202</v>
          </cell>
          <cell r="H631">
            <v>47.098925000000001</v>
          </cell>
        </row>
        <row r="632">
          <cell r="G632" t="str">
            <v>3460030203</v>
          </cell>
          <cell r="H632">
            <v>2184.6260699999998</v>
          </cell>
        </row>
        <row r="633">
          <cell r="G633" t="str">
            <v>3460030300</v>
          </cell>
          <cell r="H633">
            <v>38.016122500000002</v>
          </cell>
        </row>
        <row r="634">
          <cell r="G634" t="str">
            <v>3460030301</v>
          </cell>
          <cell r="H634">
            <v>175.01950499999998</v>
          </cell>
        </row>
        <row r="635">
          <cell r="G635" t="str">
            <v>3460030302</v>
          </cell>
          <cell r="H635">
            <v>504.06784999999996</v>
          </cell>
        </row>
        <row r="636">
          <cell r="G636" t="str">
            <v>3460030401</v>
          </cell>
          <cell r="H636">
            <v>179.88894249999998</v>
          </cell>
        </row>
        <row r="637">
          <cell r="G637" t="str">
            <v>3460030500</v>
          </cell>
          <cell r="H637">
            <v>146.60574749999998</v>
          </cell>
        </row>
        <row r="638">
          <cell r="G638" t="str">
            <v>3460030502</v>
          </cell>
          <cell r="H638">
            <v>19.909210000000002</v>
          </cell>
        </row>
        <row r="639">
          <cell r="G639" t="str">
            <v>3460030503</v>
          </cell>
          <cell r="H639">
            <v>28.8802375</v>
          </cell>
        </row>
        <row r="640">
          <cell r="G640" t="str">
            <v>3460030504</v>
          </cell>
          <cell r="H640">
            <v>131.413995</v>
          </cell>
        </row>
        <row r="641">
          <cell r="G641" t="str">
            <v>3460030700</v>
          </cell>
          <cell r="H641">
            <v>63.560662499999992</v>
          </cell>
        </row>
        <row r="642">
          <cell r="G642" t="str">
            <v>3460030701</v>
          </cell>
          <cell r="H642">
            <v>94.65719</v>
          </cell>
        </row>
        <row r="643">
          <cell r="G643" t="str">
            <v>3460030702</v>
          </cell>
          <cell r="H643">
            <v>82.514345000000006</v>
          </cell>
        </row>
        <row r="644">
          <cell r="G644" t="str">
            <v>3460030801</v>
          </cell>
          <cell r="H644">
            <v>197.10242</v>
          </cell>
        </row>
        <row r="645">
          <cell r="G645" t="str">
            <v>3460030900</v>
          </cell>
          <cell r="H645">
            <v>15.684487500000001</v>
          </cell>
        </row>
        <row r="646">
          <cell r="G646" t="str">
            <v>3460030901</v>
          </cell>
          <cell r="H646">
            <v>150.78240374999999</v>
          </cell>
        </row>
        <row r="647">
          <cell r="G647" t="str">
            <v>3460030902</v>
          </cell>
          <cell r="H647">
            <v>222.98999249999997</v>
          </cell>
        </row>
        <row r="648">
          <cell r="G648" t="str">
            <v>3460030903</v>
          </cell>
          <cell r="H648">
            <v>99.795506249999988</v>
          </cell>
        </row>
        <row r="649">
          <cell r="G649" t="str">
            <v>3460031001</v>
          </cell>
          <cell r="H649">
            <v>128.90818874999999</v>
          </cell>
        </row>
        <row r="650">
          <cell r="G650" t="str">
            <v>3460031101</v>
          </cell>
          <cell r="H650">
            <v>211.21814999999998</v>
          </cell>
        </row>
        <row r="651">
          <cell r="G651" t="str">
            <v>3460031201</v>
          </cell>
          <cell r="H651">
            <v>4984.5331799999994</v>
          </cell>
        </row>
        <row r="652">
          <cell r="G652" t="str">
            <v>3460040101</v>
          </cell>
          <cell r="H652">
            <v>0</v>
          </cell>
        </row>
        <row r="653">
          <cell r="G653" t="str">
            <v>3460040102</v>
          </cell>
          <cell r="H653">
            <v>0</v>
          </cell>
        </row>
        <row r="654">
          <cell r="G654" t="str">
            <v>3460040103</v>
          </cell>
          <cell r="H654">
            <v>1.9882499999999997E-2</v>
          </cell>
        </row>
        <row r="655">
          <cell r="H655">
            <v>0</v>
          </cell>
        </row>
        <row r="656">
          <cell r="H656">
            <v>0</v>
          </cell>
        </row>
        <row r="657">
          <cell r="H657">
            <v>0</v>
          </cell>
        </row>
        <row r="658">
          <cell r="H658">
            <v>0</v>
          </cell>
        </row>
        <row r="659">
          <cell r="H659">
            <v>0</v>
          </cell>
        </row>
        <row r="660">
          <cell r="H660">
            <v>0</v>
          </cell>
        </row>
        <row r="661">
          <cell r="H661">
            <v>0</v>
          </cell>
        </row>
        <row r="662">
          <cell r="G662" t="str">
            <v>37000</v>
          </cell>
          <cell r="H662">
            <v>88198787.465511203</v>
          </cell>
        </row>
        <row r="663">
          <cell r="G663" t="str">
            <v>37010</v>
          </cell>
          <cell r="H663">
            <v>686635.00001999992</v>
          </cell>
        </row>
        <row r="664">
          <cell r="G664" t="str">
            <v>37000</v>
          </cell>
          <cell r="H664">
            <v>-686635.00001999992</v>
          </cell>
        </row>
        <row r="665">
          <cell r="H665">
            <v>0</v>
          </cell>
        </row>
        <row r="666">
          <cell r="G666" t="str">
            <v>37000</v>
          </cell>
          <cell r="H666">
            <v>16282845.164508751</v>
          </cell>
        </row>
        <row r="667">
          <cell r="G667" t="str">
            <v>37010</v>
          </cell>
          <cell r="H667">
            <v>-16326965.244529687</v>
          </cell>
        </row>
        <row r="668">
          <cell r="H668">
            <v>0</v>
          </cell>
        </row>
        <row r="669">
          <cell r="H669">
            <v>0</v>
          </cell>
        </row>
        <row r="670">
          <cell r="G670" t="str">
            <v>35300</v>
          </cell>
          <cell r="H670">
            <v>22272675.693252496</v>
          </cell>
        </row>
        <row r="671">
          <cell r="G671" t="str">
            <v>3410030801</v>
          </cell>
          <cell r="H671">
            <v>319330.93243750004</v>
          </cell>
        </row>
        <row r="672">
          <cell r="H672">
            <v>0</v>
          </cell>
        </row>
        <row r="673">
          <cell r="H673">
            <v>0</v>
          </cell>
        </row>
        <row r="674">
          <cell r="H674">
            <v>0</v>
          </cell>
        </row>
        <row r="676">
          <cell r="H676">
            <v>13415932661.413187</v>
          </cell>
        </row>
        <row r="678">
          <cell r="H678">
            <v>277313975.61000001</v>
          </cell>
        </row>
        <row r="679">
          <cell r="H679">
            <v>933864862.91367173</v>
          </cell>
        </row>
        <row r="680">
          <cell r="H680">
            <v>-88198787.465511203</v>
          </cell>
        </row>
      </sheetData>
      <sheetData sheetId="11"/>
      <sheetData sheetId="12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311.00 10301        </v>
          </cell>
          <cell r="B2">
            <v>46934</v>
          </cell>
          <cell r="C2">
            <v>80</v>
          </cell>
          <cell r="D2" t="str">
            <v xml:space="preserve">   R2</v>
          </cell>
          <cell r="E2">
            <v>-1</v>
          </cell>
          <cell r="F2">
            <v>114283077.88</v>
          </cell>
          <cell r="G2">
            <v>69842491</v>
          </cell>
          <cell r="H2">
            <v>45583418</v>
          </cell>
          <cell r="I2">
            <v>11184681</v>
          </cell>
          <cell r="J2">
            <v>9.7899999999999991</v>
          </cell>
          <cell r="K2">
            <v>10.32</v>
          </cell>
          <cell r="L2">
            <v>61.1</v>
          </cell>
          <cell r="M2">
            <v>26.6</v>
          </cell>
          <cell r="N2">
            <v>69842491</v>
          </cell>
          <cell r="O2">
            <v>4415875</v>
          </cell>
          <cell r="P2">
            <v>3.86</v>
          </cell>
        </row>
        <row r="3">
          <cell r="A3" t="str">
            <v xml:space="preserve">311.00 10302        </v>
          </cell>
          <cell r="B3">
            <v>46934</v>
          </cell>
          <cell r="C3">
            <v>80</v>
          </cell>
          <cell r="D3" t="str">
            <v xml:space="preserve">   R2</v>
          </cell>
          <cell r="E3">
            <v>-1</v>
          </cell>
          <cell r="F3">
            <v>6968574.0800000001</v>
          </cell>
          <cell r="G3">
            <v>5256783</v>
          </cell>
          <cell r="H3">
            <v>1781477</v>
          </cell>
          <cell r="I3">
            <v>690703</v>
          </cell>
          <cell r="J3">
            <v>9.91</v>
          </cell>
          <cell r="K3">
            <v>10.19</v>
          </cell>
          <cell r="L3">
            <v>75.400000000000006</v>
          </cell>
          <cell r="M3">
            <v>38.6</v>
          </cell>
          <cell r="N3">
            <v>5256783</v>
          </cell>
          <cell r="O3">
            <v>174753</v>
          </cell>
          <cell r="P3">
            <v>2.5099999999999998</v>
          </cell>
        </row>
        <row r="4">
          <cell r="A4" t="str">
            <v xml:space="preserve">311.00 10303        </v>
          </cell>
          <cell r="B4">
            <v>46934</v>
          </cell>
          <cell r="C4">
            <v>80</v>
          </cell>
          <cell r="D4" t="str">
            <v xml:space="preserve">   R2</v>
          </cell>
          <cell r="E4">
            <v>-1</v>
          </cell>
          <cell r="F4">
            <v>5083211.03</v>
          </cell>
          <cell r="G4">
            <v>3806654</v>
          </cell>
          <cell r="H4">
            <v>1327389</v>
          </cell>
          <cell r="I4">
            <v>502353</v>
          </cell>
          <cell r="J4">
            <v>9.8800000000000008</v>
          </cell>
          <cell r="K4">
            <v>10.220000000000001</v>
          </cell>
          <cell r="L4">
            <v>74.900000000000006</v>
          </cell>
          <cell r="M4">
            <v>37.5</v>
          </cell>
          <cell r="N4">
            <v>3806654</v>
          </cell>
          <cell r="O4">
            <v>129842</v>
          </cell>
          <cell r="P4">
            <v>2.5499999999999998</v>
          </cell>
        </row>
        <row r="5">
          <cell r="A5" t="str">
            <v xml:space="preserve">311.00 10400        </v>
          </cell>
          <cell r="B5">
            <v>48029</v>
          </cell>
          <cell r="C5">
            <v>80</v>
          </cell>
          <cell r="D5" t="str">
            <v xml:space="preserve">   R2</v>
          </cell>
          <cell r="E5">
            <v>-1</v>
          </cell>
          <cell r="F5">
            <v>241400701.34999999</v>
          </cell>
          <cell r="G5">
            <v>161450058</v>
          </cell>
          <cell r="H5">
            <v>82364650</v>
          </cell>
          <cell r="I5">
            <v>18611810</v>
          </cell>
          <cell r="J5">
            <v>7.71</v>
          </cell>
          <cell r="K5">
            <v>13.1</v>
          </cell>
          <cell r="L5">
            <v>66.900000000000006</v>
          </cell>
          <cell r="M5">
            <v>32.700000000000003</v>
          </cell>
          <cell r="N5">
            <v>161450058</v>
          </cell>
          <cell r="O5">
            <v>6289289</v>
          </cell>
          <cell r="P5">
            <v>2.61</v>
          </cell>
        </row>
        <row r="6">
          <cell r="A6" t="str">
            <v xml:space="preserve">311.00 10402        </v>
          </cell>
          <cell r="B6">
            <v>48029</v>
          </cell>
          <cell r="C6">
            <v>80</v>
          </cell>
          <cell r="D6" t="str">
            <v xml:space="preserve">   R2</v>
          </cell>
          <cell r="E6">
            <v>-1</v>
          </cell>
          <cell r="F6">
            <v>16367428.140000001</v>
          </cell>
          <cell r="G6">
            <v>11032619</v>
          </cell>
          <cell r="H6">
            <v>5498483</v>
          </cell>
          <cell r="I6">
            <v>1262880</v>
          </cell>
          <cell r="J6">
            <v>7.72</v>
          </cell>
          <cell r="K6">
            <v>13.09</v>
          </cell>
          <cell r="L6">
            <v>67.400000000000006</v>
          </cell>
          <cell r="M6">
            <v>33.1</v>
          </cell>
          <cell r="N6">
            <v>11032619</v>
          </cell>
          <cell r="O6">
            <v>420126</v>
          </cell>
          <cell r="P6">
            <v>2.57</v>
          </cell>
        </row>
        <row r="7">
          <cell r="A7" t="str">
            <v xml:space="preserve">311.00 10403        </v>
          </cell>
          <cell r="B7">
            <v>48029</v>
          </cell>
          <cell r="C7">
            <v>80</v>
          </cell>
          <cell r="D7" t="str">
            <v xml:space="preserve">   R2</v>
          </cell>
          <cell r="E7">
            <v>-1</v>
          </cell>
          <cell r="F7">
            <v>11241256.67</v>
          </cell>
          <cell r="G7">
            <v>7787713</v>
          </cell>
          <cell r="H7">
            <v>3565956</v>
          </cell>
          <cell r="I7">
            <v>870013</v>
          </cell>
          <cell r="J7">
            <v>7.74</v>
          </cell>
          <cell r="K7">
            <v>13.05</v>
          </cell>
          <cell r="L7">
            <v>69.3</v>
          </cell>
          <cell r="M7">
            <v>34.200000000000003</v>
          </cell>
          <cell r="N7">
            <v>7787713</v>
          </cell>
          <cell r="O7">
            <v>273240</v>
          </cell>
          <cell r="P7">
            <v>2.4300000000000002</v>
          </cell>
        </row>
        <row r="8">
          <cell r="A8" t="str">
            <v xml:space="preserve">311.00 10801        </v>
          </cell>
          <cell r="B8">
            <v>50951</v>
          </cell>
          <cell r="C8">
            <v>80</v>
          </cell>
          <cell r="D8" t="str">
            <v xml:space="preserve">   R2</v>
          </cell>
          <cell r="E8">
            <v>-1</v>
          </cell>
          <cell r="F8">
            <v>40048942.609999999</v>
          </cell>
          <cell r="G8">
            <v>19604490</v>
          </cell>
          <cell r="H8">
            <v>20844942</v>
          </cell>
          <cell r="I8">
            <v>1955969</v>
          </cell>
          <cell r="J8">
            <v>4.88</v>
          </cell>
          <cell r="K8">
            <v>20.68</v>
          </cell>
          <cell r="L8">
            <v>49</v>
          </cell>
          <cell r="M8">
            <v>21.9</v>
          </cell>
          <cell r="N8">
            <v>19604490</v>
          </cell>
          <cell r="O8">
            <v>1008106</v>
          </cell>
          <cell r="P8">
            <v>2.52</v>
          </cell>
        </row>
        <row r="9">
          <cell r="A9" t="str">
            <v xml:space="preserve">311.00 10802        </v>
          </cell>
          <cell r="B9">
            <v>50951</v>
          </cell>
          <cell r="C9">
            <v>80</v>
          </cell>
          <cell r="D9" t="str">
            <v xml:space="preserve">   R2</v>
          </cell>
          <cell r="E9">
            <v>-1</v>
          </cell>
          <cell r="F9">
            <v>3049496.26</v>
          </cell>
          <cell r="G9">
            <v>1546592</v>
          </cell>
          <cell r="H9">
            <v>1533399</v>
          </cell>
          <cell r="I9">
            <v>149224</v>
          </cell>
          <cell r="J9">
            <v>4.8899999999999997</v>
          </cell>
          <cell r="K9">
            <v>20.64</v>
          </cell>
          <cell r="L9">
            <v>50.7</v>
          </cell>
          <cell r="M9">
            <v>23.1</v>
          </cell>
          <cell r="N9">
            <v>1546592</v>
          </cell>
          <cell r="O9">
            <v>74295</v>
          </cell>
          <cell r="P9">
            <v>2.44</v>
          </cell>
        </row>
        <row r="10">
          <cell r="A10" t="str">
            <v xml:space="preserve">311.00 10803        </v>
          </cell>
          <cell r="B10">
            <v>50951</v>
          </cell>
          <cell r="C10">
            <v>80</v>
          </cell>
          <cell r="D10" t="str">
            <v xml:space="preserve">   R2</v>
          </cell>
          <cell r="E10">
            <v>-1</v>
          </cell>
          <cell r="F10">
            <v>161759187.53</v>
          </cell>
          <cell r="G10">
            <v>51467084</v>
          </cell>
          <cell r="H10">
            <v>111909695</v>
          </cell>
          <cell r="I10">
            <v>7805866</v>
          </cell>
          <cell r="J10">
            <v>4.83</v>
          </cell>
          <cell r="K10">
            <v>20.93</v>
          </cell>
          <cell r="L10">
            <v>31.8</v>
          </cell>
          <cell r="M10">
            <v>12.4</v>
          </cell>
          <cell r="N10">
            <v>51467084</v>
          </cell>
          <cell r="O10">
            <v>5345828</v>
          </cell>
          <cell r="P10">
            <v>3.3</v>
          </cell>
        </row>
        <row r="11">
          <cell r="A11" t="str">
            <v xml:space="preserve">311.00 10900        </v>
          </cell>
          <cell r="B11">
            <v>50586</v>
          </cell>
          <cell r="C11">
            <v>80</v>
          </cell>
          <cell r="D11" t="str">
            <v xml:space="preserve">   R2</v>
          </cell>
          <cell r="E11">
            <v>-1</v>
          </cell>
          <cell r="F11">
            <v>3538785.86</v>
          </cell>
          <cell r="G11">
            <v>2018142</v>
          </cell>
          <cell r="H11">
            <v>1556032</v>
          </cell>
          <cell r="I11">
            <v>182822</v>
          </cell>
          <cell r="J11">
            <v>5.17</v>
          </cell>
          <cell r="K11">
            <v>19.55</v>
          </cell>
          <cell r="L11">
            <v>57</v>
          </cell>
          <cell r="M11">
            <v>28</v>
          </cell>
          <cell r="N11">
            <v>2018142</v>
          </cell>
          <cell r="O11">
            <v>79596</v>
          </cell>
          <cell r="P11">
            <v>2.25</v>
          </cell>
        </row>
        <row r="12">
          <cell r="A12" t="str">
            <v xml:space="preserve">311.00 10902        </v>
          </cell>
          <cell r="B12">
            <v>50586</v>
          </cell>
          <cell r="C12">
            <v>80</v>
          </cell>
          <cell r="D12" t="str">
            <v xml:space="preserve">   R2</v>
          </cell>
          <cell r="E12">
            <v>-1</v>
          </cell>
          <cell r="F12">
            <v>33324990.640000001</v>
          </cell>
          <cell r="G12">
            <v>18238256</v>
          </cell>
          <cell r="H12">
            <v>15419985</v>
          </cell>
          <cell r="I12">
            <v>1715507</v>
          </cell>
          <cell r="J12">
            <v>5.15</v>
          </cell>
          <cell r="K12">
            <v>19.62</v>
          </cell>
          <cell r="L12">
            <v>54.7</v>
          </cell>
          <cell r="M12">
            <v>27</v>
          </cell>
          <cell r="N12">
            <v>18238256</v>
          </cell>
          <cell r="O12">
            <v>785929</v>
          </cell>
          <cell r="P12">
            <v>2.36</v>
          </cell>
        </row>
        <row r="13">
          <cell r="A13" t="str">
            <v xml:space="preserve">311.00 10903        </v>
          </cell>
          <cell r="B13">
            <v>50586</v>
          </cell>
          <cell r="C13">
            <v>80</v>
          </cell>
          <cell r="D13" t="str">
            <v xml:space="preserve">   R2</v>
          </cell>
          <cell r="E13">
            <v>-1</v>
          </cell>
          <cell r="F13">
            <v>2158590.42</v>
          </cell>
          <cell r="G13">
            <v>1194802</v>
          </cell>
          <cell r="H13">
            <v>985374</v>
          </cell>
          <cell r="I13">
            <v>111177</v>
          </cell>
          <cell r="J13">
            <v>5.15</v>
          </cell>
          <cell r="K13">
            <v>19.61</v>
          </cell>
          <cell r="L13">
            <v>55.4</v>
          </cell>
          <cell r="M13">
            <v>27.1</v>
          </cell>
          <cell r="N13">
            <v>1194802</v>
          </cell>
          <cell r="O13">
            <v>50250</v>
          </cell>
          <cell r="P13">
            <v>2.33</v>
          </cell>
        </row>
        <row r="14">
          <cell r="A14" t="str">
            <v xml:space="preserve">311.00 10904        </v>
          </cell>
          <cell r="B14">
            <v>50586</v>
          </cell>
          <cell r="C14">
            <v>80</v>
          </cell>
          <cell r="D14" t="str">
            <v xml:space="preserve">   R2</v>
          </cell>
          <cell r="E14">
            <v>-1</v>
          </cell>
          <cell r="F14">
            <v>9098352.4900000002</v>
          </cell>
          <cell r="G14">
            <v>5269582</v>
          </cell>
          <cell r="H14">
            <v>3919754</v>
          </cell>
          <cell r="I14">
            <v>470283</v>
          </cell>
          <cell r="J14">
            <v>5.17</v>
          </cell>
          <cell r="K14">
            <v>19.54</v>
          </cell>
          <cell r="L14">
            <v>57.9</v>
          </cell>
          <cell r="M14">
            <v>29.3</v>
          </cell>
          <cell r="N14">
            <v>5269582</v>
          </cell>
          <cell r="O14">
            <v>200634</v>
          </cell>
          <cell r="P14">
            <v>2.21</v>
          </cell>
        </row>
        <row r="15">
          <cell r="A15" t="str">
            <v xml:space="preserve">311.00 10905        </v>
          </cell>
          <cell r="B15">
            <v>50586</v>
          </cell>
          <cell r="C15">
            <v>80</v>
          </cell>
          <cell r="D15" t="str">
            <v xml:space="preserve">   R2</v>
          </cell>
          <cell r="E15">
            <v>-1</v>
          </cell>
          <cell r="F15">
            <v>7123662.1600000001</v>
          </cell>
          <cell r="G15">
            <v>4185861</v>
          </cell>
          <cell r="H15">
            <v>3009038</v>
          </cell>
          <cell r="I15">
            <v>368780</v>
          </cell>
          <cell r="J15">
            <v>5.18</v>
          </cell>
          <cell r="K15">
            <v>19.510000000000002</v>
          </cell>
          <cell r="L15">
            <v>58.8</v>
          </cell>
          <cell r="M15">
            <v>29.2</v>
          </cell>
          <cell r="N15">
            <v>4185861</v>
          </cell>
          <cell r="O15">
            <v>154254</v>
          </cell>
          <cell r="P15">
            <v>2.17</v>
          </cell>
        </row>
        <row r="16">
          <cell r="A16" t="str">
            <v xml:space="preserve">311.00 11000        </v>
          </cell>
          <cell r="B16">
            <v>44012</v>
          </cell>
          <cell r="C16">
            <v>80</v>
          </cell>
          <cell r="D16" t="str">
            <v xml:space="preserve">   R2</v>
          </cell>
          <cell r="E16">
            <v>-1</v>
          </cell>
          <cell r="F16">
            <v>10418548.93</v>
          </cell>
          <cell r="G16">
            <v>9589848</v>
          </cell>
          <cell r="H16">
            <v>932886</v>
          </cell>
          <cell r="I16">
            <v>4225998</v>
          </cell>
          <cell r="J16">
            <v>40.56</v>
          </cell>
          <cell r="K16">
            <v>2.4900000000000002</v>
          </cell>
          <cell r="L16">
            <v>92</v>
          </cell>
          <cell r="M16">
            <v>35.6</v>
          </cell>
          <cell r="N16">
            <v>9589848</v>
          </cell>
          <cell r="O16">
            <v>375381</v>
          </cell>
          <cell r="P16">
            <v>3.6</v>
          </cell>
        </row>
        <row r="17">
          <cell r="A17" t="str">
            <v xml:space="preserve">311.00 11001        </v>
          </cell>
          <cell r="B17">
            <v>44012</v>
          </cell>
          <cell r="C17">
            <v>80</v>
          </cell>
          <cell r="D17" t="str">
            <v xml:space="preserve">   R2</v>
          </cell>
          <cell r="E17">
            <v>-1</v>
          </cell>
          <cell r="F17">
            <v>3466010.06</v>
          </cell>
          <cell r="G17">
            <v>2874695</v>
          </cell>
          <cell r="H17">
            <v>625975</v>
          </cell>
          <cell r="I17">
            <v>1405892</v>
          </cell>
          <cell r="J17">
            <v>40.56</v>
          </cell>
          <cell r="K17">
            <v>2.4900000000000002</v>
          </cell>
          <cell r="L17">
            <v>82.9</v>
          </cell>
          <cell r="M17">
            <v>21.1</v>
          </cell>
          <cell r="N17">
            <v>2874695</v>
          </cell>
          <cell r="O17">
            <v>251098</v>
          </cell>
          <cell r="P17">
            <v>7.24</v>
          </cell>
        </row>
        <row r="18">
          <cell r="A18" t="str">
            <v xml:space="preserve">312.00 10301        </v>
          </cell>
          <cell r="B18">
            <v>46934</v>
          </cell>
          <cell r="C18">
            <v>50</v>
          </cell>
          <cell r="D18" t="str">
            <v xml:space="preserve">   S0</v>
          </cell>
          <cell r="E18">
            <v>-2</v>
          </cell>
          <cell r="F18">
            <v>7864883.4699999997</v>
          </cell>
          <cell r="G18">
            <v>2530638</v>
          </cell>
          <cell r="H18">
            <v>5491543</v>
          </cell>
          <cell r="I18">
            <v>788034</v>
          </cell>
          <cell r="J18">
            <v>10.02</v>
          </cell>
          <cell r="K18">
            <v>10.18</v>
          </cell>
          <cell r="L18">
            <v>32.200000000000003</v>
          </cell>
          <cell r="M18">
            <v>8.9</v>
          </cell>
          <cell r="N18">
            <v>2530638</v>
          </cell>
          <cell r="O18">
            <v>539591</v>
          </cell>
          <cell r="P18">
            <v>6.86</v>
          </cell>
        </row>
        <row r="19">
          <cell r="A19" t="str">
            <v xml:space="preserve">312.00 10302        </v>
          </cell>
          <cell r="B19">
            <v>46934</v>
          </cell>
          <cell r="C19">
            <v>50</v>
          </cell>
          <cell r="D19" t="str">
            <v xml:space="preserve">   S0</v>
          </cell>
          <cell r="E19">
            <v>-2</v>
          </cell>
          <cell r="F19">
            <v>184992667.80000001</v>
          </cell>
          <cell r="G19">
            <v>98159335</v>
          </cell>
          <cell r="H19">
            <v>90533186</v>
          </cell>
          <cell r="I19">
            <v>18888140</v>
          </cell>
          <cell r="J19">
            <v>10.210000000000001</v>
          </cell>
          <cell r="K19">
            <v>9.99</v>
          </cell>
          <cell r="L19">
            <v>53.1</v>
          </cell>
          <cell r="M19">
            <v>19</v>
          </cell>
          <cell r="N19">
            <v>98159335</v>
          </cell>
          <cell r="O19">
            <v>9066830</v>
          </cell>
          <cell r="P19">
            <v>4.9000000000000004</v>
          </cell>
        </row>
        <row r="20">
          <cell r="A20" t="str">
            <v xml:space="preserve">312.00 10303        </v>
          </cell>
          <cell r="B20">
            <v>46934</v>
          </cell>
          <cell r="C20">
            <v>50</v>
          </cell>
          <cell r="D20" t="str">
            <v xml:space="preserve">   S0</v>
          </cell>
          <cell r="E20">
            <v>-2</v>
          </cell>
          <cell r="F20">
            <v>187516002.43000001</v>
          </cell>
          <cell r="G20">
            <v>96174982</v>
          </cell>
          <cell r="H20">
            <v>95091340</v>
          </cell>
          <cell r="I20">
            <v>19088455</v>
          </cell>
          <cell r="J20">
            <v>10.18</v>
          </cell>
          <cell r="K20">
            <v>10.02</v>
          </cell>
          <cell r="L20">
            <v>51.3</v>
          </cell>
          <cell r="M20">
            <v>16.8</v>
          </cell>
          <cell r="N20">
            <v>96174982</v>
          </cell>
          <cell r="O20">
            <v>9492585</v>
          </cell>
          <cell r="P20">
            <v>5.0599999999999996</v>
          </cell>
        </row>
        <row r="21">
          <cell r="A21" t="str">
            <v xml:space="preserve">312.00 10400        </v>
          </cell>
          <cell r="B21">
            <v>48029</v>
          </cell>
          <cell r="C21">
            <v>50</v>
          </cell>
          <cell r="D21" t="str">
            <v xml:space="preserve">   S0</v>
          </cell>
          <cell r="E21">
            <v>-2</v>
          </cell>
          <cell r="F21">
            <v>7052454.5199999996</v>
          </cell>
          <cell r="G21">
            <v>3209432</v>
          </cell>
          <cell r="H21">
            <v>3984072</v>
          </cell>
          <cell r="I21">
            <v>567759</v>
          </cell>
          <cell r="J21">
            <v>8.0500000000000007</v>
          </cell>
          <cell r="K21">
            <v>12.67</v>
          </cell>
          <cell r="L21">
            <v>45.5</v>
          </cell>
          <cell r="M21">
            <v>17.399999999999999</v>
          </cell>
          <cell r="N21">
            <v>3209432</v>
          </cell>
          <cell r="O21">
            <v>314418</v>
          </cell>
          <cell r="P21">
            <v>4.46</v>
          </cell>
        </row>
        <row r="22">
          <cell r="A22" t="str">
            <v xml:space="preserve">312.00 10401        </v>
          </cell>
          <cell r="B22">
            <v>48029</v>
          </cell>
          <cell r="C22">
            <v>50</v>
          </cell>
          <cell r="D22" t="str">
            <v xml:space="preserve">   S0</v>
          </cell>
          <cell r="E22">
            <v>-2</v>
          </cell>
          <cell r="F22">
            <v>370941.56</v>
          </cell>
          <cell r="G22">
            <v>238893</v>
          </cell>
          <cell r="H22">
            <v>139467</v>
          </cell>
          <cell r="I22">
            <v>30988</v>
          </cell>
          <cell r="J22">
            <v>8.35</v>
          </cell>
          <cell r="K22">
            <v>12.21</v>
          </cell>
          <cell r="L22">
            <v>64.400000000000006</v>
          </cell>
          <cell r="M22">
            <v>24.5</v>
          </cell>
          <cell r="N22">
            <v>238893</v>
          </cell>
          <cell r="O22">
            <v>11426</v>
          </cell>
          <cell r="P22">
            <v>3.08</v>
          </cell>
        </row>
        <row r="23">
          <cell r="A23" t="str">
            <v xml:space="preserve">312.00 10402        </v>
          </cell>
          <cell r="B23">
            <v>48029</v>
          </cell>
          <cell r="C23">
            <v>50</v>
          </cell>
          <cell r="D23" t="str">
            <v xml:space="preserve">   S0</v>
          </cell>
          <cell r="E23">
            <v>-2</v>
          </cell>
          <cell r="F23">
            <v>212347650.78</v>
          </cell>
          <cell r="G23">
            <v>105463439</v>
          </cell>
          <cell r="H23">
            <v>111131165</v>
          </cell>
          <cell r="I23">
            <v>17244793</v>
          </cell>
          <cell r="J23">
            <v>8.1199999999999992</v>
          </cell>
          <cell r="K23">
            <v>12.56</v>
          </cell>
          <cell r="L23">
            <v>49.7</v>
          </cell>
          <cell r="M23">
            <v>20.8</v>
          </cell>
          <cell r="N23">
            <v>105463439</v>
          </cell>
          <cell r="O23">
            <v>8848949</v>
          </cell>
          <cell r="P23">
            <v>4.17</v>
          </cell>
        </row>
        <row r="24">
          <cell r="A24" t="str">
            <v xml:space="preserve">312.00 10403        </v>
          </cell>
          <cell r="B24">
            <v>48029</v>
          </cell>
          <cell r="C24">
            <v>50</v>
          </cell>
          <cell r="D24" t="str">
            <v xml:space="preserve">   S0</v>
          </cell>
          <cell r="E24">
            <v>-2</v>
          </cell>
          <cell r="F24">
            <v>214665917.31999999</v>
          </cell>
          <cell r="G24">
            <v>103872787</v>
          </cell>
          <cell r="H24">
            <v>115086449</v>
          </cell>
          <cell r="I24">
            <v>17391520</v>
          </cell>
          <cell r="J24">
            <v>8.1</v>
          </cell>
          <cell r="K24">
            <v>12.59</v>
          </cell>
          <cell r="L24">
            <v>48.4</v>
          </cell>
          <cell r="M24">
            <v>19.8</v>
          </cell>
          <cell r="N24">
            <v>103872787</v>
          </cell>
          <cell r="O24">
            <v>9139233</v>
          </cell>
          <cell r="P24">
            <v>4.26</v>
          </cell>
        </row>
        <row r="25">
          <cell r="A25" t="str">
            <v xml:space="preserve">312.00 10800        </v>
          </cell>
          <cell r="B25">
            <v>50951</v>
          </cell>
          <cell r="C25">
            <v>50</v>
          </cell>
          <cell r="D25" t="str">
            <v xml:space="preserve">   S0</v>
          </cell>
          <cell r="E25">
            <v>0</v>
          </cell>
          <cell r="F25">
            <v>33149442.199999999</v>
          </cell>
          <cell r="G25">
            <v>15756682</v>
          </cell>
          <cell r="H25">
            <v>17392760</v>
          </cell>
          <cell r="I25">
            <v>1796718</v>
          </cell>
          <cell r="J25">
            <v>5.42</v>
          </cell>
          <cell r="K25">
            <v>18.45</v>
          </cell>
          <cell r="L25">
            <v>47.5</v>
          </cell>
          <cell r="M25">
            <v>20.2</v>
          </cell>
          <cell r="N25">
            <v>15756682</v>
          </cell>
          <cell r="O25">
            <v>942509</v>
          </cell>
          <cell r="P25">
            <v>2.84</v>
          </cell>
        </row>
        <row r="26">
          <cell r="A26" t="str">
            <v xml:space="preserve">312.00 10801        </v>
          </cell>
          <cell r="B26">
            <v>50951</v>
          </cell>
          <cell r="C26">
            <v>50</v>
          </cell>
          <cell r="D26" t="str">
            <v xml:space="preserve">   S0</v>
          </cell>
          <cell r="E26">
            <v>-4</v>
          </cell>
          <cell r="F26">
            <v>26275279.309999999</v>
          </cell>
          <cell r="G26">
            <v>12388392</v>
          </cell>
          <cell r="H26">
            <v>14937898</v>
          </cell>
          <cell r="I26">
            <v>1469946</v>
          </cell>
          <cell r="J26">
            <v>5.59</v>
          </cell>
          <cell r="K26">
            <v>18.59</v>
          </cell>
          <cell r="L26">
            <v>47.1</v>
          </cell>
          <cell r="M26">
            <v>19.8</v>
          </cell>
          <cell r="N26">
            <v>12388392</v>
          </cell>
          <cell r="O26">
            <v>803601</v>
          </cell>
          <cell r="P26">
            <v>3.06</v>
          </cell>
        </row>
        <row r="27">
          <cell r="A27" t="str">
            <v xml:space="preserve">312.00 10802        </v>
          </cell>
          <cell r="B27">
            <v>50951</v>
          </cell>
          <cell r="C27">
            <v>50</v>
          </cell>
          <cell r="D27" t="str">
            <v xml:space="preserve">   S0</v>
          </cell>
          <cell r="E27">
            <v>-4</v>
          </cell>
          <cell r="F27">
            <v>22708657.52</v>
          </cell>
          <cell r="G27">
            <v>9860365</v>
          </cell>
          <cell r="H27">
            <v>13756639</v>
          </cell>
          <cell r="I27">
            <v>1255556</v>
          </cell>
          <cell r="J27">
            <v>5.53</v>
          </cell>
          <cell r="K27">
            <v>18.809999999999999</v>
          </cell>
          <cell r="L27">
            <v>43.4</v>
          </cell>
          <cell r="M27">
            <v>18.100000000000001</v>
          </cell>
          <cell r="N27">
            <v>9860365</v>
          </cell>
          <cell r="O27">
            <v>731222</v>
          </cell>
          <cell r="P27">
            <v>3.22</v>
          </cell>
        </row>
        <row r="28">
          <cell r="A28" t="str">
            <v xml:space="preserve">312.00 10803        </v>
          </cell>
          <cell r="B28">
            <v>50951</v>
          </cell>
          <cell r="C28">
            <v>50</v>
          </cell>
          <cell r="D28" t="str">
            <v xml:space="preserve">   S0</v>
          </cell>
          <cell r="E28">
            <v>-4</v>
          </cell>
          <cell r="F28">
            <v>682720321.07000005</v>
          </cell>
          <cell r="G28">
            <v>229856750</v>
          </cell>
          <cell r="H28">
            <v>480172384</v>
          </cell>
          <cell r="I28">
            <v>36770022</v>
          </cell>
          <cell r="J28">
            <v>5.39</v>
          </cell>
          <cell r="K28">
            <v>19.309999999999999</v>
          </cell>
          <cell r="L28">
            <v>33.700000000000003</v>
          </cell>
          <cell r="M28">
            <v>12.5</v>
          </cell>
          <cell r="N28">
            <v>229856750</v>
          </cell>
          <cell r="O28">
            <v>24868117</v>
          </cell>
          <cell r="P28">
            <v>3.64</v>
          </cell>
        </row>
        <row r="29">
          <cell r="A29" t="str">
            <v xml:space="preserve">312.00 10900        </v>
          </cell>
          <cell r="B29">
            <v>50586</v>
          </cell>
          <cell r="C29">
            <v>50</v>
          </cell>
          <cell r="D29" t="str">
            <v xml:space="preserve">   S0</v>
          </cell>
          <cell r="E29">
            <v>-4</v>
          </cell>
          <cell r="F29">
            <v>30678751.75</v>
          </cell>
          <cell r="G29">
            <v>17307924</v>
          </cell>
          <cell r="H29">
            <v>14597978</v>
          </cell>
          <cell r="I29">
            <v>1851764</v>
          </cell>
          <cell r="J29">
            <v>6.04</v>
          </cell>
          <cell r="K29">
            <v>17.23</v>
          </cell>
          <cell r="L29">
            <v>56.4</v>
          </cell>
          <cell r="M29">
            <v>27.2</v>
          </cell>
          <cell r="N29">
            <v>17307924</v>
          </cell>
          <cell r="O29">
            <v>847002</v>
          </cell>
          <cell r="P29">
            <v>2.76</v>
          </cell>
        </row>
        <row r="30">
          <cell r="A30" t="str">
            <v xml:space="preserve">312.00 10901        </v>
          </cell>
          <cell r="B30">
            <v>50586</v>
          </cell>
          <cell r="C30">
            <v>50</v>
          </cell>
          <cell r="D30" t="str">
            <v xml:space="preserve">   S0</v>
          </cell>
          <cell r="E30">
            <v>0</v>
          </cell>
          <cell r="F30">
            <v>52104.91</v>
          </cell>
          <cell r="G30">
            <v>29219</v>
          </cell>
          <cell r="H30">
            <v>22886</v>
          </cell>
          <cell r="I30">
            <v>3047</v>
          </cell>
          <cell r="J30">
            <v>5.85</v>
          </cell>
          <cell r="K30">
            <v>17.100000000000001</v>
          </cell>
          <cell r="L30">
            <v>56.1</v>
          </cell>
          <cell r="M30">
            <v>27.6</v>
          </cell>
          <cell r="N30">
            <v>29219</v>
          </cell>
          <cell r="O30">
            <v>1339</v>
          </cell>
          <cell r="P30">
            <v>2.57</v>
          </cell>
        </row>
        <row r="31">
          <cell r="A31" t="str">
            <v xml:space="preserve">312.00 10902        </v>
          </cell>
          <cell r="B31">
            <v>50586</v>
          </cell>
          <cell r="C31">
            <v>50</v>
          </cell>
          <cell r="D31" t="str">
            <v xml:space="preserve">   S0</v>
          </cell>
          <cell r="E31">
            <v>-4</v>
          </cell>
          <cell r="F31">
            <v>3714735.93</v>
          </cell>
          <cell r="G31">
            <v>1971927</v>
          </cell>
          <cell r="H31">
            <v>1891398</v>
          </cell>
          <cell r="I31">
            <v>221014</v>
          </cell>
          <cell r="J31">
            <v>5.95</v>
          </cell>
          <cell r="K31">
            <v>17.48</v>
          </cell>
          <cell r="L31">
            <v>53.1</v>
          </cell>
          <cell r="M31">
            <v>24.9</v>
          </cell>
          <cell r="N31">
            <v>1971927</v>
          </cell>
          <cell r="O31">
            <v>108192</v>
          </cell>
          <cell r="P31">
            <v>2.91</v>
          </cell>
        </row>
        <row r="32">
          <cell r="A32" t="str">
            <v xml:space="preserve">312.00 10903        </v>
          </cell>
          <cell r="B32">
            <v>50586</v>
          </cell>
          <cell r="C32">
            <v>50</v>
          </cell>
          <cell r="D32" t="str">
            <v xml:space="preserve">   S0</v>
          </cell>
          <cell r="E32">
            <v>-4</v>
          </cell>
          <cell r="F32">
            <v>16972047.609999999</v>
          </cell>
          <cell r="G32">
            <v>9807928</v>
          </cell>
          <cell r="H32">
            <v>7843002</v>
          </cell>
          <cell r="I32">
            <v>1031012</v>
          </cell>
          <cell r="J32">
            <v>6.07</v>
          </cell>
          <cell r="K32">
            <v>17.12</v>
          </cell>
          <cell r="L32">
            <v>57.8</v>
          </cell>
          <cell r="M32">
            <v>28</v>
          </cell>
          <cell r="N32">
            <v>9807928</v>
          </cell>
          <cell r="O32">
            <v>458090</v>
          </cell>
          <cell r="P32">
            <v>2.7</v>
          </cell>
        </row>
        <row r="33">
          <cell r="A33" t="str">
            <v xml:space="preserve">312.00 10904        </v>
          </cell>
          <cell r="B33">
            <v>50586</v>
          </cell>
          <cell r="C33">
            <v>50</v>
          </cell>
          <cell r="D33" t="str">
            <v xml:space="preserve">   S0</v>
          </cell>
          <cell r="E33">
            <v>-4</v>
          </cell>
          <cell r="F33">
            <v>100163071.93000001</v>
          </cell>
          <cell r="G33">
            <v>48780057</v>
          </cell>
          <cell r="H33">
            <v>55389538</v>
          </cell>
          <cell r="I33">
            <v>5862104</v>
          </cell>
          <cell r="J33">
            <v>5.85</v>
          </cell>
          <cell r="K33">
            <v>17.77</v>
          </cell>
          <cell r="L33">
            <v>48.7</v>
          </cell>
          <cell r="M33">
            <v>21.9</v>
          </cell>
          <cell r="N33">
            <v>48780057</v>
          </cell>
          <cell r="O33">
            <v>3116984</v>
          </cell>
          <cell r="P33">
            <v>3.11</v>
          </cell>
        </row>
        <row r="34">
          <cell r="A34" t="str">
            <v xml:space="preserve">312.00 10905        </v>
          </cell>
          <cell r="B34">
            <v>50586</v>
          </cell>
          <cell r="C34">
            <v>50</v>
          </cell>
          <cell r="D34" t="str">
            <v xml:space="preserve">   S0</v>
          </cell>
          <cell r="E34">
            <v>-4</v>
          </cell>
          <cell r="F34">
            <v>89481418.799999997</v>
          </cell>
          <cell r="G34">
            <v>43954999</v>
          </cell>
          <cell r="H34">
            <v>49105677</v>
          </cell>
          <cell r="I34">
            <v>5239903</v>
          </cell>
          <cell r="J34">
            <v>5.86</v>
          </cell>
          <cell r="K34">
            <v>17.760000000000002</v>
          </cell>
          <cell r="L34">
            <v>49.1</v>
          </cell>
          <cell r="M34">
            <v>21.6</v>
          </cell>
          <cell r="N34">
            <v>43954999</v>
          </cell>
          <cell r="O34">
            <v>2765419</v>
          </cell>
          <cell r="P34">
            <v>3.09</v>
          </cell>
        </row>
        <row r="35">
          <cell r="A35" t="str">
            <v xml:space="preserve">312.00 11000        </v>
          </cell>
          <cell r="B35">
            <v>44012</v>
          </cell>
          <cell r="C35">
            <v>50</v>
          </cell>
          <cell r="D35" t="str">
            <v xml:space="preserve">   S0</v>
          </cell>
          <cell r="E35">
            <v>-2</v>
          </cell>
          <cell r="F35">
            <v>3285540.61</v>
          </cell>
          <cell r="G35">
            <v>2589606</v>
          </cell>
          <cell r="H35">
            <v>761645</v>
          </cell>
          <cell r="I35">
            <v>1351311</v>
          </cell>
          <cell r="J35">
            <v>41.13</v>
          </cell>
          <cell r="K35">
            <v>2.48</v>
          </cell>
          <cell r="L35">
            <v>78.8</v>
          </cell>
          <cell r="M35">
            <v>14.3</v>
          </cell>
          <cell r="N35">
            <v>2589606</v>
          </cell>
          <cell r="O35">
            <v>306918</v>
          </cell>
          <cell r="P35">
            <v>9.34</v>
          </cell>
        </row>
        <row r="36">
          <cell r="A36" t="str">
            <v xml:space="preserve">312.00 11001        </v>
          </cell>
          <cell r="B36">
            <v>44012</v>
          </cell>
          <cell r="C36">
            <v>50</v>
          </cell>
          <cell r="D36" t="str">
            <v xml:space="preserve">   S0</v>
          </cell>
          <cell r="E36">
            <v>-2</v>
          </cell>
          <cell r="F36">
            <v>70671759.049999997</v>
          </cell>
          <cell r="G36">
            <v>62438512</v>
          </cell>
          <cell r="H36">
            <v>9646682</v>
          </cell>
          <cell r="I36">
            <v>29184289</v>
          </cell>
          <cell r="J36">
            <v>41.3</v>
          </cell>
          <cell r="K36">
            <v>2.4700000000000002</v>
          </cell>
          <cell r="L36">
            <v>88.4</v>
          </cell>
          <cell r="M36">
            <v>22</v>
          </cell>
          <cell r="N36">
            <v>62438512</v>
          </cell>
          <cell r="O36">
            <v>3906629</v>
          </cell>
          <cell r="P36">
            <v>5.53</v>
          </cell>
        </row>
        <row r="37">
          <cell r="A37" t="str">
            <v xml:space="preserve">314.00 10301        </v>
          </cell>
          <cell r="B37">
            <v>46934</v>
          </cell>
          <cell r="C37">
            <v>55</v>
          </cell>
          <cell r="D37" t="str">
            <v xml:space="preserve"> R0.5</v>
          </cell>
          <cell r="E37">
            <v>-1</v>
          </cell>
          <cell r="F37">
            <v>9839030.5099999998</v>
          </cell>
          <cell r="G37">
            <v>6352482</v>
          </cell>
          <cell r="H37">
            <v>3584939</v>
          </cell>
          <cell r="I37">
            <v>1006831</v>
          </cell>
          <cell r="J37">
            <v>10.23</v>
          </cell>
          <cell r="K37">
            <v>9.8699999999999992</v>
          </cell>
          <cell r="L37">
            <v>64.599999999999994</v>
          </cell>
          <cell r="M37">
            <v>31</v>
          </cell>
          <cell r="N37">
            <v>6352482</v>
          </cell>
          <cell r="O37">
            <v>363376</v>
          </cell>
          <cell r="P37">
            <v>3.69</v>
          </cell>
        </row>
        <row r="38">
          <cell r="A38" t="str">
            <v xml:space="preserve">314.00 10302        </v>
          </cell>
          <cell r="B38">
            <v>46934</v>
          </cell>
          <cell r="C38">
            <v>55</v>
          </cell>
          <cell r="D38" t="str">
            <v xml:space="preserve"> R0.5</v>
          </cell>
          <cell r="E38">
            <v>-1</v>
          </cell>
          <cell r="F38">
            <v>74066120.920000002</v>
          </cell>
          <cell r="G38">
            <v>41919757</v>
          </cell>
          <cell r="H38">
            <v>32887025</v>
          </cell>
          <cell r="I38">
            <v>7503188</v>
          </cell>
          <cell r="J38">
            <v>10.130000000000001</v>
          </cell>
          <cell r="K38">
            <v>9.9700000000000006</v>
          </cell>
          <cell r="L38">
            <v>56.6</v>
          </cell>
          <cell r="M38">
            <v>21.4</v>
          </cell>
          <cell r="N38">
            <v>41919757</v>
          </cell>
          <cell r="O38">
            <v>3299614</v>
          </cell>
          <cell r="P38">
            <v>4.45</v>
          </cell>
        </row>
        <row r="39">
          <cell r="A39" t="str">
            <v xml:space="preserve">314.00 10303        </v>
          </cell>
          <cell r="B39">
            <v>46934</v>
          </cell>
          <cell r="C39">
            <v>55</v>
          </cell>
          <cell r="D39" t="str">
            <v xml:space="preserve"> R0.5</v>
          </cell>
          <cell r="E39">
            <v>-1</v>
          </cell>
          <cell r="F39">
            <v>72134310.349999994</v>
          </cell>
          <cell r="G39">
            <v>42677770</v>
          </cell>
          <cell r="H39">
            <v>30177883</v>
          </cell>
          <cell r="I39">
            <v>7322176</v>
          </cell>
          <cell r="J39">
            <v>10.15</v>
          </cell>
          <cell r="K39">
            <v>9.9499999999999993</v>
          </cell>
          <cell r="L39">
            <v>59.2</v>
          </cell>
          <cell r="M39">
            <v>22.8</v>
          </cell>
          <cell r="N39">
            <v>42677770</v>
          </cell>
          <cell r="O39">
            <v>3031453</v>
          </cell>
          <cell r="P39">
            <v>4.2</v>
          </cell>
        </row>
        <row r="40">
          <cell r="A40" t="str">
            <v xml:space="preserve">314.00 10400        </v>
          </cell>
          <cell r="B40">
            <v>48029</v>
          </cell>
          <cell r="C40">
            <v>55</v>
          </cell>
          <cell r="D40" t="str">
            <v xml:space="preserve"> R0.5</v>
          </cell>
          <cell r="E40">
            <v>-1</v>
          </cell>
          <cell r="F40">
            <v>27411865.75</v>
          </cell>
          <cell r="G40">
            <v>15500124</v>
          </cell>
          <cell r="H40">
            <v>12185860</v>
          </cell>
          <cell r="I40">
            <v>2204298</v>
          </cell>
          <cell r="J40">
            <v>8.0399999999999991</v>
          </cell>
          <cell r="K40">
            <v>12.56</v>
          </cell>
          <cell r="L40">
            <v>56.5</v>
          </cell>
          <cell r="M40">
            <v>23.4</v>
          </cell>
          <cell r="N40">
            <v>15500124</v>
          </cell>
          <cell r="O40">
            <v>970549</v>
          </cell>
          <cell r="P40">
            <v>3.54</v>
          </cell>
        </row>
        <row r="41">
          <cell r="A41" t="str">
            <v xml:space="preserve">314.00 10402        </v>
          </cell>
          <cell r="B41">
            <v>48029</v>
          </cell>
          <cell r="C41">
            <v>55</v>
          </cell>
          <cell r="D41" t="str">
            <v xml:space="preserve"> R0.5</v>
          </cell>
          <cell r="E41">
            <v>-1</v>
          </cell>
          <cell r="F41">
            <v>89915729.920000002</v>
          </cell>
          <cell r="G41">
            <v>49346496</v>
          </cell>
          <cell r="H41">
            <v>41468391</v>
          </cell>
          <cell r="I41">
            <v>7224732</v>
          </cell>
          <cell r="J41">
            <v>8.0399999999999991</v>
          </cell>
          <cell r="K41">
            <v>12.57</v>
          </cell>
          <cell r="L41">
            <v>54.9</v>
          </cell>
          <cell r="M41">
            <v>22.9</v>
          </cell>
          <cell r="N41">
            <v>49346496</v>
          </cell>
          <cell r="O41">
            <v>3297804</v>
          </cell>
          <cell r="P41">
            <v>3.67</v>
          </cell>
        </row>
        <row r="42">
          <cell r="A42" t="str">
            <v xml:space="preserve">314.00 10403        </v>
          </cell>
          <cell r="B42">
            <v>48029</v>
          </cell>
          <cell r="C42">
            <v>55</v>
          </cell>
          <cell r="D42" t="str">
            <v xml:space="preserve"> R0.5</v>
          </cell>
          <cell r="E42">
            <v>-1</v>
          </cell>
          <cell r="F42">
            <v>82668790.599999994</v>
          </cell>
          <cell r="G42">
            <v>39183316</v>
          </cell>
          <cell r="H42">
            <v>44312163</v>
          </cell>
          <cell r="I42">
            <v>6605655</v>
          </cell>
          <cell r="J42">
            <v>7.99</v>
          </cell>
          <cell r="K42">
            <v>12.64</v>
          </cell>
          <cell r="L42">
            <v>47.4</v>
          </cell>
          <cell r="M42">
            <v>19.600000000000001</v>
          </cell>
          <cell r="N42">
            <v>39183316</v>
          </cell>
          <cell r="O42">
            <v>3506431</v>
          </cell>
          <cell r="P42">
            <v>4.24</v>
          </cell>
        </row>
        <row r="43">
          <cell r="A43" t="str">
            <v xml:space="preserve">314.00 10801        </v>
          </cell>
          <cell r="B43">
            <v>50951</v>
          </cell>
          <cell r="C43">
            <v>55</v>
          </cell>
          <cell r="D43" t="str">
            <v xml:space="preserve"> R0.5</v>
          </cell>
          <cell r="E43">
            <v>-1</v>
          </cell>
          <cell r="F43">
            <v>4409078.75</v>
          </cell>
          <cell r="G43">
            <v>1990166</v>
          </cell>
          <cell r="H43">
            <v>2463004</v>
          </cell>
          <cell r="I43">
            <v>232906</v>
          </cell>
          <cell r="J43">
            <v>5.28</v>
          </cell>
          <cell r="K43">
            <v>19.12</v>
          </cell>
          <cell r="L43">
            <v>45.1</v>
          </cell>
          <cell r="M43">
            <v>21.2</v>
          </cell>
          <cell r="N43">
            <v>1990166</v>
          </cell>
          <cell r="O43">
            <v>128827</v>
          </cell>
          <cell r="P43">
            <v>2.92</v>
          </cell>
        </row>
        <row r="44">
          <cell r="A44" t="str">
            <v xml:space="preserve">314.00 10802        </v>
          </cell>
          <cell r="B44">
            <v>50951</v>
          </cell>
          <cell r="C44">
            <v>55</v>
          </cell>
          <cell r="D44" t="str">
            <v xml:space="preserve"> R0.5</v>
          </cell>
          <cell r="E44">
            <v>-1</v>
          </cell>
          <cell r="F44">
            <v>2878397.99</v>
          </cell>
          <cell r="G44">
            <v>394468</v>
          </cell>
          <cell r="H44">
            <v>2512714</v>
          </cell>
          <cell r="I44">
            <v>147573</v>
          </cell>
          <cell r="J44">
            <v>5.13</v>
          </cell>
          <cell r="K44">
            <v>19.7</v>
          </cell>
          <cell r="L44">
            <v>13.7</v>
          </cell>
          <cell r="M44">
            <v>4.5999999999999996</v>
          </cell>
          <cell r="N44">
            <v>394468</v>
          </cell>
          <cell r="O44">
            <v>127520</v>
          </cell>
          <cell r="P44">
            <v>4.43</v>
          </cell>
        </row>
        <row r="45">
          <cell r="A45" t="str">
            <v xml:space="preserve">314.00 10803        </v>
          </cell>
          <cell r="B45">
            <v>50951</v>
          </cell>
          <cell r="C45">
            <v>55</v>
          </cell>
          <cell r="D45" t="str">
            <v xml:space="preserve"> R0.5</v>
          </cell>
          <cell r="E45">
            <v>-1</v>
          </cell>
          <cell r="F45">
            <v>124903380.64</v>
          </cell>
          <cell r="G45">
            <v>57307055</v>
          </cell>
          <cell r="H45">
            <v>68845359</v>
          </cell>
          <cell r="I45">
            <v>6608298</v>
          </cell>
          <cell r="J45">
            <v>5.29</v>
          </cell>
          <cell r="K45">
            <v>19.09</v>
          </cell>
          <cell r="L45">
            <v>45.9</v>
          </cell>
          <cell r="M45">
            <v>22</v>
          </cell>
          <cell r="N45">
            <v>57307055</v>
          </cell>
          <cell r="O45">
            <v>3607288</v>
          </cell>
          <cell r="P45">
            <v>2.89</v>
          </cell>
        </row>
        <row r="46">
          <cell r="A46" t="str">
            <v xml:space="preserve">314.00 10902        </v>
          </cell>
          <cell r="B46">
            <v>50586</v>
          </cell>
          <cell r="C46">
            <v>55</v>
          </cell>
          <cell r="D46" t="str">
            <v xml:space="preserve"> R0.5</v>
          </cell>
          <cell r="E46">
            <v>-1</v>
          </cell>
          <cell r="F46">
            <v>2511326.3199999998</v>
          </cell>
          <cell r="G46">
            <v>1365246</v>
          </cell>
          <cell r="H46">
            <v>1171194</v>
          </cell>
          <cell r="I46">
            <v>141149</v>
          </cell>
          <cell r="J46">
            <v>5.62</v>
          </cell>
          <cell r="K46">
            <v>17.97</v>
          </cell>
          <cell r="L46">
            <v>54.4</v>
          </cell>
          <cell r="M46">
            <v>29</v>
          </cell>
          <cell r="N46">
            <v>1365246</v>
          </cell>
          <cell r="O46">
            <v>65168</v>
          </cell>
          <cell r="P46">
            <v>2.59</v>
          </cell>
        </row>
        <row r="47">
          <cell r="A47" t="str">
            <v xml:space="preserve">314.00 10904        </v>
          </cell>
          <cell r="B47">
            <v>50586</v>
          </cell>
          <cell r="C47">
            <v>55</v>
          </cell>
          <cell r="D47" t="str">
            <v xml:space="preserve"> R0.5</v>
          </cell>
          <cell r="E47">
            <v>-1</v>
          </cell>
          <cell r="F47">
            <v>31632809.399999999</v>
          </cell>
          <cell r="G47">
            <v>13286781</v>
          </cell>
          <cell r="H47">
            <v>18662356</v>
          </cell>
          <cell r="I47">
            <v>1738256</v>
          </cell>
          <cell r="J47">
            <v>5.5</v>
          </cell>
          <cell r="K47">
            <v>18.38</v>
          </cell>
          <cell r="L47">
            <v>42</v>
          </cell>
          <cell r="M47">
            <v>20.9</v>
          </cell>
          <cell r="N47">
            <v>13286781</v>
          </cell>
          <cell r="O47">
            <v>1015238</v>
          </cell>
          <cell r="P47">
            <v>3.21</v>
          </cell>
        </row>
        <row r="48">
          <cell r="A48" t="str">
            <v xml:space="preserve">314.00 10905        </v>
          </cell>
          <cell r="B48">
            <v>50586</v>
          </cell>
          <cell r="C48">
            <v>55</v>
          </cell>
          <cell r="D48" t="str">
            <v xml:space="preserve"> R0.5</v>
          </cell>
          <cell r="E48">
            <v>-1</v>
          </cell>
          <cell r="F48">
            <v>28267581.84</v>
          </cell>
          <cell r="G48">
            <v>11882857</v>
          </cell>
          <cell r="H48">
            <v>16667401</v>
          </cell>
          <cell r="I48">
            <v>1553333</v>
          </cell>
          <cell r="J48">
            <v>5.5</v>
          </cell>
          <cell r="K48">
            <v>18.38</v>
          </cell>
          <cell r="L48">
            <v>42</v>
          </cell>
          <cell r="M48">
            <v>20.399999999999999</v>
          </cell>
          <cell r="N48">
            <v>11882857</v>
          </cell>
          <cell r="O48">
            <v>906800</v>
          </cell>
          <cell r="P48">
            <v>3.21</v>
          </cell>
        </row>
        <row r="49">
          <cell r="A49" t="str">
            <v xml:space="preserve">314.00 11000        </v>
          </cell>
          <cell r="B49">
            <v>44012</v>
          </cell>
          <cell r="C49">
            <v>55</v>
          </cell>
          <cell r="D49" t="str">
            <v xml:space="preserve"> R0.5</v>
          </cell>
          <cell r="E49">
            <v>-1</v>
          </cell>
          <cell r="F49">
            <v>3129517.89</v>
          </cell>
          <cell r="G49">
            <v>2332309</v>
          </cell>
          <cell r="H49">
            <v>828504</v>
          </cell>
          <cell r="I49">
            <v>1274521</v>
          </cell>
          <cell r="J49">
            <v>40.729999999999997</v>
          </cell>
          <cell r="K49">
            <v>2.48</v>
          </cell>
          <cell r="L49">
            <v>74.5</v>
          </cell>
          <cell r="M49">
            <v>17.5</v>
          </cell>
          <cell r="N49">
            <v>2332309</v>
          </cell>
          <cell r="O49">
            <v>334493</v>
          </cell>
          <cell r="P49">
            <v>10.69</v>
          </cell>
        </row>
        <row r="50">
          <cell r="A50" t="str">
            <v xml:space="preserve">314.00 11001        </v>
          </cell>
          <cell r="B50">
            <v>44012</v>
          </cell>
          <cell r="C50">
            <v>55</v>
          </cell>
          <cell r="D50" t="str">
            <v xml:space="preserve"> R0.5</v>
          </cell>
          <cell r="E50">
            <v>-1</v>
          </cell>
          <cell r="F50">
            <v>36415704.670000002</v>
          </cell>
          <cell r="G50">
            <v>29956945</v>
          </cell>
          <cell r="H50">
            <v>6822917</v>
          </cell>
          <cell r="I50">
            <v>14890632</v>
          </cell>
          <cell r="J50">
            <v>40.89</v>
          </cell>
          <cell r="K50">
            <v>2.4700000000000002</v>
          </cell>
          <cell r="L50">
            <v>82.3</v>
          </cell>
          <cell r="M50">
            <v>19.100000000000001</v>
          </cell>
          <cell r="N50">
            <v>29956945</v>
          </cell>
          <cell r="O50">
            <v>2757049</v>
          </cell>
          <cell r="P50">
            <v>7.57</v>
          </cell>
        </row>
        <row r="51">
          <cell r="A51" t="str">
            <v xml:space="preserve">315.00 10301        </v>
          </cell>
          <cell r="B51">
            <v>46934</v>
          </cell>
          <cell r="C51">
            <v>65</v>
          </cell>
          <cell r="D51" t="str">
            <v xml:space="preserve">   S0</v>
          </cell>
          <cell r="E51">
            <v>-2</v>
          </cell>
          <cell r="F51">
            <v>9833462.4900000002</v>
          </cell>
          <cell r="G51">
            <v>6905250</v>
          </cell>
          <cell r="H51">
            <v>3124882</v>
          </cell>
          <cell r="I51">
            <v>1004017</v>
          </cell>
          <cell r="J51">
            <v>10.210000000000001</v>
          </cell>
          <cell r="K51">
            <v>9.99</v>
          </cell>
          <cell r="L51">
            <v>70.2</v>
          </cell>
          <cell r="M51">
            <v>34.4</v>
          </cell>
          <cell r="N51">
            <v>6905250</v>
          </cell>
          <cell r="O51">
            <v>312835</v>
          </cell>
          <cell r="P51">
            <v>3.18</v>
          </cell>
        </row>
        <row r="52">
          <cell r="A52" t="str">
            <v xml:space="preserve">315.00 10302        </v>
          </cell>
          <cell r="B52">
            <v>46934</v>
          </cell>
          <cell r="C52">
            <v>65</v>
          </cell>
          <cell r="D52" t="str">
            <v xml:space="preserve">   S0</v>
          </cell>
          <cell r="E52">
            <v>-2</v>
          </cell>
          <cell r="F52">
            <v>14537672.539999999</v>
          </cell>
          <cell r="G52">
            <v>7837626</v>
          </cell>
          <cell r="H52">
            <v>6990800</v>
          </cell>
          <cell r="I52">
            <v>1456623</v>
          </cell>
          <cell r="J52">
            <v>10.02</v>
          </cell>
          <cell r="K52">
            <v>10.18</v>
          </cell>
          <cell r="L52">
            <v>53.9</v>
          </cell>
          <cell r="M52">
            <v>19.600000000000001</v>
          </cell>
          <cell r="N52">
            <v>7837626</v>
          </cell>
          <cell r="O52">
            <v>686766</v>
          </cell>
          <cell r="P52">
            <v>4.72</v>
          </cell>
        </row>
        <row r="53">
          <cell r="A53" t="str">
            <v xml:space="preserve">315.00 10303        </v>
          </cell>
          <cell r="B53">
            <v>46934</v>
          </cell>
          <cell r="C53">
            <v>65</v>
          </cell>
          <cell r="D53" t="str">
            <v xml:space="preserve">   S0</v>
          </cell>
          <cell r="E53">
            <v>-2</v>
          </cell>
          <cell r="F53">
            <v>12511248.529999999</v>
          </cell>
          <cell r="G53">
            <v>6405416</v>
          </cell>
          <cell r="H53">
            <v>6356058</v>
          </cell>
          <cell r="I53">
            <v>1251125</v>
          </cell>
          <cell r="J53">
            <v>10</v>
          </cell>
          <cell r="K53">
            <v>10.199999999999999</v>
          </cell>
          <cell r="L53">
            <v>51.2</v>
          </cell>
          <cell r="M53">
            <v>16</v>
          </cell>
          <cell r="N53">
            <v>6405416</v>
          </cell>
          <cell r="O53">
            <v>623025</v>
          </cell>
          <cell r="P53">
            <v>4.9800000000000004</v>
          </cell>
        </row>
        <row r="54">
          <cell r="A54" t="str">
            <v xml:space="preserve">315.00 10400        </v>
          </cell>
          <cell r="B54">
            <v>48029</v>
          </cell>
          <cell r="C54">
            <v>65</v>
          </cell>
          <cell r="D54" t="str">
            <v xml:space="preserve">   S0</v>
          </cell>
          <cell r="E54">
            <v>-2</v>
          </cell>
          <cell r="F54">
            <v>10271933.77</v>
          </cell>
          <cell r="G54">
            <v>5547190</v>
          </cell>
          <cell r="H54">
            <v>4930182</v>
          </cell>
          <cell r="I54">
            <v>814726</v>
          </cell>
          <cell r="J54">
            <v>7.93</v>
          </cell>
          <cell r="K54">
            <v>12.86</v>
          </cell>
          <cell r="L54">
            <v>54</v>
          </cell>
          <cell r="M54">
            <v>23.9</v>
          </cell>
          <cell r="N54">
            <v>5547190</v>
          </cell>
          <cell r="O54">
            <v>383303</v>
          </cell>
          <cell r="P54">
            <v>3.73</v>
          </cell>
        </row>
        <row r="55">
          <cell r="A55" t="str">
            <v xml:space="preserve">315.00 10402        </v>
          </cell>
          <cell r="B55">
            <v>48029</v>
          </cell>
          <cell r="C55">
            <v>65</v>
          </cell>
          <cell r="D55" t="str">
            <v xml:space="preserve">   S0</v>
          </cell>
          <cell r="E55">
            <v>-2</v>
          </cell>
          <cell r="F55">
            <v>24335747.449999999</v>
          </cell>
          <cell r="G55">
            <v>13954809</v>
          </cell>
          <cell r="H55">
            <v>10867653</v>
          </cell>
          <cell r="I55">
            <v>1937741</v>
          </cell>
          <cell r="J55">
            <v>7.96</v>
          </cell>
          <cell r="K55">
            <v>12.81</v>
          </cell>
          <cell r="L55">
            <v>57.3</v>
          </cell>
          <cell r="M55">
            <v>25.7</v>
          </cell>
          <cell r="N55">
            <v>13954809</v>
          </cell>
          <cell r="O55">
            <v>848600</v>
          </cell>
          <cell r="P55">
            <v>3.49</v>
          </cell>
        </row>
        <row r="56">
          <cell r="A56" t="str">
            <v xml:space="preserve">315.00 10403        </v>
          </cell>
          <cell r="B56">
            <v>48029</v>
          </cell>
          <cell r="C56">
            <v>65</v>
          </cell>
          <cell r="D56" t="str">
            <v xml:space="preserve">   S0</v>
          </cell>
          <cell r="E56">
            <v>-2</v>
          </cell>
          <cell r="F56">
            <v>22992822.890000001</v>
          </cell>
          <cell r="G56">
            <v>11727854</v>
          </cell>
          <cell r="H56">
            <v>11724825</v>
          </cell>
          <cell r="I56">
            <v>1818037</v>
          </cell>
          <cell r="J56">
            <v>7.91</v>
          </cell>
          <cell r="K56">
            <v>12.9</v>
          </cell>
          <cell r="L56">
            <v>51</v>
          </cell>
          <cell r="M56">
            <v>20.6</v>
          </cell>
          <cell r="N56">
            <v>11727854</v>
          </cell>
          <cell r="O56">
            <v>908581</v>
          </cell>
          <cell r="P56">
            <v>3.95</v>
          </cell>
        </row>
        <row r="57">
          <cell r="A57" t="str">
            <v xml:space="preserve">315.00 10801        </v>
          </cell>
          <cell r="B57">
            <v>50951</v>
          </cell>
          <cell r="C57">
            <v>65</v>
          </cell>
          <cell r="D57" t="str">
            <v xml:space="preserve">   S0</v>
          </cell>
          <cell r="E57">
            <v>-3</v>
          </cell>
          <cell r="F57">
            <v>1246717.6399999999</v>
          </cell>
          <cell r="G57">
            <v>644801</v>
          </cell>
          <cell r="H57">
            <v>639318</v>
          </cell>
          <cell r="I57">
            <v>66124</v>
          </cell>
          <cell r="J57">
            <v>5.3</v>
          </cell>
          <cell r="K57">
            <v>19.420000000000002</v>
          </cell>
          <cell r="L57">
            <v>51.7</v>
          </cell>
          <cell r="M57">
            <v>23.3</v>
          </cell>
          <cell r="N57">
            <v>644801</v>
          </cell>
          <cell r="O57">
            <v>32913</v>
          </cell>
          <cell r="P57">
            <v>2.64</v>
          </cell>
        </row>
        <row r="58">
          <cell r="A58" t="str">
            <v xml:space="preserve">315.00 10802        </v>
          </cell>
          <cell r="B58">
            <v>50951</v>
          </cell>
          <cell r="C58">
            <v>65</v>
          </cell>
          <cell r="D58" t="str">
            <v xml:space="preserve">   S0</v>
          </cell>
          <cell r="E58">
            <v>-3</v>
          </cell>
          <cell r="F58">
            <v>2865604.55</v>
          </cell>
          <cell r="G58">
            <v>425391</v>
          </cell>
          <cell r="H58">
            <v>2526182</v>
          </cell>
          <cell r="I58">
            <v>143839</v>
          </cell>
          <cell r="J58">
            <v>5.0199999999999996</v>
          </cell>
          <cell r="K58">
            <v>20.52</v>
          </cell>
          <cell r="L58">
            <v>14.8</v>
          </cell>
          <cell r="M58">
            <v>4.5</v>
          </cell>
          <cell r="N58">
            <v>425391</v>
          </cell>
          <cell r="O58">
            <v>123128</v>
          </cell>
          <cell r="P58">
            <v>4.3</v>
          </cell>
        </row>
        <row r="59">
          <cell r="A59" t="str">
            <v xml:space="preserve">315.00 10803        </v>
          </cell>
          <cell r="B59">
            <v>50951</v>
          </cell>
          <cell r="C59">
            <v>65</v>
          </cell>
          <cell r="D59" t="str">
            <v xml:space="preserve">   S0</v>
          </cell>
          <cell r="E59">
            <v>-3</v>
          </cell>
          <cell r="F59">
            <v>50198263.530000001</v>
          </cell>
          <cell r="G59">
            <v>17332147</v>
          </cell>
          <cell r="H59">
            <v>34372064</v>
          </cell>
          <cell r="I59">
            <v>2576194</v>
          </cell>
          <cell r="J59">
            <v>5.13</v>
          </cell>
          <cell r="K59">
            <v>20.07</v>
          </cell>
          <cell r="L59">
            <v>34.5</v>
          </cell>
          <cell r="M59">
            <v>13.4</v>
          </cell>
          <cell r="N59">
            <v>17332147</v>
          </cell>
          <cell r="O59">
            <v>1712746</v>
          </cell>
          <cell r="P59">
            <v>3.41</v>
          </cell>
        </row>
        <row r="60">
          <cell r="A60" t="str">
            <v xml:space="preserve">315.00 10900        </v>
          </cell>
          <cell r="B60">
            <v>50586</v>
          </cell>
          <cell r="C60">
            <v>65</v>
          </cell>
          <cell r="D60" t="str">
            <v xml:space="preserve">   S0</v>
          </cell>
          <cell r="E60">
            <v>-3</v>
          </cell>
          <cell r="F60">
            <v>3748249.87</v>
          </cell>
          <cell r="G60">
            <v>2185433</v>
          </cell>
          <cell r="H60">
            <v>1675264</v>
          </cell>
          <cell r="I60">
            <v>210392</v>
          </cell>
          <cell r="J60">
            <v>5.61</v>
          </cell>
          <cell r="K60">
            <v>18.350000000000001</v>
          </cell>
          <cell r="L60">
            <v>58.3</v>
          </cell>
          <cell r="M60">
            <v>28.6</v>
          </cell>
          <cell r="N60">
            <v>2185433</v>
          </cell>
          <cell r="O60">
            <v>91308</v>
          </cell>
          <cell r="P60">
            <v>2.44</v>
          </cell>
        </row>
        <row r="61">
          <cell r="A61" t="str">
            <v xml:space="preserve">315.00 10902        </v>
          </cell>
          <cell r="B61">
            <v>50586</v>
          </cell>
          <cell r="C61">
            <v>65</v>
          </cell>
          <cell r="D61" t="str">
            <v xml:space="preserve">   S0</v>
          </cell>
          <cell r="E61">
            <v>-3</v>
          </cell>
          <cell r="F61">
            <v>5865106.7999999998</v>
          </cell>
          <cell r="G61">
            <v>3282763</v>
          </cell>
          <cell r="H61">
            <v>2758297</v>
          </cell>
          <cell r="I61">
            <v>327251</v>
          </cell>
          <cell r="J61">
            <v>5.58</v>
          </cell>
          <cell r="K61">
            <v>18.46</v>
          </cell>
          <cell r="L61">
            <v>56</v>
          </cell>
          <cell r="M61">
            <v>27.7</v>
          </cell>
          <cell r="N61">
            <v>3282763</v>
          </cell>
          <cell r="O61">
            <v>149388</v>
          </cell>
          <cell r="P61">
            <v>2.5499999999999998</v>
          </cell>
        </row>
        <row r="62">
          <cell r="A62" t="str">
            <v xml:space="preserve">315.00 10903        </v>
          </cell>
          <cell r="B62">
            <v>50586</v>
          </cell>
          <cell r="C62">
            <v>65</v>
          </cell>
          <cell r="D62" t="str">
            <v xml:space="preserve">   S0</v>
          </cell>
          <cell r="E62">
            <v>-3</v>
          </cell>
          <cell r="F62">
            <v>52222.78</v>
          </cell>
          <cell r="G62">
            <v>28745</v>
          </cell>
          <cell r="H62">
            <v>25044</v>
          </cell>
          <cell r="I62">
            <v>2908</v>
          </cell>
          <cell r="J62">
            <v>5.57</v>
          </cell>
          <cell r="K62">
            <v>18.5</v>
          </cell>
          <cell r="L62">
            <v>55</v>
          </cell>
          <cell r="M62">
            <v>24.3</v>
          </cell>
          <cell r="N62">
            <v>28745</v>
          </cell>
          <cell r="O62">
            <v>1353</v>
          </cell>
          <cell r="P62">
            <v>2.59</v>
          </cell>
        </row>
        <row r="63">
          <cell r="A63" t="str">
            <v xml:space="preserve">315.00 10904        </v>
          </cell>
          <cell r="B63">
            <v>50586</v>
          </cell>
          <cell r="C63">
            <v>65</v>
          </cell>
          <cell r="D63" t="str">
            <v xml:space="preserve">   S0</v>
          </cell>
          <cell r="E63">
            <v>-3</v>
          </cell>
          <cell r="F63">
            <v>12543007.01</v>
          </cell>
          <cell r="G63">
            <v>6808654</v>
          </cell>
          <cell r="H63">
            <v>6110643</v>
          </cell>
          <cell r="I63">
            <v>696458</v>
          </cell>
          <cell r="J63">
            <v>5.55</v>
          </cell>
          <cell r="K63">
            <v>18.55</v>
          </cell>
          <cell r="L63">
            <v>54.3</v>
          </cell>
          <cell r="M63">
            <v>26.4</v>
          </cell>
          <cell r="N63">
            <v>6808654</v>
          </cell>
          <cell r="O63">
            <v>329472</v>
          </cell>
          <cell r="P63">
            <v>2.63</v>
          </cell>
        </row>
        <row r="64">
          <cell r="A64" t="str">
            <v xml:space="preserve">315.00 10905        </v>
          </cell>
          <cell r="B64">
            <v>50586</v>
          </cell>
          <cell r="C64">
            <v>65</v>
          </cell>
          <cell r="D64" t="str">
            <v xml:space="preserve">   S0</v>
          </cell>
          <cell r="E64">
            <v>-3</v>
          </cell>
          <cell r="F64">
            <v>10030603.41</v>
          </cell>
          <cell r="G64">
            <v>5609938</v>
          </cell>
          <cell r="H64">
            <v>4721584</v>
          </cell>
          <cell r="I64">
            <v>560278</v>
          </cell>
          <cell r="J64">
            <v>5.59</v>
          </cell>
          <cell r="K64">
            <v>18.440000000000001</v>
          </cell>
          <cell r="L64">
            <v>55.9</v>
          </cell>
          <cell r="M64">
            <v>26.8</v>
          </cell>
          <cell r="N64">
            <v>5609938</v>
          </cell>
          <cell r="O64">
            <v>256107</v>
          </cell>
          <cell r="P64">
            <v>2.5499999999999998</v>
          </cell>
        </row>
        <row r="65">
          <cell r="A65" t="str">
            <v xml:space="preserve">315.00 11000        </v>
          </cell>
          <cell r="B65">
            <v>44012</v>
          </cell>
          <cell r="C65">
            <v>65</v>
          </cell>
          <cell r="D65" t="str">
            <v xml:space="preserve">   S0</v>
          </cell>
          <cell r="E65">
            <v>-2</v>
          </cell>
          <cell r="F65">
            <v>2905233.45</v>
          </cell>
          <cell r="G65">
            <v>2469070</v>
          </cell>
          <cell r="H65">
            <v>494268</v>
          </cell>
          <cell r="I65">
            <v>1194894</v>
          </cell>
          <cell r="J65">
            <v>41.13</v>
          </cell>
          <cell r="K65">
            <v>2.48</v>
          </cell>
          <cell r="L65">
            <v>85</v>
          </cell>
          <cell r="M65">
            <v>22.2</v>
          </cell>
          <cell r="N65">
            <v>2469070</v>
          </cell>
          <cell r="O65">
            <v>199192</v>
          </cell>
          <cell r="P65">
            <v>6.86</v>
          </cell>
        </row>
        <row r="66">
          <cell r="A66" t="str">
            <v xml:space="preserve">315.00 11001        </v>
          </cell>
          <cell r="B66">
            <v>44012</v>
          </cell>
          <cell r="C66">
            <v>65</v>
          </cell>
          <cell r="D66" t="str">
            <v xml:space="preserve">   S0</v>
          </cell>
          <cell r="E66">
            <v>-2</v>
          </cell>
          <cell r="F66">
            <v>9172297.9100000001</v>
          </cell>
          <cell r="G66">
            <v>7477901</v>
          </cell>
          <cell r="H66">
            <v>1877843</v>
          </cell>
          <cell r="I66">
            <v>3757327</v>
          </cell>
          <cell r="J66">
            <v>40.96</v>
          </cell>
          <cell r="K66">
            <v>2.4900000000000002</v>
          </cell>
          <cell r="L66">
            <v>81.5</v>
          </cell>
          <cell r="M66">
            <v>15.8</v>
          </cell>
          <cell r="N66">
            <v>7477901</v>
          </cell>
          <cell r="O66">
            <v>755247</v>
          </cell>
          <cell r="P66">
            <v>8.23</v>
          </cell>
        </row>
        <row r="67">
          <cell r="A67" t="str">
            <v xml:space="preserve">316.00 10301        </v>
          </cell>
          <cell r="B67">
            <v>46934</v>
          </cell>
          <cell r="C67">
            <v>65</v>
          </cell>
          <cell r="D67" t="str">
            <v xml:space="preserve"> R0.5</v>
          </cell>
          <cell r="E67">
            <v>0</v>
          </cell>
          <cell r="F67">
            <v>2498111.02</v>
          </cell>
          <cell r="G67">
            <v>1649072</v>
          </cell>
          <cell r="H67">
            <v>849039</v>
          </cell>
          <cell r="I67">
            <v>249312</v>
          </cell>
          <cell r="J67">
            <v>9.98</v>
          </cell>
          <cell r="K67">
            <v>10.02</v>
          </cell>
          <cell r="L67">
            <v>66</v>
          </cell>
          <cell r="M67">
            <v>29.9</v>
          </cell>
          <cell r="N67">
            <v>1649072</v>
          </cell>
          <cell r="O67">
            <v>84712</v>
          </cell>
          <cell r="P67">
            <v>3.39</v>
          </cell>
        </row>
        <row r="68">
          <cell r="A68" t="str">
            <v xml:space="preserve">316.00 10302        </v>
          </cell>
          <cell r="B68">
            <v>46934</v>
          </cell>
          <cell r="C68">
            <v>65</v>
          </cell>
          <cell r="D68" t="str">
            <v xml:space="preserve"> R0.5</v>
          </cell>
          <cell r="E68">
            <v>0</v>
          </cell>
          <cell r="F68">
            <v>4000322.68</v>
          </cell>
          <cell r="G68">
            <v>2372272</v>
          </cell>
          <cell r="H68">
            <v>1628051</v>
          </cell>
          <cell r="I68">
            <v>397646</v>
          </cell>
          <cell r="J68">
            <v>9.94</v>
          </cell>
          <cell r="K68">
            <v>10.06</v>
          </cell>
          <cell r="L68">
            <v>59.3</v>
          </cell>
          <cell r="M68">
            <v>27.9</v>
          </cell>
          <cell r="N68">
            <v>2372272</v>
          </cell>
          <cell r="O68">
            <v>161896</v>
          </cell>
          <cell r="P68">
            <v>4.05</v>
          </cell>
        </row>
        <row r="69">
          <cell r="A69" t="str">
            <v xml:space="preserve">316.00 10303        </v>
          </cell>
          <cell r="B69">
            <v>46934</v>
          </cell>
          <cell r="C69">
            <v>65</v>
          </cell>
          <cell r="D69" t="str">
            <v xml:space="preserve"> R0.5</v>
          </cell>
          <cell r="E69">
            <v>0</v>
          </cell>
          <cell r="F69">
            <v>3520593.83</v>
          </cell>
          <cell r="G69">
            <v>1921372</v>
          </cell>
          <cell r="H69">
            <v>1599222</v>
          </cell>
          <cell r="I69">
            <v>349612</v>
          </cell>
          <cell r="J69">
            <v>9.93</v>
          </cell>
          <cell r="K69">
            <v>10.07</v>
          </cell>
          <cell r="L69">
            <v>54.6</v>
          </cell>
          <cell r="M69">
            <v>23.2</v>
          </cell>
          <cell r="N69">
            <v>1921372</v>
          </cell>
          <cell r="O69">
            <v>158749</v>
          </cell>
          <cell r="P69">
            <v>4.51</v>
          </cell>
        </row>
        <row r="70">
          <cell r="A70" t="str">
            <v xml:space="preserve">316.00 10400        </v>
          </cell>
          <cell r="B70">
            <v>48029</v>
          </cell>
          <cell r="C70">
            <v>65</v>
          </cell>
          <cell r="D70" t="str">
            <v xml:space="preserve"> R0.5</v>
          </cell>
          <cell r="E70">
            <v>0</v>
          </cell>
          <cell r="F70">
            <v>3879628.68</v>
          </cell>
          <cell r="G70">
            <v>2058936</v>
          </cell>
          <cell r="H70">
            <v>1820693</v>
          </cell>
          <cell r="I70">
            <v>303808</v>
          </cell>
          <cell r="J70">
            <v>7.83</v>
          </cell>
          <cell r="K70">
            <v>12.77</v>
          </cell>
          <cell r="L70">
            <v>53.1</v>
          </cell>
          <cell r="M70">
            <v>23.3</v>
          </cell>
          <cell r="N70">
            <v>2058936</v>
          </cell>
          <cell r="O70">
            <v>142541</v>
          </cell>
          <cell r="P70">
            <v>3.67</v>
          </cell>
        </row>
        <row r="71">
          <cell r="A71" t="str">
            <v xml:space="preserve">316.00 10402        </v>
          </cell>
          <cell r="B71">
            <v>48029</v>
          </cell>
          <cell r="C71">
            <v>65</v>
          </cell>
          <cell r="D71" t="str">
            <v xml:space="preserve"> R0.5</v>
          </cell>
          <cell r="E71">
            <v>0</v>
          </cell>
          <cell r="F71">
            <v>3586002.99</v>
          </cell>
          <cell r="G71">
            <v>1846999</v>
          </cell>
          <cell r="H71">
            <v>1739004</v>
          </cell>
          <cell r="I71">
            <v>280595</v>
          </cell>
          <cell r="J71">
            <v>7.82</v>
          </cell>
          <cell r="K71">
            <v>12.78</v>
          </cell>
          <cell r="L71">
            <v>51.5</v>
          </cell>
          <cell r="M71">
            <v>24.2</v>
          </cell>
          <cell r="N71">
            <v>1846999</v>
          </cell>
          <cell r="O71">
            <v>136103</v>
          </cell>
          <cell r="P71">
            <v>3.8</v>
          </cell>
        </row>
        <row r="72">
          <cell r="A72" t="str">
            <v xml:space="preserve">316.00 10403        </v>
          </cell>
          <cell r="B72">
            <v>48029</v>
          </cell>
          <cell r="C72">
            <v>65</v>
          </cell>
          <cell r="D72" t="str">
            <v xml:space="preserve"> R0.5</v>
          </cell>
          <cell r="E72">
            <v>0</v>
          </cell>
          <cell r="F72">
            <v>3273365.34</v>
          </cell>
          <cell r="G72">
            <v>1607500</v>
          </cell>
          <cell r="H72">
            <v>1665865</v>
          </cell>
          <cell r="I72">
            <v>255532</v>
          </cell>
          <cell r="J72">
            <v>7.81</v>
          </cell>
          <cell r="K72">
            <v>12.81</v>
          </cell>
          <cell r="L72">
            <v>49.1</v>
          </cell>
          <cell r="M72">
            <v>22.3</v>
          </cell>
          <cell r="N72">
            <v>1607500</v>
          </cell>
          <cell r="O72">
            <v>130052</v>
          </cell>
          <cell r="P72">
            <v>3.97</v>
          </cell>
        </row>
        <row r="73">
          <cell r="A73" t="str">
            <v xml:space="preserve">316.00 10801        </v>
          </cell>
          <cell r="B73">
            <v>50951</v>
          </cell>
          <cell r="C73">
            <v>65</v>
          </cell>
          <cell r="D73" t="str">
            <v xml:space="preserve"> R0.5</v>
          </cell>
          <cell r="E73">
            <v>-1</v>
          </cell>
          <cell r="F73">
            <v>3720891.68</v>
          </cell>
          <cell r="G73">
            <v>1672045</v>
          </cell>
          <cell r="H73">
            <v>2086056</v>
          </cell>
          <cell r="I73">
            <v>191155</v>
          </cell>
          <cell r="J73">
            <v>5.14</v>
          </cell>
          <cell r="K73">
            <v>19.66</v>
          </cell>
          <cell r="L73">
            <v>44.9</v>
          </cell>
          <cell r="M73">
            <v>20.8</v>
          </cell>
          <cell r="N73">
            <v>1672045</v>
          </cell>
          <cell r="O73">
            <v>106108</v>
          </cell>
          <cell r="P73">
            <v>2.85</v>
          </cell>
        </row>
        <row r="74">
          <cell r="A74" t="str">
            <v xml:space="preserve">316.00 10803        </v>
          </cell>
          <cell r="B74">
            <v>50951</v>
          </cell>
          <cell r="C74">
            <v>65</v>
          </cell>
          <cell r="D74" t="str">
            <v xml:space="preserve"> R0.5</v>
          </cell>
          <cell r="E74">
            <v>-1</v>
          </cell>
          <cell r="F74">
            <v>5202651.3499999996</v>
          </cell>
          <cell r="G74">
            <v>1929281</v>
          </cell>
          <cell r="H74">
            <v>3325397</v>
          </cell>
          <cell r="I74">
            <v>265656</v>
          </cell>
          <cell r="J74">
            <v>5.1100000000000003</v>
          </cell>
          <cell r="K74">
            <v>19.78</v>
          </cell>
          <cell r="L74">
            <v>37.1</v>
          </cell>
          <cell r="M74">
            <v>16.8</v>
          </cell>
          <cell r="N74">
            <v>1929281</v>
          </cell>
          <cell r="O74">
            <v>168161</v>
          </cell>
          <cell r="P74">
            <v>3.23</v>
          </cell>
        </row>
        <row r="75">
          <cell r="A75" t="str">
            <v xml:space="preserve">316.00 10900        </v>
          </cell>
          <cell r="B75">
            <v>50586</v>
          </cell>
          <cell r="C75">
            <v>65</v>
          </cell>
          <cell r="D75" t="str">
            <v xml:space="preserve"> R0.5</v>
          </cell>
          <cell r="E75">
            <v>-1</v>
          </cell>
          <cell r="F75">
            <v>298312.17</v>
          </cell>
          <cell r="G75">
            <v>169054</v>
          </cell>
          <cell r="H75">
            <v>132241</v>
          </cell>
          <cell r="I75">
            <v>16286</v>
          </cell>
          <cell r="J75">
            <v>5.46</v>
          </cell>
          <cell r="K75">
            <v>18.5</v>
          </cell>
          <cell r="L75">
            <v>56.7</v>
          </cell>
          <cell r="M75">
            <v>30.1</v>
          </cell>
          <cell r="N75">
            <v>169054</v>
          </cell>
          <cell r="O75">
            <v>7148</v>
          </cell>
          <cell r="P75">
            <v>2.4</v>
          </cell>
        </row>
        <row r="76">
          <cell r="A76" t="str">
            <v xml:space="preserve">316.00 10902        </v>
          </cell>
          <cell r="B76">
            <v>50586</v>
          </cell>
          <cell r="C76">
            <v>65</v>
          </cell>
          <cell r="D76" t="str">
            <v xml:space="preserve"> R0.5</v>
          </cell>
          <cell r="E76">
            <v>-1</v>
          </cell>
          <cell r="F76">
            <v>1607470.4</v>
          </cell>
          <cell r="G76">
            <v>814322</v>
          </cell>
          <cell r="H76">
            <v>809223</v>
          </cell>
          <cell r="I76">
            <v>86914</v>
          </cell>
          <cell r="J76">
            <v>5.41</v>
          </cell>
          <cell r="K76">
            <v>18.68</v>
          </cell>
          <cell r="L76">
            <v>50.7</v>
          </cell>
          <cell r="M76">
            <v>25.3</v>
          </cell>
          <cell r="N76">
            <v>814322</v>
          </cell>
          <cell r="O76">
            <v>43309</v>
          </cell>
          <cell r="P76">
            <v>2.69</v>
          </cell>
        </row>
        <row r="77">
          <cell r="A77" t="str">
            <v xml:space="preserve">316.00 10903        </v>
          </cell>
          <cell r="B77">
            <v>50586</v>
          </cell>
          <cell r="C77">
            <v>65</v>
          </cell>
          <cell r="D77" t="str">
            <v xml:space="preserve"> R0.5</v>
          </cell>
          <cell r="E77">
            <v>-1</v>
          </cell>
          <cell r="F77">
            <v>153865.69</v>
          </cell>
          <cell r="G77">
            <v>68118</v>
          </cell>
          <cell r="H77">
            <v>87286</v>
          </cell>
          <cell r="I77">
            <v>8271</v>
          </cell>
          <cell r="J77">
            <v>5.38</v>
          </cell>
          <cell r="K77">
            <v>18.79</v>
          </cell>
          <cell r="L77">
            <v>44.3</v>
          </cell>
          <cell r="M77">
            <v>22.3</v>
          </cell>
          <cell r="N77">
            <v>68118</v>
          </cell>
          <cell r="O77">
            <v>4644</v>
          </cell>
          <cell r="P77">
            <v>3.02</v>
          </cell>
        </row>
        <row r="78">
          <cell r="A78" t="str">
            <v xml:space="preserve">316.00 10904        </v>
          </cell>
          <cell r="B78">
            <v>50586</v>
          </cell>
          <cell r="C78">
            <v>65</v>
          </cell>
          <cell r="D78" t="str">
            <v xml:space="preserve"> R0.5</v>
          </cell>
          <cell r="E78">
            <v>-1</v>
          </cell>
          <cell r="F78">
            <v>2049400.34</v>
          </cell>
          <cell r="G78">
            <v>1103925</v>
          </cell>
          <cell r="H78">
            <v>965969</v>
          </cell>
          <cell r="I78">
            <v>111404</v>
          </cell>
          <cell r="J78">
            <v>5.44</v>
          </cell>
          <cell r="K78">
            <v>18.579999999999998</v>
          </cell>
          <cell r="L78">
            <v>53.9</v>
          </cell>
          <cell r="M78">
            <v>28.2</v>
          </cell>
          <cell r="N78">
            <v>1103925</v>
          </cell>
          <cell r="O78">
            <v>51999</v>
          </cell>
          <cell r="P78">
            <v>2.54</v>
          </cell>
        </row>
        <row r="79">
          <cell r="A79" t="str">
            <v xml:space="preserve">316.00 10905        </v>
          </cell>
          <cell r="B79">
            <v>50586</v>
          </cell>
          <cell r="C79">
            <v>65</v>
          </cell>
          <cell r="D79" t="str">
            <v xml:space="preserve"> R0.5</v>
          </cell>
          <cell r="E79">
            <v>-1</v>
          </cell>
          <cell r="F79">
            <v>1560108.42</v>
          </cell>
          <cell r="G79">
            <v>853180</v>
          </cell>
          <cell r="H79">
            <v>722530</v>
          </cell>
          <cell r="I79">
            <v>84716</v>
          </cell>
          <cell r="J79">
            <v>5.43</v>
          </cell>
          <cell r="K79">
            <v>18.600000000000001</v>
          </cell>
          <cell r="L79">
            <v>54.7</v>
          </cell>
          <cell r="M79">
            <v>28.2</v>
          </cell>
          <cell r="N79">
            <v>853180</v>
          </cell>
          <cell r="O79">
            <v>38842</v>
          </cell>
          <cell r="P79">
            <v>2.4900000000000002</v>
          </cell>
        </row>
        <row r="80">
          <cell r="A80" t="str">
            <v xml:space="preserve">316.00 11000        </v>
          </cell>
          <cell r="B80">
            <v>44012</v>
          </cell>
          <cell r="C80">
            <v>65</v>
          </cell>
          <cell r="D80" t="str">
            <v xml:space="preserve"> R0.5</v>
          </cell>
          <cell r="E80">
            <v>0</v>
          </cell>
          <cell r="F80">
            <v>1611807.18</v>
          </cell>
          <cell r="G80">
            <v>1314219</v>
          </cell>
          <cell r="H80">
            <v>297588</v>
          </cell>
          <cell r="I80">
            <v>649922</v>
          </cell>
          <cell r="J80">
            <v>40.32</v>
          </cell>
          <cell r="K80">
            <v>2.48</v>
          </cell>
          <cell r="L80">
            <v>81.5</v>
          </cell>
          <cell r="M80">
            <v>15.6</v>
          </cell>
          <cell r="N80">
            <v>1314219</v>
          </cell>
          <cell r="O80">
            <v>120053</v>
          </cell>
          <cell r="P80">
            <v>7.45</v>
          </cell>
        </row>
        <row r="81">
          <cell r="A81" t="str">
            <v xml:space="preserve">316.00 11001        </v>
          </cell>
          <cell r="B81">
            <v>44012</v>
          </cell>
          <cell r="C81">
            <v>65</v>
          </cell>
          <cell r="D81" t="str">
            <v xml:space="preserve"> R0.5</v>
          </cell>
          <cell r="E81">
            <v>0</v>
          </cell>
          <cell r="F81">
            <v>752385.98</v>
          </cell>
          <cell r="G81">
            <v>639217</v>
          </cell>
          <cell r="H81">
            <v>113169</v>
          </cell>
          <cell r="I81">
            <v>303381</v>
          </cell>
          <cell r="J81">
            <v>40.32</v>
          </cell>
          <cell r="K81">
            <v>2.48</v>
          </cell>
          <cell r="L81">
            <v>85</v>
          </cell>
          <cell r="M81">
            <v>28.6</v>
          </cell>
          <cell r="N81">
            <v>639217</v>
          </cell>
          <cell r="O81">
            <v>45713</v>
          </cell>
          <cell r="P81">
            <v>6.08</v>
          </cell>
        </row>
        <row r="82">
          <cell r="A82" t="str">
            <v xml:space="preserve">321.00 20100        </v>
          </cell>
          <cell r="B82">
            <v>52351</v>
          </cell>
          <cell r="C82">
            <v>100</v>
          </cell>
          <cell r="D82" t="str">
            <v xml:space="preserve"> R1.5</v>
          </cell>
          <cell r="E82">
            <v>-1</v>
          </cell>
          <cell r="F82">
            <v>397119195.66000003</v>
          </cell>
          <cell r="G82">
            <v>180486397</v>
          </cell>
          <cell r="H82">
            <v>220603991</v>
          </cell>
          <cell r="I82">
            <v>16532992</v>
          </cell>
          <cell r="J82">
            <v>4.16</v>
          </cell>
          <cell r="K82">
            <v>24.26</v>
          </cell>
          <cell r="L82">
            <v>45.4</v>
          </cell>
          <cell r="M82">
            <v>26.3</v>
          </cell>
          <cell r="N82">
            <v>180486397</v>
          </cell>
          <cell r="O82">
            <v>9094889</v>
          </cell>
          <cell r="P82">
            <v>2.29</v>
          </cell>
        </row>
        <row r="83">
          <cell r="A83" t="str">
            <v xml:space="preserve">321.00 20101        </v>
          </cell>
          <cell r="B83">
            <v>49765</v>
          </cell>
          <cell r="C83">
            <v>100</v>
          </cell>
          <cell r="D83" t="str">
            <v xml:space="preserve"> R1.5</v>
          </cell>
          <cell r="E83">
            <v>-1</v>
          </cell>
          <cell r="F83">
            <v>196854866.28999999</v>
          </cell>
          <cell r="G83">
            <v>102053830</v>
          </cell>
          <cell r="H83">
            <v>96769585</v>
          </cell>
          <cell r="I83">
            <v>11213955</v>
          </cell>
          <cell r="J83">
            <v>5.7</v>
          </cell>
          <cell r="K83">
            <v>17.73</v>
          </cell>
          <cell r="L83">
            <v>51.8</v>
          </cell>
          <cell r="M83">
            <v>27.4</v>
          </cell>
          <cell r="N83">
            <v>102053830</v>
          </cell>
          <cell r="O83">
            <v>5456908</v>
          </cell>
          <cell r="P83">
            <v>2.77</v>
          </cell>
        </row>
        <row r="84">
          <cell r="A84" t="str">
            <v xml:space="preserve">321.00 20102        </v>
          </cell>
          <cell r="B84">
            <v>52351</v>
          </cell>
          <cell r="C84">
            <v>100</v>
          </cell>
          <cell r="D84" t="str">
            <v xml:space="preserve"> R1.5</v>
          </cell>
          <cell r="E84">
            <v>-1</v>
          </cell>
          <cell r="F84">
            <v>298911837.25999999</v>
          </cell>
          <cell r="G84">
            <v>142728492</v>
          </cell>
          <cell r="H84">
            <v>159172464</v>
          </cell>
          <cell r="I84">
            <v>12454660</v>
          </cell>
          <cell r="J84">
            <v>4.17</v>
          </cell>
          <cell r="K84">
            <v>24.24</v>
          </cell>
          <cell r="L84">
            <v>47.7</v>
          </cell>
          <cell r="M84">
            <v>27.7</v>
          </cell>
          <cell r="N84">
            <v>142728492</v>
          </cell>
          <cell r="O84">
            <v>6567385</v>
          </cell>
          <cell r="P84">
            <v>2.2000000000000002</v>
          </cell>
        </row>
        <row r="85">
          <cell r="A85" t="str">
            <v xml:space="preserve">321.00 20200        </v>
          </cell>
          <cell r="B85">
            <v>48699</v>
          </cell>
          <cell r="C85">
            <v>100</v>
          </cell>
          <cell r="D85" t="str">
            <v xml:space="preserve"> R1.5</v>
          </cell>
          <cell r="E85">
            <v>-1</v>
          </cell>
          <cell r="F85">
            <v>380704673.41000003</v>
          </cell>
          <cell r="G85">
            <v>167735422</v>
          </cell>
          <cell r="H85">
            <v>216776298</v>
          </cell>
          <cell r="I85">
            <v>25582949</v>
          </cell>
          <cell r="J85">
            <v>6.72</v>
          </cell>
          <cell r="K85">
            <v>15.03</v>
          </cell>
          <cell r="L85">
            <v>44.1</v>
          </cell>
          <cell r="M85">
            <v>18.7</v>
          </cell>
          <cell r="N85">
            <v>167735422</v>
          </cell>
          <cell r="O85">
            <v>14422958</v>
          </cell>
          <cell r="P85">
            <v>3.79</v>
          </cell>
        </row>
        <row r="86">
          <cell r="A86" t="str">
            <v xml:space="preserve">321.00 20201        </v>
          </cell>
          <cell r="B86">
            <v>48426</v>
          </cell>
          <cell r="C86">
            <v>100</v>
          </cell>
          <cell r="D86" t="str">
            <v xml:space="preserve"> R1.5</v>
          </cell>
          <cell r="E86">
            <v>-1</v>
          </cell>
          <cell r="F86">
            <v>185601316.09999999</v>
          </cell>
          <cell r="G86">
            <v>65258172</v>
          </cell>
          <cell r="H86">
            <v>122199157</v>
          </cell>
          <cell r="I86">
            <v>13072338</v>
          </cell>
          <cell r="J86">
            <v>7.04</v>
          </cell>
          <cell r="K86">
            <v>14.34</v>
          </cell>
          <cell r="L86">
            <v>35.200000000000003</v>
          </cell>
          <cell r="M86">
            <v>11</v>
          </cell>
          <cell r="N86">
            <v>65258172</v>
          </cell>
          <cell r="O86">
            <v>8521127</v>
          </cell>
          <cell r="P86">
            <v>4.59</v>
          </cell>
        </row>
        <row r="87">
          <cell r="A87" t="str">
            <v xml:space="preserve">321.00 20202        </v>
          </cell>
          <cell r="B87">
            <v>48699</v>
          </cell>
          <cell r="C87">
            <v>100</v>
          </cell>
          <cell r="D87" t="str">
            <v xml:space="preserve"> R1.5</v>
          </cell>
          <cell r="E87">
            <v>-1</v>
          </cell>
          <cell r="F87">
            <v>129681129.70999999</v>
          </cell>
          <cell r="G87">
            <v>55438682</v>
          </cell>
          <cell r="H87">
            <v>75539259</v>
          </cell>
          <cell r="I87">
            <v>8708640</v>
          </cell>
          <cell r="J87">
            <v>6.72</v>
          </cell>
          <cell r="K87">
            <v>15.04</v>
          </cell>
          <cell r="L87">
            <v>42.7</v>
          </cell>
          <cell r="M87">
            <v>16</v>
          </cell>
          <cell r="N87">
            <v>55438682</v>
          </cell>
          <cell r="O87">
            <v>5020912</v>
          </cell>
          <cell r="P87">
            <v>3.87</v>
          </cell>
        </row>
        <row r="88">
          <cell r="A88" t="str">
            <v xml:space="preserve">322.00 20100        </v>
          </cell>
          <cell r="B88">
            <v>52351</v>
          </cell>
          <cell r="C88">
            <v>60</v>
          </cell>
          <cell r="D88" t="str">
            <v xml:space="preserve">   R1</v>
          </cell>
          <cell r="E88">
            <v>-2</v>
          </cell>
          <cell r="F88">
            <v>55584106.710000001</v>
          </cell>
          <cell r="G88">
            <v>18621310</v>
          </cell>
          <cell r="H88">
            <v>38074479</v>
          </cell>
          <cell r="I88">
            <v>2479046</v>
          </cell>
          <cell r="J88">
            <v>4.46</v>
          </cell>
          <cell r="K88">
            <v>22.87</v>
          </cell>
          <cell r="L88">
            <v>33.5</v>
          </cell>
          <cell r="M88">
            <v>18</v>
          </cell>
          <cell r="N88">
            <v>18621310</v>
          </cell>
          <cell r="O88">
            <v>1665151</v>
          </cell>
          <cell r="P88">
            <v>3</v>
          </cell>
        </row>
        <row r="89">
          <cell r="A89" t="str">
            <v xml:space="preserve">322.00 20101        </v>
          </cell>
          <cell r="B89">
            <v>49765</v>
          </cell>
          <cell r="C89">
            <v>60</v>
          </cell>
          <cell r="D89" t="str">
            <v xml:space="preserve">   R1</v>
          </cell>
          <cell r="E89">
            <v>-2</v>
          </cell>
          <cell r="F89">
            <v>845363775.00999999</v>
          </cell>
          <cell r="G89">
            <v>321983748</v>
          </cell>
          <cell r="H89">
            <v>540287303</v>
          </cell>
          <cell r="I89">
            <v>50395736</v>
          </cell>
          <cell r="J89">
            <v>5.96</v>
          </cell>
          <cell r="K89">
            <v>17.11</v>
          </cell>
          <cell r="L89">
            <v>38.1</v>
          </cell>
          <cell r="M89">
            <v>15.6</v>
          </cell>
          <cell r="N89">
            <v>321983748</v>
          </cell>
          <cell r="O89">
            <v>31576691</v>
          </cell>
          <cell r="P89">
            <v>3.74</v>
          </cell>
        </row>
        <row r="90">
          <cell r="A90" t="str">
            <v xml:space="preserve">322.00 20102        </v>
          </cell>
          <cell r="B90">
            <v>52351</v>
          </cell>
          <cell r="C90">
            <v>60</v>
          </cell>
          <cell r="D90" t="str">
            <v xml:space="preserve">   R1</v>
          </cell>
          <cell r="E90">
            <v>-2</v>
          </cell>
          <cell r="F90">
            <v>1057336501.04</v>
          </cell>
          <cell r="G90">
            <v>371136107</v>
          </cell>
          <cell r="H90">
            <v>707347124</v>
          </cell>
          <cell r="I90">
            <v>47177744</v>
          </cell>
          <cell r="J90">
            <v>4.46</v>
          </cell>
          <cell r="K90">
            <v>22.86</v>
          </cell>
          <cell r="L90">
            <v>35.1</v>
          </cell>
          <cell r="M90">
            <v>18</v>
          </cell>
          <cell r="N90">
            <v>371136107</v>
          </cell>
          <cell r="O90">
            <v>30941504</v>
          </cell>
          <cell r="P90">
            <v>2.93</v>
          </cell>
        </row>
        <row r="91">
          <cell r="A91" t="str">
            <v xml:space="preserve">322.00 20200        </v>
          </cell>
          <cell r="B91">
            <v>48699</v>
          </cell>
          <cell r="C91">
            <v>60</v>
          </cell>
          <cell r="D91" t="str">
            <v xml:space="preserve">   R1</v>
          </cell>
          <cell r="E91">
            <v>-2</v>
          </cell>
          <cell r="F91">
            <v>144884580.21000001</v>
          </cell>
          <cell r="G91">
            <v>42246748</v>
          </cell>
          <cell r="H91">
            <v>105535524</v>
          </cell>
          <cell r="I91">
            <v>10080646</v>
          </cell>
          <cell r="J91">
            <v>6.96</v>
          </cell>
          <cell r="K91">
            <v>14.66</v>
          </cell>
          <cell r="L91">
            <v>29.2</v>
          </cell>
          <cell r="M91">
            <v>8.8000000000000007</v>
          </cell>
          <cell r="N91">
            <v>42246748</v>
          </cell>
          <cell r="O91">
            <v>7197397</v>
          </cell>
          <cell r="P91">
            <v>4.97</v>
          </cell>
        </row>
        <row r="92">
          <cell r="A92" t="str">
            <v xml:space="preserve">322.00 20201        </v>
          </cell>
          <cell r="B92">
            <v>48426</v>
          </cell>
          <cell r="C92">
            <v>60</v>
          </cell>
          <cell r="D92" t="str">
            <v xml:space="preserve">   R1</v>
          </cell>
          <cell r="E92">
            <v>-2</v>
          </cell>
          <cell r="F92">
            <v>595235354.19000006</v>
          </cell>
          <cell r="G92">
            <v>232492303</v>
          </cell>
          <cell r="H92">
            <v>374647758</v>
          </cell>
          <cell r="I92">
            <v>43647740</v>
          </cell>
          <cell r="J92">
            <v>7.33</v>
          </cell>
          <cell r="K92">
            <v>13.91</v>
          </cell>
          <cell r="L92">
            <v>39.1</v>
          </cell>
          <cell r="M92">
            <v>13.3</v>
          </cell>
          <cell r="N92">
            <v>232492303</v>
          </cell>
          <cell r="O92">
            <v>26935602</v>
          </cell>
          <cell r="P92">
            <v>4.53</v>
          </cell>
        </row>
        <row r="93">
          <cell r="A93" t="str">
            <v xml:space="preserve">322.00 20202        </v>
          </cell>
          <cell r="B93">
            <v>48699</v>
          </cell>
          <cell r="C93">
            <v>60</v>
          </cell>
          <cell r="D93" t="str">
            <v xml:space="preserve">   R1</v>
          </cell>
          <cell r="E93">
            <v>-2</v>
          </cell>
          <cell r="F93">
            <v>518893110.5</v>
          </cell>
          <cell r="G93">
            <v>202183054</v>
          </cell>
          <cell r="H93">
            <v>327087919</v>
          </cell>
          <cell r="I93">
            <v>36301164</v>
          </cell>
          <cell r="J93">
            <v>7</v>
          </cell>
          <cell r="K93">
            <v>14.58</v>
          </cell>
          <cell r="L93">
            <v>39</v>
          </cell>
          <cell r="M93">
            <v>14</v>
          </cell>
          <cell r="N93">
            <v>202183054</v>
          </cell>
          <cell r="O93">
            <v>22427967</v>
          </cell>
          <cell r="P93">
            <v>4.32</v>
          </cell>
        </row>
        <row r="94">
          <cell r="A94" t="str">
            <v xml:space="preserve">323.00 20100        </v>
          </cell>
          <cell r="B94">
            <v>52351</v>
          </cell>
          <cell r="C94">
            <v>45</v>
          </cell>
          <cell r="D94" t="str">
            <v xml:space="preserve"> R0.5</v>
          </cell>
          <cell r="E94">
            <v>0</v>
          </cell>
          <cell r="F94">
            <v>12406915.970000001</v>
          </cell>
          <cell r="G94">
            <v>3111495</v>
          </cell>
          <cell r="H94">
            <v>9295421</v>
          </cell>
          <cell r="I94">
            <v>576530</v>
          </cell>
          <cell r="J94">
            <v>4.6500000000000004</v>
          </cell>
          <cell r="K94">
            <v>21.52</v>
          </cell>
          <cell r="L94">
            <v>25.1</v>
          </cell>
          <cell r="M94">
            <v>12.8</v>
          </cell>
          <cell r="N94">
            <v>3111495</v>
          </cell>
          <cell r="O94">
            <v>431895</v>
          </cell>
          <cell r="P94">
            <v>3.48</v>
          </cell>
        </row>
        <row r="95">
          <cell r="A95" t="str">
            <v xml:space="preserve">323.00 20101        </v>
          </cell>
          <cell r="B95">
            <v>49765</v>
          </cell>
          <cell r="C95">
            <v>45</v>
          </cell>
          <cell r="D95" t="str">
            <v xml:space="preserve"> R0.5</v>
          </cell>
          <cell r="E95">
            <v>0</v>
          </cell>
          <cell r="F95">
            <v>413333703.58999997</v>
          </cell>
          <cell r="G95">
            <v>107584272</v>
          </cell>
          <cell r="H95">
            <v>305749432</v>
          </cell>
          <cell r="I95">
            <v>25080929</v>
          </cell>
          <cell r="J95">
            <v>6.07</v>
          </cell>
          <cell r="K95">
            <v>16.48</v>
          </cell>
          <cell r="L95">
            <v>26</v>
          </cell>
          <cell r="M95">
            <v>9</v>
          </cell>
          <cell r="N95">
            <v>107584272</v>
          </cell>
          <cell r="O95">
            <v>18554218</v>
          </cell>
          <cell r="P95">
            <v>4.49</v>
          </cell>
        </row>
        <row r="96">
          <cell r="A96" t="str">
            <v xml:space="preserve">323.00 20102        </v>
          </cell>
          <cell r="B96">
            <v>52351</v>
          </cell>
          <cell r="C96">
            <v>45</v>
          </cell>
          <cell r="D96" t="str">
            <v xml:space="preserve"> R0.5</v>
          </cell>
          <cell r="E96">
            <v>0</v>
          </cell>
          <cell r="F96">
            <v>350466490.07999998</v>
          </cell>
          <cell r="G96">
            <v>84113764</v>
          </cell>
          <cell r="H96">
            <v>266352726</v>
          </cell>
          <cell r="I96">
            <v>16187829</v>
          </cell>
          <cell r="J96">
            <v>4.62</v>
          </cell>
          <cell r="K96">
            <v>21.65</v>
          </cell>
          <cell r="L96">
            <v>24</v>
          </cell>
          <cell r="M96">
            <v>11</v>
          </cell>
          <cell r="N96">
            <v>84113764</v>
          </cell>
          <cell r="O96">
            <v>12304351</v>
          </cell>
          <cell r="P96">
            <v>3.51</v>
          </cell>
        </row>
        <row r="97">
          <cell r="A97" t="str">
            <v xml:space="preserve">323.00 20200        </v>
          </cell>
          <cell r="B97">
            <v>48699</v>
          </cell>
          <cell r="C97">
            <v>45</v>
          </cell>
          <cell r="D97" t="str">
            <v xml:space="preserve"> R0.5</v>
          </cell>
          <cell r="E97">
            <v>0</v>
          </cell>
          <cell r="F97">
            <v>22821885.52</v>
          </cell>
          <cell r="G97">
            <v>6931801</v>
          </cell>
          <cell r="H97">
            <v>15890085</v>
          </cell>
          <cell r="I97">
            <v>1622025</v>
          </cell>
          <cell r="J97">
            <v>7.11</v>
          </cell>
          <cell r="K97">
            <v>14.07</v>
          </cell>
          <cell r="L97">
            <v>30.4</v>
          </cell>
          <cell r="M97">
            <v>10.3</v>
          </cell>
          <cell r="N97">
            <v>6931801</v>
          </cell>
          <cell r="O97">
            <v>1129284</v>
          </cell>
          <cell r="P97">
            <v>4.95</v>
          </cell>
        </row>
        <row r="98">
          <cell r="A98" t="str">
            <v xml:space="preserve">323.00 20201        </v>
          </cell>
          <cell r="B98">
            <v>48426</v>
          </cell>
          <cell r="C98">
            <v>45</v>
          </cell>
          <cell r="D98" t="str">
            <v xml:space="preserve"> R0.5</v>
          </cell>
          <cell r="E98">
            <v>0</v>
          </cell>
          <cell r="F98">
            <v>758820503.48000002</v>
          </cell>
          <cell r="G98">
            <v>207061681</v>
          </cell>
          <cell r="H98">
            <v>551758822</v>
          </cell>
          <cell r="I98">
            <v>56084294</v>
          </cell>
          <cell r="J98">
            <v>7.39</v>
          </cell>
          <cell r="K98">
            <v>13.53</v>
          </cell>
          <cell r="L98">
            <v>27.3</v>
          </cell>
          <cell r="M98">
            <v>6.7</v>
          </cell>
          <cell r="N98">
            <v>207061681</v>
          </cell>
          <cell r="O98">
            <v>40789809</v>
          </cell>
          <cell r="P98">
            <v>5.38</v>
          </cell>
        </row>
        <row r="99">
          <cell r="A99" t="str">
            <v xml:space="preserve">323.00 20202        </v>
          </cell>
          <cell r="B99">
            <v>48699</v>
          </cell>
          <cell r="C99">
            <v>45</v>
          </cell>
          <cell r="D99" t="str">
            <v xml:space="preserve"> R0.5</v>
          </cell>
          <cell r="E99">
            <v>0</v>
          </cell>
          <cell r="F99">
            <v>601429270.39999998</v>
          </cell>
          <cell r="G99">
            <v>151579171</v>
          </cell>
          <cell r="H99">
            <v>449850099</v>
          </cell>
          <cell r="I99">
            <v>42473819</v>
          </cell>
          <cell r="J99">
            <v>7.06</v>
          </cell>
          <cell r="K99">
            <v>14.16</v>
          </cell>
          <cell r="L99">
            <v>25.2</v>
          </cell>
          <cell r="M99">
            <v>7.1</v>
          </cell>
          <cell r="N99">
            <v>151579171</v>
          </cell>
          <cell r="O99">
            <v>31775840</v>
          </cell>
          <cell r="P99">
            <v>5.28</v>
          </cell>
        </row>
        <row r="100">
          <cell r="A100" t="str">
            <v xml:space="preserve">324.00 20100        </v>
          </cell>
          <cell r="B100">
            <v>52351</v>
          </cell>
          <cell r="C100">
            <v>75</v>
          </cell>
          <cell r="D100" t="str">
            <v xml:space="preserve"> R2.5</v>
          </cell>
          <cell r="E100">
            <v>-1</v>
          </cell>
          <cell r="F100">
            <v>34379625.869999997</v>
          </cell>
          <cell r="G100">
            <v>16653924</v>
          </cell>
          <cell r="H100">
            <v>18069498</v>
          </cell>
          <cell r="I100">
            <v>1453471</v>
          </cell>
          <cell r="J100">
            <v>4.2300000000000004</v>
          </cell>
          <cell r="K100">
            <v>23.89</v>
          </cell>
          <cell r="L100">
            <v>48.4</v>
          </cell>
          <cell r="M100">
            <v>26.9</v>
          </cell>
          <cell r="N100">
            <v>16653924</v>
          </cell>
          <cell r="O100">
            <v>756459</v>
          </cell>
          <cell r="P100">
            <v>2.2000000000000002</v>
          </cell>
        </row>
        <row r="101">
          <cell r="A101" t="str">
            <v xml:space="preserve">324.00 20101        </v>
          </cell>
          <cell r="B101">
            <v>49765</v>
          </cell>
          <cell r="C101">
            <v>75</v>
          </cell>
          <cell r="D101" t="str">
            <v xml:space="preserve"> R2.5</v>
          </cell>
          <cell r="E101">
            <v>-1</v>
          </cell>
          <cell r="F101">
            <v>120786348.08</v>
          </cell>
          <cell r="G101">
            <v>55812041</v>
          </cell>
          <cell r="H101">
            <v>66182171</v>
          </cell>
          <cell r="I101">
            <v>6876788</v>
          </cell>
          <cell r="J101">
            <v>5.69</v>
          </cell>
          <cell r="K101">
            <v>17.739999999999998</v>
          </cell>
          <cell r="L101">
            <v>46.2</v>
          </cell>
          <cell r="M101">
            <v>22.1</v>
          </cell>
          <cell r="N101">
            <v>55812041</v>
          </cell>
          <cell r="O101">
            <v>3731554</v>
          </cell>
          <cell r="P101">
            <v>3.09</v>
          </cell>
        </row>
        <row r="102">
          <cell r="A102" t="str">
            <v xml:space="preserve">324.00 20102        </v>
          </cell>
          <cell r="B102">
            <v>52351</v>
          </cell>
          <cell r="C102">
            <v>75</v>
          </cell>
          <cell r="D102" t="str">
            <v xml:space="preserve"> R2.5</v>
          </cell>
          <cell r="E102">
            <v>-1</v>
          </cell>
          <cell r="F102">
            <v>189637024.55000001</v>
          </cell>
          <cell r="G102">
            <v>94966801</v>
          </cell>
          <cell r="H102">
            <v>96566594</v>
          </cell>
          <cell r="I102">
            <v>8054390</v>
          </cell>
          <cell r="J102">
            <v>4.25</v>
          </cell>
          <cell r="K102">
            <v>23.78</v>
          </cell>
          <cell r="L102">
            <v>50.1</v>
          </cell>
          <cell r="M102">
            <v>28.4</v>
          </cell>
          <cell r="N102">
            <v>94966801</v>
          </cell>
          <cell r="O102">
            <v>4061030</v>
          </cell>
          <cell r="P102">
            <v>2.14</v>
          </cell>
        </row>
        <row r="103">
          <cell r="A103" t="str">
            <v xml:space="preserve">324.00 20200        </v>
          </cell>
          <cell r="B103">
            <v>48699</v>
          </cell>
          <cell r="C103">
            <v>75</v>
          </cell>
          <cell r="D103" t="str">
            <v xml:space="preserve"> R2.5</v>
          </cell>
          <cell r="E103">
            <v>-1</v>
          </cell>
          <cell r="F103">
            <v>56769857.590000004</v>
          </cell>
          <cell r="G103">
            <v>27882506</v>
          </cell>
          <cell r="H103">
            <v>29455050</v>
          </cell>
          <cell r="I103">
            <v>3814874</v>
          </cell>
          <cell r="J103">
            <v>6.72</v>
          </cell>
          <cell r="K103">
            <v>15.03</v>
          </cell>
          <cell r="L103">
            <v>49.1</v>
          </cell>
          <cell r="M103">
            <v>20.5</v>
          </cell>
          <cell r="N103">
            <v>27882506</v>
          </cell>
          <cell r="O103">
            <v>1959578</v>
          </cell>
          <cell r="P103">
            <v>3.45</v>
          </cell>
        </row>
        <row r="104">
          <cell r="A104" t="str">
            <v xml:space="preserve">324.00 20201        </v>
          </cell>
          <cell r="B104">
            <v>48426</v>
          </cell>
          <cell r="C104">
            <v>75</v>
          </cell>
          <cell r="D104" t="str">
            <v xml:space="preserve"> R2.5</v>
          </cell>
          <cell r="E104">
            <v>-1</v>
          </cell>
          <cell r="F104">
            <v>153810947.63</v>
          </cell>
          <cell r="G104">
            <v>77040797</v>
          </cell>
          <cell r="H104">
            <v>78308260</v>
          </cell>
          <cell r="I104">
            <v>10848398</v>
          </cell>
          <cell r="J104">
            <v>7.05</v>
          </cell>
          <cell r="K104">
            <v>14.32</v>
          </cell>
          <cell r="L104">
            <v>50.1</v>
          </cell>
          <cell r="M104">
            <v>20.3</v>
          </cell>
          <cell r="N104">
            <v>77040797</v>
          </cell>
          <cell r="O104">
            <v>5468395</v>
          </cell>
          <cell r="P104">
            <v>3.56</v>
          </cell>
        </row>
        <row r="105">
          <cell r="A105" t="str">
            <v xml:space="preserve">324.00 20202        </v>
          </cell>
          <cell r="B105">
            <v>48699</v>
          </cell>
          <cell r="C105">
            <v>75</v>
          </cell>
          <cell r="D105" t="str">
            <v xml:space="preserve"> R2.5</v>
          </cell>
          <cell r="E105">
            <v>-1</v>
          </cell>
          <cell r="F105">
            <v>177722654.02000001</v>
          </cell>
          <cell r="G105">
            <v>97564096</v>
          </cell>
          <cell r="H105">
            <v>81935785</v>
          </cell>
          <cell r="I105">
            <v>11982636</v>
          </cell>
          <cell r="J105">
            <v>6.74</v>
          </cell>
          <cell r="K105">
            <v>14.98</v>
          </cell>
          <cell r="L105">
            <v>54.9</v>
          </cell>
          <cell r="M105">
            <v>22.7</v>
          </cell>
          <cell r="N105">
            <v>97564096</v>
          </cell>
          <cell r="O105">
            <v>5469807</v>
          </cell>
          <cell r="P105">
            <v>3.08</v>
          </cell>
        </row>
        <row r="106">
          <cell r="A106" t="str">
            <v xml:space="preserve">325.00 20100        </v>
          </cell>
          <cell r="B106">
            <v>52351</v>
          </cell>
          <cell r="C106">
            <v>50</v>
          </cell>
          <cell r="D106" t="str">
            <v xml:space="preserve"> R1.5</v>
          </cell>
          <cell r="E106">
            <v>-3</v>
          </cell>
          <cell r="F106">
            <v>20728940.609999999</v>
          </cell>
          <cell r="G106">
            <v>7948849</v>
          </cell>
          <cell r="H106">
            <v>13401960</v>
          </cell>
          <cell r="I106">
            <v>973589</v>
          </cell>
          <cell r="J106">
            <v>4.7</v>
          </cell>
          <cell r="K106">
            <v>21.93</v>
          </cell>
          <cell r="L106">
            <v>38.299999999999997</v>
          </cell>
          <cell r="M106">
            <v>19</v>
          </cell>
          <cell r="N106">
            <v>7948849</v>
          </cell>
          <cell r="O106">
            <v>611062</v>
          </cell>
          <cell r="P106">
            <v>2.95</v>
          </cell>
        </row>
        <row r="107">
          <cell r="A107" t="str">
            <v xml:space="preserve">325.00 20101        </v>
          </cell>
          <cell r="B107">
            <v>49765</v>
          </cell>
          <cell r="C107">
            <v>50</v>
          </cell>
          <cell r="D107" t="str">
            <v xml:space="preserve"> R1.5</v>
          </cell>
          <cell r="E107">
            <v>-3</v>
          </cell>
          <cell r="F107">
            <v>11438745.220000001</v>
          </cell>
          <cell r="G107">
            <v>7187150</v>
          </cell>
          <cell r="H107">
            <v>4594758</v>
          </cell>
          <cell r="I107">
            <v>774107</v>
          </cell>
          <cell r="J107">
            <v>6.77</v>
          </cell>
          <cell r="K107">
            <v>15.22</v>
          </cell>
          <cell r="L107">
            <v>62.8</v>
          </cell>
          <cell r="M107">
            <v>34.200000000000003</v>
          </cell>
          <cell r="N107">
            <v>7187150</v>
          </cell>
          <cell r="O107">
            <v>301949</v>
          </cell>
          <cell r="P107">
            <v>2.64</v>
          </cell>
        </row>
        <row r="108">
          <cell r="A108" t="str">
            <v xml:space="preserve">325.00 20102        </v>
          </cell>
          <cell r="B108">
            <v>52351</v>
          </cell>
          <cell r="C108">
            <v>50</v>
          </cell>
          <cell r="D108" t="str">
            <v xml:space="preserve"> R1.5</v>
          </cell>
          <cell r="E108">
            <v>-3</v>
          </cell>
          <cell r="F108">
            <v>24225433.390000001</v>
          </cell>
          <cell r="G108">
            <v>12978910</v>
          </cell>
          <cell r="H108">
            <v>11973286</v>
          </cell>
          <cell r="I108">
            <v>1240785</v>
          </cell>
          <cell r="J108">
            <v>5.12</v>
          </cell>
          <cell r="K108">
            <v>20.11</v>
          </cell>
          <cell r="L108">
            <v>53.6</v>
          </cell>
          <cell r="M108">
            <v>29.9</v>
          </cell>
          <cell r="N108">
            <v>12978910</v>
          </cell>
          <cell r="O108">
            <v>595520</v>
          </cell>
          <cell r="P108">
            <v>2.46</v>
          </cell>
        </row>
        <row r="109">
          <cell r="A109" t="str">
            <v xml:space="preserve">325.00 20200        </v>
          </cell>
          <cell r="B109">
            <v>48699</v>
          </cell>
          <cell r="C109">
            <v>50</v>
          </cell>
          <cell r="D109" t="str">
            <v xml:space="preserve"> R1.5</v>
          </cell>
          <cell r="E109">
            <v>-3</v>
          </cell>
          <cell r="F109">
            <v>39215641.060000002</v>
          </cell>
          <cell r="G109">
            <v>16035940</v>
          </cell>
          <cell r="H109">
            <v>24356170</v>
          </cell>
          <cell r="I109">
            <v>2797238</v>
          </cell>
          <cell r="J109">
            <v>7.13</v>
          </cell>
          <cell r="K109">
            <v>14.44</v>
          </cell>
          <cell r="L109">
            <v>40.9</v>
          </cell>
          <cell r="M109">
            <v>15.5</v>
          </cell>
          <cell r="N109">
            <v>16035940</v>
          </cell>
          <cell r="O109">
            <v>1687193</v>
          </cell>
          <cell r="P109">
            <v>4.3</v>
          </cell>
        </row>
        <row r="110">
          <cell r="A110" t="str">
            <v xml:space="preserve">325.00 20201        </v>
          </cell>
          <cell r="B110">
            <v>48426</v>
          </cell>
          <cell r="C110">
            <v>50</v>
          </cell>
          <cell r="D110" t="str">
            <v xml:space="preserve"> R1.5</v>
          </cell>
          <cell r="E110">
            <v>-3</v>
          </cell>
          <cell r="F110">
            <v>16088187.859999999</v>
          </cell>
          <cell r="G110">
            <v>4936779</v>
          </cell>
          <cell r="H110">
            <v>11634054</v>
          </cell>
          <cell r="I110">
            <v>1189579</v>
          </cell>
          <cell r="J110">
            <v>7.39</v>
          </cell>
          <cell r="K110">
            <v>13.93</v>
          </cell>
          <cell r="L110">
            <v>30.7</v>
          </cell>
          <cell r="M110">
            <v>9</v>
          </cell>
          <cell r="N110">
            <v>4936779</v>
          </cell>
          <cell r="O110">
            <v>834922</v>
          </cell>
          <cell r="P110">
            <v>5.19</v>
          </cell>
        </row>
        <row r="111">
          <cell r="A111" t="str">
            <v xml:space="preserve">325.00 20202        </v>
          </cell>
          <cell r="B111">
            <v>48699</v>
          </cell>
          <cell r="C111">
            <v>50</v>
          </cell>
          <cell r="D111" t="str">
            <v xml:space="preserve"> R1.5</v>
          </cell>
          <cell r="E111">
            <v>-3</v>
          </cell>
          <cell r="F111">
            <v>12121306.1</v>
          </cell>
          <cell r="G111">
            <v>4165102</v>
          </cell>
          <cell r="H111">
            <v>8319843</v>
          </cell>
          <cell r="I111">
            <v>856894</v>
          </cell>
          <cell r="J111">
            <v>7.07</v>
          </cell>
          <cell r="K111">
            <v>14.57</v>
          </cell>
          <cell r="L111">
            <v>34.4</v>
          </cell>
          <cell r="M111">
            <v>10.9</v>
          </cell>
          <cell r="N111">
            <v>4165102</v>
          </cell>
          <cell r="O111">
            <v>571133</v>
          </cell>
          <cell r="P111">
            <v>4.71</v>
          </cell>
        </row>
        <row r="112">
          <cell r="A112" t="str">
            <v xml:space="preserve">341.00 30101        </v>
          </cell>
          <cell r="B112">
            <v>46934</v>
          </cell>
          <cell r="C112">
            <v>80</v>
          </cell>
          <cell r="D112" t="str">
            <v xml:space="preserve">   R2</v>
          </cell>
          <cell r="E112">
            <v>-2</v>
          </cell>
          <cell r="F112">
            <v>601221.5</v>
          </cell>
          <cell r="G112">
            <v>402141</v>
          </cell>
          <cell r="H112">
            <v>211105</v>
          </cell>
          <cell r="I112">
            <v>59538</v>
          </cell>
          <cell r="J112">
            <v>9.9</v>
          </cell>
          <cell r="K112">
            <v>10.3</v>
          </cell>
          <cell r="L112">
            <v>66.900000000000006</v>
          </cell>
          <cell r="M112">
            <v>28.3</v>
          </cell>
          <cell r="N112">
            <v>402141</v>
          </cell>
          <cell r="O112">
            <v>20500</v>
          </cell>
          <cell r="P112">
            <v>3.41</v>
          </cell>
        </row>
        <row r="113">
          <cell r="A113" t="str">
            <v xml:space="preserve">341.00 30102        </v>
          </cell>
          <cell r="B113">
            <v>46934</v>
          </cell>
          <cell r="C113">
            <v>80</v>
          </cell>
          <cell r="D113" t="str">
            <v xml:space="preserve">   R2</v>
          </cell>
          <cell r="E113">
            <v>-2</v>
          </cell>
          <cell r="F113">
            <v>319127.67</v>
          </cell>
          <cell r="G113">
            <v>235283</v>
          </cell>
          <cell r="H113">
            <v>90227</v>
          </cell>
          <cell r="I113">
            <v>31819</v>
          </cell>
          <cell r="J113">
            <v>9.9700000000000006</v>
          </cell>
          <cell r="K113">
            <v>10.23</v>
          </cell>
          <cell r="L113">
            <v>73.7</v>
          </cell>
          <cell r="M113">
            <v>36.299999999999997</v>
          </cell>
          <cell r="N113">
            <v>235283</v>
          </cell>
          <cell r="O113">
            <v>8819</v>
          </cell>
          <cell r="P113">
            <v>2.76</v>
          </cell>
        </row>
        <row r="114">
          <cell r="A114" t="str">
            <v xml:space="preserve">341.00 30103        </v>
          </cell>
          <cell r="B114">
            <v>46934</v>
          </cell>
          <cell r="C114">
            <v>80</v>
          </cell>
          <cell r="D114" t="str">
            <v xml:space="preserve">   R2</v>
          </cell>
          <cell r="E114">
            <v>-2</v>
          </cell>
          <cell r="F114">
            <v>5194869.59</v>
          </cell>
          <cell r="G114">
            <v>3252730</v>
          </cell>
          <cell r="H114">
            <v>2046037</v>
          </cell>
          <cell r="I114">
            <v>513944</v>
          </cell>
          <cell r="J114">
            <v>9.89</v>
          </cell>
          <cell r="K114">
            <v>10.31</v>
          </cell>
          <cell r="L114">
            <v>62.6</v>
          </cell>
          <cell r="M114">
            <v>29</v>
          </cell>
          <cell r="N114">
            <v>3252730</v>
          </cell>
          <cell r="O114">
            <v>198435</v>
          </cell>
          <cell r="P114">
            <v>3.82</v>
          </cell>
        </row>
        <row r="115">
          <cell r="A115" t="str">
            <v xml:space="preserve">341.00 30200        </v>
          </cell>
          <cell r="B115">
            <v>48760</v>
          </cell>
          <cell r="C115">
            <v>80</v>
          </cell>
          <cell r="D115" t="str">
            <v xml:space="preserve">   R2</v>
          </cell>
          <cell r="E115">
            <v>-2</v>
          </cell>
          <cell r="F115">
            <v>87455288.390000001</v>
          </cell>
          <cell r="G115">
            <v>45564365</v>
          </cell>
          <cell r="H115">
            <v>43640029</v>
          </cell>
          <cell r="I115">
            <v>5891968</v>
          </cell>
          <cell r="J115">
            <v>6.74</v>
          </cell>
          <cell r="K115">
            <v>15.14</v>
          </cell>
          <cell r="L115">
            <v>52.1</v>
          </cell>
          <cell r="M115">
            <v>19.899999999999999</v>
          </cell>
          <cell r="N115">
            <v>45564365</v>
          </cell>
          <cell r="O115">
            <v>2882818</v>
          </cell>
          <cell r="P115">
            <v>3.3</v>
          </cell>
        </row>
        <row r="116">
          <cell r="A116" t="str">
            <v xml:space="preserve">341.00 30201        </v>
          </cell>
          <cell r="B116">
            <v>48760</v>
          </cell>
          <cell r="C116">
            <v>80</v>
          </cell>
          <cell r="D116" t="str">
            <v xml:space="preserve">   R2</v>
          </cell>
          <cell r="E116">
            <v>-2</v>
          </cell>
          <cell r="F116">
            <v>5252476.74</v>
          </cell>
          <cell r="G116">
            <v>2814150</v>
          </cell>
          <cell r="H116">
            <v>2543376</v>
          </cell>
          <cell r="I116">
            <v>354100</v>
          </cell>
          <cell r="J116">
            <v>6.74</v>
          </cell>
          <cell r="K116">
            <v>15.13</v>
          </cell>
          <cell r="L116">
            <v>53.6</v>
          </cell>
          <cell r="M116">
            <v>20.6</v>
          </cell>
          <cell r="N116">
            <v>2814150</v>
          </cell>
          <cell r="O116">
            <v>168116</v>
          </cell>
          <cell r="P116">
            <v>3.2</v>
          </cell>
        </row>
        <row r="117">
          <cell r="A117" t="str">
            <v xml:space="preserve">341.00 30202        </v>
          </cell>
          <cell r="B117">
            <v>48760</v>
          </cell>
          <cell r="C117">
            <v>80</v>
          </cell>
          <cell r="D117" t="str">
            <v xml:space="preserve">   R2</v>
          </cell>
          <cell r="E117">
            <v>-2</v>
          </cell>
          <cell r="F117">
            <v>3304987.8</v>
          </cell>
          <cell r="G117">
            <v>1645313</v>
          </cell>
          <cell r="H117">
            <v>1725775</v>
          </cell>
          <cell r="I117">
            <v>222367</v>
          </cell>
          <cell r="J117">
            <v>6.73</v>
          </cell>
          <cell r="K117">
            <v>15.16</v>
          </cell>
          <cell r="L117">
            <v>49.8</v>
          </cell>
          <cell r="M117">
            <v>18.600000000000001</v>
          </cell>
          <cell r="N117">
            <v>1645313</v>
          </cell>
          <cell r="O117">
            <v>113851</v>
          </cell>
          <cell r="P117">
            <v>3.44</v>
          </cell>
        </row>
        <row r="118">
          <cell r="A118" t="str">
            <v xml:space="preserve">341.00 30203        </v>
          </cell>
          <cell r="B118">
            <v>57161</v>
          </cell>
          <cell r="C118">
            <v>80</v>
          </cell>
          <cell r="D118" t="str">
            <v xml:space="preserve">   R2</v>
          </cell>
          <cell r="E118">
            <v>-2</v>
          </cell>
          <cell r="F118">
            <v>43805885.75</v>
          </cell>
          <cell r="G118">
            <v>1667532</v>
          </cell>
          <cell r="H118">
            <v>43014471</v>
          </cell>
          <cell r="I118">
            <v>1211551</v>
          </cell>
          <cell r="J118">
            <v>2.77</v>
          </cell>
          <cell r="K118">
            <v>36.880000000000003</v>
          </cell>
          <cell r="L118">
            <v>3.8</v>
          </cell>
          <cell r="M118">
            <v>1.5</v>
          </cell>
          <cell r="N118">
            <v>1667532</v>
          </cell>
          <cell r="O118">
            <v>1166200</v>
          </cell>
          <cell r="P118">
            <v>2.66</v>
          </cell>
        </row>
        <row r="119">
          <cell r="A119" t="str">
            <v xml:space="preserve">341.00 30300        </v>
          </cell>
          <cell r="B119">
            <v>52412</v>
          </cell>
          <cell r="C119">
            <v>80</v>
          </cell>
          <cell r="D119" t="str">
            <v xml:space="preserve">   R2</v>
          </cell>
          <cell r="E119">
            <v>-2</v>
          </cell>
          <cell r="F119">
            <v>9369834.6799999997</v>
          </cell>
          <cell r="G119">
            <v>3678560</v>
          </cell>
          <cell r="H119">
            <v>5878671</v>
          </cell>
          <cell r="I119">
            <v>394438</v>
          </cell>
          <cell r="J119">
            <v>4.21</v>
          </cell>
          <cell r="K119">
            <v>24.23</v>
          </cell>
          <cell r="L119">
            <v>39.299999999999997</v>
          </cell>
          <cell r="M119">
            <v>23.2</v>
          </cell>
          <cell r="N119">
            <v>3678560</v>
          </cell>
          <cell r="O119">
            <v>242653</v>
          </cell>
          <cell r="P119">
            <v>2.59</v>
          </cell>
        </row>
        <row r="120">
          <cell r="A120" t="str">
            <v xml:space="preserve">341.00 30301        </v>
          </cell>
          <cell r="B120">
            <v>52412</v>
          </cell>
          <cell r="C120">
            <v>80</v>
          </cell>
          <cell r="D120" t="str">
            <v xml:space="preserve">   R2</v>
          </cell>
          <cell r="E120">
            <v>-2</v>
          </cell>
          <cell r="F120">
            <v>30529034.859999999</v>
          </cell>
          <cell r="G120">
            <v>10626013</v>
          </cell>
          <cell r="H120">
            <v>20513603</v>
          </cell>
          <cell r="I120">
            <v>1269968</v>
          </cell>
          <cell r="J120">
            <v>4.16</v>
          </cell>
          <cell r="K120">
            <v>24.52</v>
          </cell>
          <cell r="L120">
            <v>34.799999999999997</v>
          </cell>
          <cell r="M120">
            <v>15.6</v>
          </cell>
          <cell r="N120">
            <v>10626013</v>
          </cell>
          <cell r="O120">
            <v>836755</v>
          </cell>
          <cell r="P120">
            <v>2.74</v>
          </cell>
        </row>
        <row r="121">
          <cell r="A121" t="str">
            <v xml:space="preserve">341.00 30302        </v>
          </cell>
          <cell r="B121">
            <v>52412</v>
          </cell>
          <cell r="C121">
            <v>80</v>
          </cell>
          <cell r="D121" t="str">
            <v xml:space="preserve">   R2</v>
          </cell>
          <cell r="E121">
            <v>-2</v>
          </cell>
          <cell r="F121">
            <v>10700878</v>
          </cell>
          <cell r="G121">
            <v>1491893</v>
          </cell>
          <cell r="H121">
            <v>9423003</v>
          </cell>
          <cell r="I121">
            <v>439231</v>
          </cell>
          <cell r="J121">
            <v>4.0999999999999996</v>
          </cell>
          <cell r="K121">
            <v>24.85</v>
          </cell>
          <cell r="L121">
            <v>13.9</v>
          </cell>
          <cell r="M121">
            <v>5</v>
          </cell>
          <cell r="N121">
            <v>1491893</v>
          </cell>
          <cell r="O121">
            <v>379131</v>
          </cell>
          <cell r="P121">
            <v>3.54</v>
          </cell>
        </row>
        <row r="122">
          <cell r="A122" t="str">
            <v xml:space="preserve">341.00 30401        </v>
          </cell>
          <cell r="B122">
            <v>53143</v>
          </cell>
          <cell r="C122">
            <v>80</v>
          </cell>
          <cell r="D122" t="str">
            <v xml:space="preserve">   R2</v>
          </cell>
          <cell r="E122">
            <v>-2</v>
          </cell>
          <cell r="F122">
            <v>31908336.039999999</v>
          </cell>
          <cell r="G122">
            <v>9044069</v>
          </cell>
          <cell r="H122">
            <v>23502434</v>
          </cell>
          <cell r="I122">
            <v>1228170</v>
          </cell>
          <cell r="J122">
            <v>3.85</v>
          </cell>
          <cell r="K122">
            <v>26.5</v>
          </cell>
          <cell r="L122">
            <v>28.3</v>
          </cell>
          <cell r="M122">
            <v>11.2</v>
          </cell>
          <cell r="N122">
            <v>9044069</v>
          </cell>
          <cell r="O122">
            <v>887022</v>
          </cell>
          <cell r="P122">
            <v>2.78</v>
          </cell>
        </row>
        <row r="123">
          <cell r="A123" t="str">
            <v xml:space="preserve">341.00 30500        </v>
          </cell>
          <cell r="B123">
            <v>49125</v>
          </cell>
          <cell r="C123">
            <v>80</v>
          </cell>
          <cell r="D123" t="str">
            <v xml:space="preserve">   R2</v>
          </cell>
          <cell r="E123">
            <v>-2</v>
          </cell>
          <cell r="F123">
            <v>50503088.939999998</v>
          </cell>
          <cell r="G123">
            <v>25165767</v>
          </cell>
          <cell r="H123">
            <v>26347384</v>
          </cell>
          <cell r="I123">
            <v>3199575</v>
          </cell>
          <cell r="J123">
            <v>6.34</v>
          </cell>
          <cell r="K123">
            <v>16.100000000000001</v>
          </cell>
          <cell r="L123">
            <v>49.8</v>
          </cell>
          <cell r="M123">
            <v>19</v>
          </cell>
          <cell r="N123">
            <v>25165767</v>
          </cell>
          <cell r="O123">
            <v>1636699</v>
          </cell>
          <cell r="P123">
            <v>3.24</v>
          </cell>
        </row>
        <row r="124">
          <cell r="A124" t="str">
            <v xml:space="preserve">341.00 30502        </v>
          </cell>
          <cell r="B124">
            <v>49125</v>
          </cell>
          <cell r="C124">
            <v>80</v>
          </cell>
          <cell r="D124" t="str">
            <v xml:space="preserve">   R2</v>
          </cell>
          <cell r="E124">
            <v>-2</v>
          </cell>
          <cell r="F124">
            <v>1697788.61</v>
          </cell>
          <cell r="G124">
            <v>894535</v>
          </cell>
          <cell r="H124">
            <v>837209</v>
          </cell>
          <cell r="I124">
            <v>107696</v>
          </cell>
          <cell r="J124">
            <v>6.34</v>
          </cell>
          <cell r="K124">
            <v>16.079999999999998</v>
          </cell>
          <cell r="L124">
            <v>52.7</v>
          </cell>
          <cell r="M124">
            <v>20.3</v>
          </cell>
          <cell r="N124">
            <v>894535</v>
          </cell>
          <cell r="O124">
            <v>52077</v>
          </cell>
          <cell r="P124">
            <v>3.07</v>
          </cell>
        </row>
        <row r="125">
          <cell r="A125" t="str">
            <v xml:space="preserve">341.00 30503        </v>
          </cell>
          <cell r="B125">
            <v>49125</v>
          </cell>
          <cell r="C125">
            <v>80</v>
          </cell>
          <cell r="D125" t="str">
            <v xml:space="preserve">   R2</v>
          </cell>
          <cell r="E125">
            <v>-2</v>
          </cell>
          <cell r="F125">
            <v>1532780.54</v>
          </cell>
          <cell r="G125">
            <v>713968</v>
          </cell>
          <cell r="H125">
            <v>849468</v>
          </cell>
          <cell r="I125">
            <v>96987</v>
          </cell>
          <cell r="J125">
            <v>6.33</v>
          </cell>
          <cell r="K125">
            <v>16.12</v>
          </cell>
          <cell r="L125">
            <v>46.6</v>
          </cell>
          <cell r="M125">
            <v>17.5</v>
          </cell>
          <cell r="N125">
            <v>713968</v>
          </cell>
          <cell r="O125">
            <v>52687</v>
          </cell>
          <cell r="P125">
            <v>3.44</v>
          </cell>
        </row>
        <row r="126">
          <cell r="A126" t="str">
            <v xml:space="preserve">341.00 30504        </v>
          </cell>
          <cell r="B126">
            <v>53143</v>
          </cell>
          <cell r="C126">
            <v>80</v>
          </cell>
          <cell r="D126" t="str">
            <v xml:space="preserve">   R2</v>
          </cell>
          <cell r="E126">
            <v>-2</v>
          </cell>
          <cell r="F126">
            <v>25862706.620000001</v>
          </cell>
          <cell r="G126">
            <v>7372945</v>
          </cell>
          <cell r="H126">
            <v>19007016</v>
          </cell>
          <cell r="I126">
            <v>995846</v>
          </cell>
          <cell r="J126">
            <v>3.85</v>
          </cell>
          <cell r="K126">
            <v>26.49</v>
          </cell>
          <cell r="L126">
            <v>28.5</v>
          </cell>
          <cell r="M126">
            <v>11.4</v>
          </cell>
          <cell r="N126">
            <v>7372945</v>
          </cell>
          <cell r="O126">
            <v>717544</v>
          </cell>
          <cell r="P126">
            <v>2.77</v>
          </cell>
        </row>
        <row r="127">
          <cell r="A127" t="str">
            <v xml:space="preserve">341.00 30700        </v>
          </cell>
          <cell r="B127">
            <v>52412</v>
          </cell>
          <cell r="C127">
            <v>80</v>
          </cell>
          <cell r="D127" t="str">
            <v xml:space="preserve">   R2</v>
          </cell>
          <cell r="E127">
            <v>-2</v>
          </cell>
          <cell r="F127">
            <v>73652635.859999999</v>
          </cell>
          <cell r="G127">
            <v>28353255</v>
          </cell>
          <cell r="H127">
            <v>46772434</v>
          </cell>
          <cell r="I127">
            <v>3081447</v>
          </cell>
          <cell r="J127">
            <v>4.18</v>
          </cell>
          <cell r="K127">
            <v>24.38</v>
          </cell>
          <cell r="L127">
            <v>38.5</v>
          </cell>
          <cell r="M127">
            <v>19.100000000000001</v>
          </cell>
          <cell r="N127">
            <v>28353255</v>
          </cell>
          <cell r="O127">
            <v>1918734</v>
          </cell>
          <cell r="P127">
            <v>2.61</v>
          </cell>
        </row>
        <row r="128">
          <cell r="A128" t="str">
            <v xml:space="preserve">341.00 30701        </v>
          </cell>
          <cell r="B128">
            <v>52412</v>
          </cell>
          <cell r="C128">
            <v>80</v>
          </cell>
          <cell r="D128" t="str">
            <v xml:space="preserve">   R2</v>
          </cell>
          <cell r="E128">
            <v>-2</v>
          </cell>
          <cell r="F128">
            <v>7638978.5099999998</v>
          </cell>
          <cell r="G128">
            <v>3232220</v>
          </cell>
          <cell r="H128">
            <v>4559538</v>
          </cell>
          <cell r="I128">
            <v>321840</v>
          </cell>
          <cell r="J128">
            <v>4.21</v>
          </cell>
          <cell r="K128">
            <v>24.21</v>
          </cell>
          <cell r="L128">
            <v>42.3</v>
          </cell>
          <cell r="M128">
            <v>22.7</v>
          </cell>
          <cell r="N128">
            <v>3232220</v>
          </cell>
          <cell r="O128">
            <v>188330</v>
          </cell>
          <cell r="P128">
            <v>2.4700000000000002</v>
          </cell>
        </row>
        <row r="129">
          <cell r="A129" t="str">
            <v xml:space="preserve">341.00 30702        </v>
          </cell>
          <cell r="B129">
            <v>52047</v>
          </cell>
          <cell r="C129">
            <v>80</v>
          </cell>
          <cell r="D129" t="str">
            <v xml:space="preserve">   R2</v>
          </cell>
          <cell r="E129">
            <v>-2</v>
          </cell>
          <cell r="F129">
            <v>7486028.9400000004</v>
          </cell>
          <cell r="G129">
            <v>3162471</v>
          </cell>
          <cell r="H129">
            <v>4473279</v>
          </cell>
          <cell r="I129">
            <v>326454</v>
          </cell>
          <cell r="J129">
            <v>4.3600000000000003</v>
          </cell>
          <cell r="K129">
            <v>23.39</v>
          </cell>
          <cell r="L129">
            <v>42.2</v>
          </cell>
          <cell r="M129">
            <v>21.7</v>
          </cell>
          <cell r="N129">
            <v>3162471</v>
          </cell>
          <cell r="O129">
            <v>191273</v>
          </cell>
          <cell r="P129">
            <v>2.56</v>
          </cell>
        </row>
        <row r="130">
          <cell r="A130" t="str">
            <v xml:space="preserve">341.00 30801        </v>
          </cell>
          <cell r="B130">
            <v>53873</v>
          </cell>
          <cell r="C130">
            <v>80</v>
          </cell>
          <cell r="D130" t="str">
            <v xml:space="preserve">   R2</v>
          </cell>
          <cell r="E130">
            <v>-2</v>
          </cell>
          <cell r="F130">
            <v>34496252.609999999</v>
          </cell>
          <cell r="G130">
            <v>8524418</v>
          </cell>
          <cell r="H130">
            <v>26661760</v>
          </cell>
          <cell r="I130">
            <v>1241135</v>
          </cell>
          <cell r="J130">
            <v>3.6</v>
          </cell>
          <cell r="K130">
            <v>28.35</v>
          </cell>
          <cell r="L130">
            <v>24.7</v>
          </cell>
          <cell r="M130">
            <v>9.9</v>
          </cell>
          <cell r="N130">
            <v>8524418</v>
          </cell>
          <cell r="O130">
            <v>940391</v>
          </cell>
          <cell r="P130">
            <v>2.73</v>
          </cell>
        </row>
        <row r="131">
          <cell r="A131" t="str">
            <v xml:space="preserve">341.00 30900        </v>
          </cell>
          <cell r="B131">
            <v>55334</v>
          </cell>
          <cell r="C131">
            <v>80</v>
          </cell>
          <cell r="D131" t="str">
            <v xml:space="preserve">   R2</v>
          </cell>
          <cell r="E131">
            <v>-2</v>
          </cell>
          <cell r="F131">
            <v>3122752.8</v>
          </cell>
          <cell r="G131">
            <v>485059</v>
          </cell>
          <cell r="H131">
            <v>2700149</v>
          </cell>
          <cell r="I131">
            <v>99012</v>
          </cell>
          <cell r="J131">
            <v>3.17</v>
          </cell>
          <cell r="K131">
            <v>32.17</v>
          </cell>
          <cell r="L131">
            <v>15.5</v>
          </cell>
          <cell r="M131">
            <v>6.1</v>
          </cell>
          <cell r="N131">
            <v>485059</v>
          </cell>
          <cell r="O131">
            <v>83938</v>
          </cell>
          <cell r="P131">
            <v>2.69</v>
          </cell>
        </row>
        <row r="132">
          <cell r="A132" t="str">
            <v xml:space="preserve">341.00 30901        </v>
          </cell>
          <cell r="B132">
            <v>54604</v>
          </cell>
          <cell r="C132">
            <v>80</v>
          </cell>
          <cell r="D132" t="str">
            <v xml:space="preserve">   R2</v>
          </cell>
          <cell r="E132">
            <v>-2</v>
          </cell>
          <cell r="F132">
            <v>109904545.72</v>
          </cell>
          <cell r="G132">
            <v>22939489</v>
          </cell>
          <cell r="H132">
            <v>89163148</v>
          </cell>
          <cell r="I132">
            <v>3707098</v>
          </cell>
          <cell r="J132">
            <v>3.37</v>
          </cell>
          <cell r="K132">
            <v>30.24</v>
          </cell>
          <cell r="L132">
            <v>20.9</v>
          </cell>
          <cell r="M132">
            <v>8.1999999999999993</v>
          </cell>
          <cell r="N132">
            <v>22939489</v>
          </cell>
          <cell r="O132">
            <v>2948570</v>
          </cell>
          <cell r="P132">
            <v>2.68</v>
          </cell>
        </row>
        <row r="133">
          <cell r="A133" t="str">
            <v xml:space="preserve">341.00 30902        </v>
          </cell>
          <cell r="B133">
            <v>54604</v>
          </cell>
          <cell r="C133">
            <v>80</v>
          </cell>
          <cell r="D133" t="str">
            <v xml:space="preserve">   R2</v>
          </cell>
          <cell r="E133">
            <v>-2</v>
          </cell>
          <cell r="F133">
            <v>39684489</v>
          </cell>
          <cell r="G133">
            <v>8282730</v>
          </cell>
          <cell r="H133">
            <v>32195449</v>
          </cell>
          <cell r="I133">
            <v>1338564</v>
          </cell>
          <cell r="J133">
            <v>3.37</v>
          </cell>
          <cell r="K133">
            <v>30.24</v>
          </cell>
          <cell r="L133">
            <v>20.9</v>
          </cell>
          <cell r="M133">
            <v>8.1999999999999993</v>
          </cell>
          <cell r="N133">
            <v>8282730</v>
          </cell>
          <cell r="O133">
            <v>1064689</v>
          </cell>
          <cell r="P133">
            <v>2.68</v>
          </cell>
        </row>
        <row r="134">
          <cell r="A134" t="str">
            <v xml:space="preserve">341.00 30903        </v>
          </cell>
          <cell r="B134">
            <v>55334</v>
          </cell>
          <cell r="C134">
            <v>80</v>
          </cell>
          <cell r="D134" t="str">
            <v xml:space="preserve">   R2</v>
          </cell>
          <cell r="E134">
            <v>-2</v>
          </cell>
          <cell r="F134">
            <v>58787837.530000001</v>
          </cell>
          <cell r="G134">
            <v>9430210</v>
          </cell>
          <cell r="H134">
            <v>50533384</v>
          </cell>
          <cell r="I134">
            <v>1866281</v>
          </cell>
          <cell r="J134">
            <v>3.17</v>
          </cell>
          <cell r="K134">
            <v>32.130000000000003</v>
          </cell>
          <cell r="L134">
            <v>16</v>
          </cell>
          <cell r="M134">
            <v>6.3</v>
          </cell>
          <cell r="N134">
            <v>9430210</v>
          </cell>
          <cell r="O134">
            <v>1572539</v>
          </cell>
          <cell r="P134">
            <v>2.67</v>
          </cell>
        </row>
        <row r="135">
          <cell r="A135" t="str">
            <v xml:space="preserve">341.00 31001        </v>
          </cell>
          <cell r="B135">
            <v>56065</v>
          </cell>
          <cell r="C135">
            <v>80</v>
          </cell>
          <cell r="D135" t="str">
            <v xml:space="preserve">   R2</v>
          </cell>
          <cell r="E135">
            <v>-2</v>
          </cell>
          <cell r="F135">
            <v>84193534.709999993</v>
          </cell>
          <cell r="G135">
            <v>9122382</v>
          </cell>
          <cell r="H135">
            <v>76755023</v>
          </cell>
          <cell r="I135">
            <v>2522838</v>
          </cell>
          <cell r="J135">
            <v>3</v>
          </cell>
          <cell r="K135">
            <v>34.04</v>
          </cell>
          <cell r="L135">
            <v>10.8</v>
          </cell>
          <cell r="M135">
            <v>4.3</v>
          </cell>
          <cell r="N135">
            <v>9122382</v>
          </cell>
          <cell r="O135">
            <v>2254908</v>
          </cell>
          <cell r="P135">
            <v>2.68</v>
          </cell>
        </row>
        <row r="136">
          <cell r="A136" t="str">
            <v xml:space="preserve">341.00 31101        </v>
          </cell>
          <cell r="B136">
            <v>56430</v>
          </cell>
          <cell r="C136">
            <v>80</v>
          </cell>
          <cell r="D136" t="str">
            <v xml:space="preserve">   R2</v>
          </cell>
          <cell r="E136">
            <v>-2</v>
          </cell>
          <cell r="F136">
            <v>81600590.5</v>
          </cell>
          <cell r="G136">
            <v>7531444</v>
          </cell>
          <cell r="H136">
            <v>75701158</v>
          </cell>
          <cell r="I136">
            <v>2382158</v>
          </cell>
          <cell r="J136">
            <v>2.92</v>
          </cell>
          <cell r="K136">
            <v>34.94</v>
          </cell>
          <cell r="L136">
            <v>9.1999999999999993</v>
          </cell>
          <cell r="M136">
            <v>3.9</v>
          </cell>
          <cell r="N136">
            <v>7531444</v>
          </cell>
          <cell r="O136">
            <v>2166309</v>
          </cell>
          <cell r="P136">
            <v>2.65</v>
          </cell>
        </row>
        <row r="137">
          <cell r="A137" t="str">
            <v xml:space="preserve">341.00 31201        </v>
          </cell>
          <cell r="B137">
            <v>57161</v>
          </cell>
          <cell r="C137">
            <v>80</v>
          </cell>
          <cell r="D137" t="str">
            <v xml:space="preserve">   R2</v>
          </cell>
          <cell r="E137">
            <v>-2</v>
          </cell>
          <cell r="F137">
            <v>101725228.06999999</v>
          </cell>
          <cell r="G137">
            <v>3906348</v>
          </cell>
          <cell r="H137">
            <v>99853385</v>
          </cell>
          <cell r="I137">
            <v>2813442</v>
          </cell>
          <cell r="J137">
            <v>2.77</v>
          </cell>
          <cell r="K137">
            <v>36.880000000000003</v>
          </cell>
          <cell r="L137">
            <v>3.8</v>
          </cell>
          <cell r="M137">
            <v>1.5</v>
          </cell>
          <cell r="N137">
            <v>3906348</v>
          </cell>
          <cell r="O137">
            <v>2707252</v>
          </cell>
          <cell r="P137">
            <v>2.66</v>
          </cell>
        </row>
        <row r="138">
          <cell r="A138" t="str">
            <v xml:space="preserve">341.00 40101        </v>
          </cell>
          <cell r="B138">
            <v>50951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4651944.47</v>
          </cell>
          <cell r="G138">
            <v>1241311</v>
          </cell>
          <cell r="H138">
            <v>3410633</v>
          </cell>
          <cell r="I138">
            <v>216168</v>
          </cell>
          <cell r="J138">
            <v>4.6500000000000004</v>
          </cell>
          <cell r="K138">
            <v>21.52</v>
          </cell>
          <cell r="L138">
            <v>26.7</v>
          </cell>
          <cell r="M138">
            <v>7.9</v>
          </cell>
          <cell r="N138">
            <v>1241311</v>
          </cell>
          <cell r="O138">
            <v>158505</v>
          </cell>
          <cell r="P138">
            <v>3.41</v>
          </cell>
        </row>
        <row r="139">
          <cell r="A139" t="str">
            <v xml:space="preserve">341.00 40102        </v>
          </cell>
          <cell r="B139">
            <v>51317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3995821.4</v>
          </cell>
          <cell r="G139">
            <v>980281</v>
          </cell>
          <cell r="H139">
            <v>3015540</v>
          </cell>
          <cell r="I139">
            <v>177434</v>
          </cell>
          <cell r="J139">
            <v>4.4400000000000004</v>
          </cell>
          <cell r="K139">
            <v>22.52</v>
          </cell>
          <cell r="L139">
            <v>24.5</v>
          </cell>
          <cell r="M139">
            <v>7.3</v>
          </cell>
          <cell r="N139">
            <v>980281</v>
          </cell>
          <cell r="O139">
            <v>133896</v>
          </cell>
          <cell r="P139">
            <v>3.35</v>
          </cell>
        </row>
        <row r="140">
          <cell r="A140" t="str">
            <v xml:space="preserve">341.00 40103        </v>
          </cell>
          <cell r="B140">
            <v>53143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21390960.23</v>
          </cell>
          <cell r="G140">
            <v>4372998</v>
          </cell>
          <cell r="H140">
            <v>17017962</v>
          </cell>
          <cell r="I140">
            <v>778419</v>
          </cell>
          <cell r="J140">
            <v>3.64</v>
          </cell>
          <cell r="K140">
            <v>27.48</v>
          </cell>
          <cell r="L140">
            <v>20.399999999999999</v>
          </cell>
          <cell r="M140">
            <v>7.1</v>
          </cell>
          <cell r="N140">
            <v>4372998</v>
          </cell>
          <cell r="O140">
            <v>619352</v>
          </cell>
          <cell r="P140">
            <v>2.9</v>
          </cell>
        </row>
        <row r="141">
          <cell r="A141" t="str">
            <v xml:space="preserve">341.00 40104        </v>
          </cell>
          <cell r="B141">
            <v>53508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4078183.73</v>
          </cell>
          <cell r="G141">
            <v>203909</v>
          </cell>
          <cell r="H141">
            <v>3874275</v>
          </cell>
          <cell r="I141">
            <v>142944</v>
          </cell>
          <cell r="J141">
            <v>3.51</v>
          </cell>
          <cell r="K141">
            <v>28.53</v>
          </cell>
          <cell r="L141">
            <v>5</v>
          </cell>
          <cell r="M141">
            <v>1.5</v>
          </cell>
          <cell r="N141">
            <v>203909</v>
          </cell>
          <cell r="O141">
            <v>135804</v>
          </cell>
          <cell r="P141">
            <v>3.33</v>
          </cell>
        </row>
        <row r="142">
          <cell r="A142" t="str">
            <v xml:space="preserve">341.00 40105        </v>
          </cell>
          <cell r="B142">
            <v>53508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4118678.93</v>
          </cell>
          <cell r="G142">
            <v>205934</v>
          </cell>
          <cell r="H142">
            <v>3912745</v>
          </cell>
          <cell r="I142">
            <v>144363</v>
          </cell>
          <cell r="J142">
            <v>3.51</v>
          </cell>
          <cell r="K142">
            <v>28.53</v>
          </cell>
          <cell r="L142">
            <v>5</v>
          </cell>
          <cell r="M142">
            <v>1.5</v>
          </cell>
          <cell r="N142">
            <v>205934</v>
          </cell>
          <cell r="O142">
            <v>137152</v>
          </cell>
          <cell r="P142">
            <v>3.33</v>
          </cell>
        </row>
        <row r="143">
          <cell r="A143" t="str">
            <v xml:space="preserve">341.00 40106        </v>
          </cell>
          <cell r="B143">
            <v>53508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4207181.04</v>
          </cell>
          <cell r="G143">
            <v>210359</v>
          </cell>
          <cell r="H143">
            <v>3996822</v>
          </cell>
          <cell r="I143">
            <v>147465</v>
          </cell>
          <cell r="J143">
            <v>3.51</v>
          </cell>
          <cell r="K143">
            <v>28.53</v>
          </cell>
          <cell r="L143">
            <v>5</v>
          </cell>
          <cell r="M143">
            <v>1.5</v>
          </cell>
          <cell r="N143">
            <v>210359</v>
          </cell>
          <cell r="O143">
            <v>140099</v>
          </cell>
          <cell r="P143">
            <v>3.33</v>
          </cell>
        </row>
        <row r="144">
          <cell r="A144" t="str">
            <v xml:space="preserve">342.00 30101        </v>
          </cell>
          <cell r="B144">
            <v>46934</v>
          </cell>
          <cell r="C144">
            <v>50</v>
          </cell>
          <cell r="D144" t="str">
            <v xml:space="preserve"> R1.5</v>
          </cell>
          <cell r="E144">
            <v>-3</v>
          </cell>
          <cell r="F144">
            <v>194416.91</v>
          </cell>
          <cell r="G144">
            <v>129782</v>
          </cell>
          <cell r="H144">
            <v>70467</v>
          </cell>
          <cell r="I144">
            <v>20434</v>
          </cell>
          <cell r="J144">
            <v>10.51</v>
          </cell>
          <cell r="K144">
            <v>9.8000000000000007</v>
          </cell>
          <cell r="L144">
            <v>66.8</v>
          </cell>
          <cell r="M144">
            <v>27.8</v>
          </cell>
          <cell r="N144">
            <v>129782</v>
          </cell>
          <cell r="O144">
            <v>7193</v>
          </cell>
          <cell r="P144">
            <v>3.7</v>
          </cell>
        </row>
        <row r="145">
          <cell r="A145" t="str">
            <v xml:space="preserve">342.00 30102        </v>
          </cell>
          <cell r="B145">
            <v>46934</v>
          </cell>
          <cell r="C145">
            <v>50</v>
          </cell>
          <cell r="D145" t="str">
            <v xml:space="preserve"> R1.5</v>
          </cell>
          <cell r="E145">
            <v>-3</v>
          </cell>
          <cell r="F145">
            <v>245618.62</v>
          </cell>
          <cell r="G145">
            <v>179448</v>
          </cell>
          <cell r="H145">
            <v>73539</v>
          </cell>
          <cell r="I145">
            <v>26463</v>
          </cell>
          <cell r="J145">
            <v>10.77</v>
          </cell>
          <cell r="K145">
            <v>9.56</v>
          </cell>
          <cell r="L145">
            <v>73.099999999999994</v>
          </cell>
          <cell r="M145">
            <v>34</v>
          </cell>
          <cell r="N145">
            <v>179448</v>
          </cell>
          <cell r="O145">
            <v>7692</v>
          </cell>
          <cell r="P145">
            <v>3.13</v>
          </cell>
        </row>
        <row r="146">
          <cell r="A146" t="str">
            <v xml:space="preserve">342.00 30103        </v>
          </cell>
          <cell r="B146">
            <v>46934</v>
          </cell>
          <cell r="C146">
            <v>50</v>
          </cell>
          <cell r="D146" t="str">
            <v xml:space="preserve"> R1.5</v>
          </cell>
          <cell r="E146">
            <v>-3</v>
          </cell>
          <cell r="F146">
            <v>12541340.970000001</v>
          </cell>
          <cell r="G146">
            <v>7559438</v>
          </cell>
          <cell r="H146">
            <v>5358143</v>
          </cell>
          <cell r="I146">
            <v>1302176</v>
          </cell>
          <cell r="J146">
            <v>10.38</v>
          </cell>
          <cell r="K146">
            <v>9.92</v>
          </cell>
          <cell r="L146">
            <v>60.3</v>
          </cell>
          <cell r="M146">
            <v>24.9</v>
          </cell>
          <cell r="N146">
            <v>7559438</v>
          </cell>
          <cell r="O146">
            <v>540346</v>
          </cell>
          <cell r="P146">
            <v>4.3099999999999996</v>
          </cell>
        </row>
        <row r="147">
          <cell r="A147" t="str">
            <v xml:space="preserve">342.00 30200        </v>
          </cell>
          <cell r="B147">
            <v>48760</v>
          </cell>
          <cell r="C147">
            <v>50</v>
          </cell>
          <cell r="D147" t="str">
            <v xml:space="preserve"> R1.5</v>
          </cell>
          <cell r="E147">
            <v>-3</v>
          </cell>
          <cell r="F147">
            <v>11879794.880000001</v>
          </cell>
          <cell r="G147">
            <v>5609944</v>
          </cell>
          <cell r="H147">
            <v>6626245</v>
          </cell>
          <cell r="I147">
            <v>846795</v>
          </cell>
          <cell r="J147">
            <v>7.13</v>
          </cell>
          <cell r="K147">
            <v>14.45</v>
          </cell>
          <cell r="L147">
            <v>47.2</v>
          </cell>
          <cell r="M147">
            <v>18.2</v>
          </cell>
          <cell r="N147">
            <v>5609944</v>
          </cell>
          <cell r="O147">
            <v>458704</v>
          </cell>
          <cell r="P147">
            <v>3.86</v>
          </cell>
        </row>
        <row r="148">
          <cell r="A148" t="str">
            <v xml:space="preserve">342.00 30201        </v>
          </cell>
          <cell r="B148">
            <v>48760</v>
          </cell>
          <cell r="C148">
            <v>50</v>
          </cell>
          <cell r="D148" t="str">
            <v xml:space="preserve"> R1.5</v>
          </cell>
          <cell r="E148">
            <v>-3</v>
          </cell>
          <cell r="F148">
            <v>695047.38</v>
          </cell>
          <cell r="G148">
            <v>373863</v>
          </cell>
          <cell r="H148">
            <v>342036</v>
          </cell>
          <cell r="I148">
            <v>49819</v>
          </cell>
          <cell r="J148">
            <v>7.17</v>
          </cell>
          <cell r="K148">
            <v>14.37</v>
          </cell>
          <cell r="L148">
            <v>53.8</v>
          </cell>
          <cell r="M148">
            <v>19.899999999999999</v>
          </cell>
          <cell r="N148">
            <v>373863</v>
          </cell>
          <cell r="O148">
            <v>23808</v>
          </cell>
          <cell r="P148">
            <v>3.43</v>
          </cell>
        </row>
        <row r="149">
          <cell r="A149" t="str">
            <v xml:space="preserve">342.00 30202        </v>
          </cell>
          <cell r="B149">
            <v>48760</v>
          </cell>
          <cell r="C149">
            <v>50</v>
          </cell>
          <cell r="D149" t="str">
            <v xml:space="preserve"> R1.5</v>
          </cell>
          <cell r="E149">
            <v>-3</v>
          </cell>
          <cell r="F149">
            <v>766036.02</v>
          </cell>
          <cell r="G149">
            <v>375150</v>
          </cell>
          <cell r="H149">
            <v>413867</v>
          </cell>
          <cell r="I149">
            <v>54340</v>
          </cell>
          <cell r="J149">
            <v>7.09</v>
          </cell>
          <cell r="K149">
            <v>14.52</v>
          </cell>
          <cell r="L149">
            <v>49</v>
          </cell>
          <cell r="M149">
            <v>17.2</v>
          </cell>
          <cell r="N149">
            <v>375150</v>
          </cell>
          <cell r="O149">
            <v>28512</v>
          </cell>
          <cell r="P149">
            <v>3.72</v>
          </cell>
        </row>
        <row r="150">
          <cell r="A150" t="str">
            <v xml:space="preserve">342.00 30203        </v>
          </cell>
          <cell r="B150">
            <v>57161</v>
          </cell>
          <cell r="C150">
            <v>50</v>
          </cell>
          <cell r="D150" t="str">
            <v xml:space="preserve"> R1.5</v>
          </cell>
          <cell r="E150">
            <v>-3</v>
          </cell>
          <cell r="F150">
            <v>26150084.739999998</v>
          </cell>
          <cell r="G150">
            <v>1008970</v>
          </cell>
          <cell r="H150">
            <v>25925617</v>
          </cell>
          <cell r="I150">
            <v>794765</v>
          </cell>
          <cell r="J150">
            <v>3.04</v>
          </cell>
          <cell r="K150">
            <v>33.89</v>
          </cell>
          <cell r="L150">
            <v>3.9</v>
          </cell>
          <cell r="M150">
            <v>1.5</v>
          </cell>
          <cell r="N150">
            <v>1008970</v>
          </cell>
          <cell r="O150">
            <v>764942</v>
          </cell>
          <cell r="P150">
            <v>2.93</v>
          </cell>
        </row>
        <row r="151">
          <cell r="A151" t="str">
            <v xml:space="preserve">342.00 30300        </v>
          </cell>
          <cell r="B151">
            <v>52412</v>
          </cell>
          <cell r="C151">
            <v>50</v>
          </cell>
          <cell r="D151" t="str">
            <v xml:space="preserve"> R1.5</v>
          </cell>
          <cell r="E151">
            <v>-3</v>
          </cell>
          <cell r="F151">
            <v>843137.77</v>
          </cell>
          <cell r="G151">
            <v>547267</v>
          </cell>
          <cell r="H151">
            <v>321165</v>
          </cell>
          <cell r="I151">
            <v>54108</v>
          </cell>
          <cell r="J151">
            <v>6.42</v>
          </cell>
          <cell r="K151">
            <v>16.05</v>
          </cell>
          <cell r="L151">
            <v>64.900000000000006</v>
          </cell>
          <cell r="M151">
            <v>46.2</v>
          </cell>
          <cell r="N151">
            <v>547267</v>
          </cell>
          <cell r="O151">
            <v>20006</v>
          </cell>
          <cell r="P151">
            <v>2.37</v>
          </cell>
        </row>
        <row r="152">
          <cell r="A152" t="str">
            <v xml:space="preserve">342.00 30301        </v>
          </cell>
          <cell r="B152">
            <v>52412</v>
          </cell>
          <cell r="C152">
            <v>50</v>
          </cell>
          <cell r="D152" t="str">
            <v xml:space="preserve"> R1.5</v>
          </cell>
          <cell r="E152">
            <v>-3</v>
          </cell>
          <cell r="F152">
            <v>6577101.4100000001</v>
          </cell>
          <cell r="G152">
            <v>2332911</v>
          </cell>
          <cell r="H152">
            <v>4441503</v>
          </cell>
          <cell r="I152">
            <v>298432</v>
          </cell>
          <cell r="J152">
            <v>4.54</v>
          </cell>
          <cell r="K152">
            <v>22.7</v>
          </cell>
          <cell r="L152">
            <v>35.5</v>
          </cell>
          <cell r="M152">
            <v>14.8</v>
          </cell>
          <cell r="N152">
            <v>2332911</v>
          </cell>
          <cell r="O152">
            <v>195666</v>
          </cell>
          <cell r="P152">
            <v>2.97</v>
          </cell>
        </row>
        <row r="153">
          <cell r="A153" t="str">
            <v xml:space="preserve">342.00 30302        </v>
          </cell>
          <cell r="B153">
            <v>52412</v>
          </cell>
          <cell r="C153">
            <v>50</v>
          </cell>
          <cell r="D153" t="str">
            <v xml:space="preserve"> R1.5</v>
          </cell>
          <cell r="E153">
            <v>-3</v>
          </cell>
          <cell r="F153">
            <v>13754446.34</v>
          </cell>
          <cell r="G153">
            <v>1940298</v>
          </cell>
          <cell r="H153">
            <v>12226782</v>
          </cell>
          <cell r="I153">
            <v>600809</v>
          </cell>
          <cell r="J153">
            <v>4.37</v>
          </cell>
          <cell r="K153">
            <v>23.58</v>
          </cell>
          <cell r="L153">
            <v>14.1</v>
          </cell>
          <cell r="M153">
            <v>5.0999999999999996</v>
          </cell>
          <cell r="N153">
            <v>1940298</v>
          </cell>
          <cell r="O153">
            <v>518601</v>
          </cell>
          <cell r="P153">
            <v>3.77</v>
          </cell>
        </row>
        <row r="154">
          <cell r="A154" t="str">
            <v xml:space="preserve">342.00 30401        </v>
          </cell>
          <cell r="B154">
            <v>53143</v>
          </cell>
          <cell r="C154">
            <v>50</v>
          </cell>
          <cell r="D154" t="str">
            <v xml:space="preserve"> R1.5</v>
          </cell>
          <cell r="E154">
            <v>-3</v>
          </cell>
          <cell r="F154">
            <v>4421337.3899999997</v>
          </cell>
          <cell r="G154">
            <v>1263768</v>
          </cell>
          <cell r="H154">
            <v>3290210</v>
          </cell>
          <cell r="I154">
            <v>185498</v>
          </cell>
          <cell r="J154">
            <v>4.2</v>
          </cell>
          <cell r="K154">
            <v>24.55</v>
          </cell>
          <cell r="L154">
            <v>28.6</v>
          </cell>
          <cell r="M154">
            <v>11.3</v>
          </cell>
          <cell r="N154">
            <v>1263768</v>
          </cell>
          <cell r="O154">
            <v>134013</v>
          </cell>
          <cell r="P154">
            <v>3.03</v>
          </cell>
        </row>
        <row r="155">
          <cell r="A155" t="str">
            <v xml:space="preserve">342.00 30500        </v>
          </cell>
          <cell r="B155">
            <v>49125</v>
          </cell>
          <cell r="C155">
            <v>50</v>
          </cell>
          <cell r="D155" t="str">
            <v xml:space="preserve"> R1.5</v>
          </cell>
          <cell r="E155">
            <v>-3</v>
          </cell>
          <cell r="F155">
            <v>4874750.87</v>
          </cell>
          <cell r="G155">
            <v>2390138</v>
          </cell>
          <cell r="H155">
            <v>2630855</v>
          </cell>
          <cell r="I155">
            <v>328384</v>
          </cell>
          <cell r="J155">
            <v>6.74</v>
          </cell>
          <cell r="K155">
            <v>15.29</v>
          </cell>
          <cell r="L155">
            <v>49</v>
          </cell>
          <cell r="M155">
            <v>18.5</v>
          </cell>
          <cell r="N155">
            <v>2390138</v>
          </cell>
          <cell r="O155">
            <v>172056</v>
          </cell>
          <cell r="P155">
            <v>3.53</v>
          </cell>
        </row>
        <row r="156">
          <cell r="A156" t="str">
            <v xml:space="preserve">342.00 30502        </v>
          </cell>
          <cell r="B156">
            <v>49125</v>
          </cell>
          <cell r="C156">
            <v>50</v>
          </cell>
          <cell r="D156" t="str">
            <v xml:space="preserve"> R1.5</v>
          </cell>
          <cell r="E156">
            <v>-3</v>
          </cell>
          <cell r="F156">
            <v>182786.79</v>
          </cell>
          <cell r="G156">
            <v>98877</v>
          </cell>
          <cell r="H156">
            <v>89393</v>
          </cell>
          <cell r="I156">
            <v>12444</v>
          </cell>
          <cell r="J156">
            <v>6.81</v>
          </cell>
          <cell r="K156">
            <v>15.13</v>
          </cell>
          <cell r="L156">
            <v>54.1</v>
          </cell>
          <cell r="M156">
            <v>21.3</v>
          </cell>
          <cell r="N156">
            <v>98877</v>
          </cell>
          <cell r="O156">
            <v>5910</v>
          </cell>
          <cell r="P156">
            <v>3.23</v>
          </cell>
        </row>
        <row r="157">
          <cell r="A157" t="str">
            <v xml:space="preserve">342.00 30503        </v>
          </cell>
          <cell r="B157">
            <v>49125</v>
          </cell>
          <cell r="C157">
            <v>50</v>
          </cell>
          <cell r="D157" t="str">
            <v xml:space="preserve"> R1.5</v>
          </cell>
          <cell r="E157">
            <v>-3</v>
          </cell>
          <cell r="F157">
            <v>182370.64</v>
          </cell>
          <cell r="G157">
            <v>98651</v>
          </cell>
          <cell r="H157">
            <v>89191</v>
          </cell>
          <cell r="I157">
            <v>12415</v>
          </cell>
          <cell r="J157">
            <v>6.81</v>
          </cell>
          <cell r="K157">
            <v>15.13</v>
          </cell>
          <cell r="L157">
            <v>54.1</v>
          </cell>
          <cell r="M157">
            <v>21.3</v>
          </cell>
          <cell r="N157">
            <v>98651</v>
          </cell>
          <cell r="O157">
            <v>5896</v>
          </cell>
          <cell r="P157">
            <v>3.23</v>
          </cell>
        </row>
        <row r="158">
          <cell r="A158" t="str">
            <v xml:space="preserve">342.00 30504        </v>
          </cell>
          <cell r="B158">
            <v>53143</v>
          </cell>
          <cell r="C158">
            <v>50</v>
          </cell>
          <cell r="D158" t="str">
            <v xml:space="preserve"> R1.5</v>
          </cell>
          <cell r="E158">
            <v>-3</v>
          </cell>
          <cell r="F158">
            <v>12403564.17</v>
          </cell>
          <cell r="G158">
            <v>3606382</v>
          </cell>
          <cell r="H158">
            <v>9169289</v>
          </cell>
          <cell r="I158">
            <v>521456</v>
          </cell>
          <cell r="J158">
            <v>4.2</v>
          </cell>
          <cell r="K158">
            <v>24.5</v>
          </cell>
          <cell r="L158">
            <v>29.1</v>
          </cell>
          <cell r="M158">
            <v>11.7</v>
          </cell>
          <cell r="N158">
            <v>3606382</v>
          </cell>
          <cell r="O158">
            <v>374262</v>
          </cell>
          <cell r="P158">
            <v>3.02</v>
          </cell>
        </row>
        <row r="159">
          <cell r="A159" t="str">
            <v xml:space="preserve">342.00 30700        </v>
          </cell>
          <cell r="B159">
            <v>52412</v>
          </cell>
          <cell r="C159">
            <v>50</v>
          </cell>
          <cell r="D159" t="str">
            <v xml:space="preserve"> R1.5</v>
          </cell>
          <cell r="E159">
            <v>-3</v>
          </cell>
          <cell r="F159">
            <v>91440.69</v>
          </cell>
          <cell r="G159">
            <v>32308</v>
          </cell>
          <cell r="H159">
            <v>61876</v>
          </cell>
          <cell r="I159">
            <v>4138</v>
          </cell>
          <cell r="J159">
            <v>4.53</v>
          </cell>
          <cell r="K159">
            <v>22.76</v>
          </cell>
          <cell r="L159">
            <v>35.299999999999997</v>
          </cell>
          <cell r="M159">
            <v>14.3</v>
          </cell>
          <cell r="N159">
            <v>32308</v>
          </cell>
          <cell r="O159">
            <v>2719</v>
          </cell>
          <cell r="P159">
            <v>2.97</v>
          </cell>
        </row>
        <row r="160">
          <cell r="A160" t="str">
            <v xml:space="preserve">342.00 30701        </v>
          </cell>
          <cell r="B160">
            <v>52412</v>
          </cell>
          <cell r="C160">
            <v>50</v>
          </cell>
          <cell r="D160" t="str">
            <v xml:space="preserve"> R1.5</v>
          </cell>
          <cell r="E160">
            <v>-3</v>
          </cell>
          <cell r="F160">
            <v>1855794.6</v>
          </cell>
          <cell r="G160">
            <v>628581</v>
          </cell>
          <cell r="H160">
            <v>1282887</v>
          </cell>
          <cell r="I160">
            <v>83763</v>
          </cell>
          <cell r="J160">
            <v>4.51</v>
          </cell>
          <cell r="K160">
            <v>22.82</v>
          </cell>
          <cell r="L160">
            <v>33.9</v>
          </cell>
          <cell r="M160">
            <v>13.3</v>
          </cell>
          <cell r="N160">
            <v>628581</v>
          </cell>
          <cell r="O160">
            <v>56224</v>
          </cell>
          <cell r="P160">
            <v>3.03</v>
          </cell>
        </row>
        <row r="161">
          <cell r="A161" t="str">
            <v xml:space="preserve">342.00 30702        </v>
          </cell>
          <cell r="B161">
            <v>52047</v>
          </cell>
          <cell r="C161">
            <v>50</v>
          </cell>
          <cell r="D161" t="str">
            <v xml:space="preserve"> R1.5</v>
          </cell>
          <cell r="E161">
            <v>-3</v>
          </cell>
          <cell r="F161">
            <v>1867173.2</v>
          </cell>
          <cell r="G161">
            <v>675541</v>
          </cell>
          <cell r="H161">
            <v>1247647</v>
          </cell>
          <cell r="I161">
            <v>87577</v>
          </cell>
          <cell r="J161">
            <v>4.6900000000000004</v>
          </cell>
          <cell r="K161">
            <v>21.96</v>
          </cell>
          <cell r="L161">
            <v>36.200000000000003</v>
          </cell>
          <cell r="M161">
            <v>14.3</v>
          </cell>
          <cell r="N161">
            <v>675541</v>
          </cell>
          <cell r="O161">
            <v>56807</v>
          </cell>
          <cell r="P161">
            <v>3.04</v>
          </cell>
        </row>
        <row r="162">
          <cell r="A162" t="str">
            <v xml:space="preserve">342.00 30801        </v>
          </cell>
          <cell r="B162">
            <v>53873</v>
          </cell>
          <cell r="C162">
            <v>50</v>
          </cell>
          <cell r="D162" t="str">
            <v xml:space="preserve"> R1.5</v>
          </cell>
          <cell r="E162">
            <v>-3</v>
          </cell>
          <cell r="F162">
            <v>13269835.26</v>
          </cell>
          <cell r="G162">
            <v>3264865</v>
          </cell>
          <cell r="H162">
            <v>10403065</v>
          </cell>
          <cell r="I162">
            <v>521279</v>
          </cell>
          <cell r="J162">
            <v>3.93</v>
          </cell>
          <cell r="K162">
            <v>26.22</v>
          </cell>
          <cell r="L162">
            <v>24.6</v>
          </cell>
          <cell r="M162">
            <v>9.6999999999999993</v>
          </cell>
          <cell r="N162">
            <v>3264865</v>
          </cell>
          <cell r="O162">
            <v>396701</v>
          </cell>
          <cell r="P162">
            <v>2.99</v>
          </cell>
        </row>
        <row r="163">
          <cell r="A163" t="str">
            <v xml:space="preserve">342.00 30900        </v>
          </cell>
          <cell r="B163">
            <v>55334</v>
          </cell>
          <cell r="C163">
            <v>50</v>
          </cell>
          <cell r="D163" t="str">
            <v xml:space="preserve"> R1.5</v>
          </cell>
          <cell r="E163">
            <v>-3</v>
          </cell>
          <cell r="F163">
            <v>450886.51</v>
          </cell>
          <cell r="G163">
            <v>72625</v>
          </cell>
          <cell r="H163">
            <v>391788</v>
          </cell>
          <cell r="I163">
            <v>15695</v>
          </cell>
          <cell r="J163">
            <v>3.48</v>
          </cell>
          <cell r="K163">
            <v>29.59</v>
          </cell>
          <cell r="L163">
            <v>16.100000000000001</v>
          </cell>
          <cell r="M163">
            <v>6.3</v>
          </cell>
          <cell r="N163">
            <v>72625</v>
          </cell>
          <cell r="O163">
            <v>13243</v>
          </cell>
          <cell r="P163">
            <v>2.94</v>
          </cell>
        </row>
        <row r="164">
          <cell r="A164" t="str">
            <v xml:space="preserve">342.00 30901        </v>
          </cell>
          <cell r="B164">
            <v>54604</v>
          </cell>
          <cell r="C164">
            <v>50</v>
          </cell>
          <cell r="D164" t="str">
            <v xml:space="preserve"> R1.5</v>
          </cell>
          <cell r="E164">
            <v>-3</v>
          </cell>
          <cell r="F164">
            <v>21820106.289999999</v>
          </cell>
          <cell r="G164">
            <v>4461809</v>
          </cell>
          <cell r="H164">
            <v>18012900</v>
          </cell>
          <cell r="I164">
            <v>805545</v>
          </cell>
          <cell r="J164">
            <v>3.69</v>
          </cell>
          <cell r="K164">
            <v>27.9</v>
          </cell>
          <cell r="L164">
            <v>20.399999999999999</v>
          </cell>
          <cell r="M164">
            <v>8</v>
          </cell>
          <cell r="N164">
            <v>4461809</v>
          </cell>
          <cell r="O164">
            <v>645580</v>
          </cell>
          <cell r="P164">
            <v>2.96</v>
          </cell>
        </row>
        <row r="165">
          <cell r="A165" t="str">
            <v xml:space="preserve">342.00 30902        </v>
          </cell>
          <cell r="B165">
            <v>54604</v>
          </cell>
          <cell r="C165">
            <v>50</v>
          </cell>
          <cell r="D165" t="str">
            <v xml:space="preserve"> R1.5</v>
          </cell>
          <cell r="E165">
            <v>-3</v>
          </cell>
          <cell r="F165">
            <v>7476137.1699999999</v>
          </cell>
          <cell r="G165">
            <v>1444100</v>
          </cell>
          <cell r="H165">
            <v>6256321</v>
          </cell>
          <cell r="I165">
            <v>275212</v>
          </cell>
          <cell r="J165">
            <v>3.68</v>
          </cell>
          <cell r="K165">
            <v>27.98</v>
          </cell>
          <cell r="L165">
            <v>19.3</v>
          </cell>
          <cell r="M165">
            <v>7.5</v>
          </cell>
          <cell r="N165">
            <v>1444100</v>
          </cell>
          <cell r="O165">
            <v>223615</v>
          </cell>
          <cell r="P165">
            <v>2.99</v>
          </cell>
        </row>
        <row r="166">
          <cell r="A166" t="str">
            <v xml:space="preserve">342.00 30903        </v>
          </cell>
          <cell r="B166">
            <v>55334</v>
          </cell>
          <cell r="C166">
            <v>50</v>
          </cell>
          <cell r="D166" t="str">
            <v xml:space="preserve"> R1.5</v>
          </cell>
          <cell r="E166">
            <v>-3</v>
          </cell>
          <cell r="F166">
            <v>10963087.279999999</v>
          </cell>
          <cell r="G166">
            <v>1688723</v>
          </cell>
          <cell r="H166">
            <v>9603257</v>
          </cell>
          <cell r="I166">
            <v>381100</v>
          </cell>
          <cell r="J166">
            <v>3.48</v>
          </cell>
          <cell r="K166">
            <v>29.63</v>
          </cell>
          <cell r="L166">
            <v>15.4</v>
          </cell>
          <cell r="M166">
            <v>6</v>
          </cell>
          <cell r="N166">
            <v>1688723</v>
          </cell>
          <cell r="O166">
            <v>324054</v>
          </cell>
          <cell r="P166">
            <v>2.96</v>
          </cell>
        </row>
        <row r="167">
          <cell r="A167" t="str">
            <v xml:space="preserve">342.00 31001        </v>
          </cell>
          <cell r="B167">
            <v>56065</v>
          </cell>
          <cell r="C167">
            <v>50</v>
          </cell>
          <cell r="D167" t="str">
            <v xml:space="preserve"> R1.5</v>
          </cell>
          <cell r="E167">
            <v>-3</v>
          </cell>
          <cell r="F167">
            <v>48944925.170000002</v>
          </cell>
          <cell r="G167">
            <v>5328691</v>
          </cell>
          <cell r="H167">
            <v>45084582</v>
          </cell>
          <cell r="I167">
            <v>1609619</v>
          </cell>
          <cell r="J167">
            <v>3.29</v>
          </cell>
          <cell r="K167">
            <v>31.32</v>
          </cell>
          <cell r="L167">
            <v>10.9</v>
          </cell>
          <cell r="M167">
            <v>4.3</v>
          </cell>
          <cell r="N167">
            <v>5328691</v>
          </cell>
          <cell r="O167">
            <v>1439339</v>
          </cell>
          <cell r="P167">
            <v>2.94</v>
          </cell>
        </row>
        <row r="168">
          <cell r="A168" t="str">
            <v xml:space="preserve">342.00 31101        </v>
          </cell>
          <cell r="B168">
            <v>56430</v>
          </cell>
          <cell r="C168">
            <v>50</v>
          </cell>
          <cell r="D168" t="str">
            <v xml:space="preserve"> R1.5</v>
          </cell>
          <cell r="E168">
            <v>-3</v>
          </cell>
          <cell r="F168">
            <v>219919230.56999999</v>
          </cell>
          <cell r="G168">
            <v>19047021</v>
          </cell>
          <cell r="H168">
            <v>207469786</v>
          </cell>
          <cell r="I168">
            <v>7041244</v>
          </cell>
          <cell r="J168">
            <v>3.2</v>
          </cell>
          <cell r="K168">
            <v>32.17</v>
          </cell>
          <cell r="L168">
            <v>8.6999999999999993</v>
          </cell>
          <cell r="M168">
            <v>3.4</v>
          </cell>
          <cell r="N168">
            <v>19047021</v>
          </cell>
          <cell r="O168">
            <v>6448815</v>
          </cell>
          <cell r="P168">
            <v>2.93</v>
          </cell>
        </row>
        <row r="169">
          <cell r="A169" t="str">
            <v xml:space="preserve">342.00 31201        </v>
          </cell>
          <cell r="B169">
            <v>57161</v>
          </cell>
          <cell r="C169">
            <v>50</v>
          </cell>
          <cell r="D169" t="str">
            <v xml:space="preserve"> R1.5</v>
          </cell>
          <cell r="E169">
            <v>-3</v>
          </cell>
          <cell r="F169">
            <v>59665117.359999999</v>
          </cell>
          <cell r="G169">
            <v>2302107</v>
          </cell>
          <cell r="H169">
            <v>59152964</v>
          </cell>
          <cell r="I169">
            <v>1813369</v>
          </cell>
          <cell r="J169">
            <v>3.04</v>
          </cell>
          <cell r="K169">
            <v>33.89</v>
          </cell>
          <cell r="L169">
            <v>3.9</v>
          </cell>
          <cell r="M169">
            <v>1.5</v>
          </cell>
          <cell r="N169">
            <v>2302107</v>
          </cell>
          <cell r="O169">
            <v>1745324</v>
          </cell>
          <cell r="P169">
            <v>2.93</v>
          </cell>
        </row>
        <row r="170">
          <cell r="A170" t="str">
            <v xml:space="preserve">343.00 30101        </v>
          </cell>
          <cell r="B170">
            <v>46934</v>
          </cell>
          <cell r="C170">
            <v>50</v>
          </cell>
          <cell r="D170" t="str">
            <v xml:space="preserve">   R1</v>
          </cell>
          <cell r="E170">
            <v>-3</v>
          </cell>
          <cell r="F170">
            <v>2029408.28</v>
          </cell>
          <cell r="G170">
            <v>1420624</v>
          </cell>
          <cell r="H170">
            <v>669667</v>
          </cell>
          <cell r="I170">
            <v>216162</v>
          </cell>
          <cell r="J170">
            <v>10.65</v>
          </cell>
          <cell r="K170">
            <v>9.67</v>
          </cell>
          <cell r="L170">
            <v>70</v>
          </cell>
          <cell r="M170">
            <v>32.6</v>
          </cell>
          <cell r="N170">
            <v>1420624</v>
          </cell>
          <cell r="O170">
            <v>69232</v>
          </cell>
          <cell r="P170">
            <v>3.41</v>
          </cell>
        </row>
        <row r="171">
          <cell r="A171" t="str">
            <v xml:space="preserve">343.00 30102        </v>
          </cell>
          <cell r="B171">
            <v>46934</v>
          </cell>
          <cell r="C171">
            <v>50</v>
          </cell>
          <cell r="D171" t="str">
            <v xml:space="preserve">   R1</v>
          </cell>
          <cell r="E171">
            <v>-3</v>
          </cell>
          <cell r="F171">
            <v>1478932.74</v>
          </cell>
          <cell r="G171">
            <v>895019</v>
          </cell>
          <cell r="H171">
            <v>628282</v>
          </cell>
          <cell r="I171">
            <v>154180</v>
          </cell>
          <cell r="J171">
            <v>10.43</v>
          </cell>
          <cell r="K171">
            <v>9.8800000000000008</v>
          </cell>
          <cell r="L171">
            <v>60.5</v>
          </cell>
          <cell r="M171">
            <v>24.3</v>
          </cell>
          <cell r="N171">
            <v>895019</v>
          </cell>
          <cell r="O171">
            <v>63586</v>
          </cell>
          <cell r="P171">
            <v>4.3</v>
          </cell>
        </row>
        <row r="172">
          <cell r="A172" t="str">
            <v xml:space="preserve">343.00 30103        </v>
          </cell>
          <cell r="B172">
            <v>46934</v>
          </cell>
          <cell r="C172">
            <v>50</v>
          </cell>
          <cell r="D172" t="str">
            <v xml:space="preserve">   R1</v>
          </cell>
          <cell r="E172">
            <v>-3</v>
          </cell>
          <cell r="F172">
            <v>17537685.469999999</v>
          </cell>
          <cell r="G172">
            <v>7875014</v>
          </cell>
          <cell r="H172">
            <v>10188802</v>
          </cell>
          <cell r="I172">
            <v>1799185</v>
          </cell>
          <cell r="J172">
            <v>10.26</v>
          </cell>
          <cell r="K172">
            <v>10.039999999999999</v>
          </cell>
          <cell r="L172">
            <v>44.9</v>
          </cell>
          <cell r="M172">
            <v>15.5</v>
          </cell>
          <cell r="N172">
            <v>7875014</v>
          </cell>
          <cell r="O172">
            <v>1014838</v>
          </cell>
          <cell r="P172">
            <v>5.79</v>
          </cell>
        </row>
        <row r="173">
          <cell r="A173" t="str">
            <v xml:space="preserve">343.00 30200        </v>
          </cell>
          <cell r="B173">
            <v>48760</v>
          </cell>
          <cell r="C173">
            <v>50</v>
          </cell>
          <cell r="D173" t="str">
            <v xml:space="preserve">   R1</v>
          </cell>
          <cell r="E173">
            <v>-3</v>
          </cell>
          <cell r="F173">
            <v>29161925.579999998</v>
          </cell>
          <cell r="G173">
            <v>5239298</v>
          </cell>
          <cell r="H173">
            <v>24797485</v>
          </cell>
          <cell r="I173">
            <v>2040542</v>
          </cell>
          <cell r="J173">
            <v>7</v>
          </cell>
          <cell r="K173">
            <v>14.72</v>
          </cell>
          <cell r="L173">
            <v>18</v>
          </cell>
          <cell r="M173">
            <v>4.2</v>
          </cell>
          <cell r="N173">
            <v>5239298</v>
          </cell>
          <cell r="O173">
            <v>1685161</v>
          </cell>
          <cell r="P173">
            <v>5.78</v>
          </cell>
        </row>
        <row r="174">
          <cell r="A174" t="str">
            <v xml:space="preserve">343.00 30201        </v>
          </cell>
          <cell r="B174">
            <v>48760</v>
          </cell>
          <cell r="C174">
            <v>50</v>
          </cell>
          <cell r="D174" t="str">
            <v xml:space="preserve">   R1</v>
          </cell>
          <cell r="E174">
            <v>-3</v>
          </cell>
          <cell r="F174">
            <v>137369842.56</v>
          </cell>
          <cell r="G174">
            <v>61615619</v>
          </cell>
          <cell r="H174">
            <v>79875319</v>
          </cell>
          <cell r="I174">
            <v>9832588</v>
          </cell>
          <cell r="J174">
            <v>7.16</v>
          </cell>
          <cell r="K174">
            <v>14.39</v>
          </cell>
          <cell r="L174">
            <v>44.9</v>
          </cell>
          <cell r="M174">
            <v>17.100000000000001</v>
          </cell>
          <cell r="N174">
            <v>61615619</v>
          </cell>
          <cell r="O174">
            <v>5550266</v>
          </cell>
          <cell r="P174">
            <v>4.04</v>
          </cell>
        </row>
        <row r="175">
          <cell r="A175" t="str">
            <v xml:space="preserve">343.00 30202        </v>
          </cell>
          <cell r="B175">
            <v>48760</v>
          </cell>
          <cell r="C175">
            <v>50</v>
          </cell>
          <cell r="D175" t="str">
            <v xml:space="preserve">   R1</v>
          </cell>
          <cell r="E175">
            <v>-3</v>
          </cell>
          <cell r="F175">
            <v>136702617.31</v>
          </cell>
          <cell r="G175">
            <v>60962756</v>
          </cell>
          <cell r="H175">
            <v>79840940</v>
          </cell>
          <cell r="I175">
            <v>9778034</v>
          </cell>
          <cell r="J175">
            <v>7.15</v>
          </cell>
          <cell r="K175">
            <v>14.4</v>
          </cell>
          <cell r="L175">
            <v>44.6</v>
          </cell>
          <cell r="M175">
            <v>16.8</v>
          </cell>
          <cell r="N175">
            <v>60962756</v>
          </cell>
          <cell r="O175">
            <v>5543977</v>
          </cell>
          <cell r="P175">
            <v>4.0599999999999996</v>
          </cell>
        </row>
        <row r="176">
          <cell r="A176" t="str">
            <v xml:space="preserve">343.00 30203        </v>
          </cell>
          <cell r="B176">
            <v>57161</v>
          </cell>
          <cell r="C176">
            <v>50</v>
          </cell>
          <cell r="D176" t="str">
            <v xml:space="preserve">   R1</v>
          </cell>
          <cell r="E176">
            <v>-3</v>
          </cell>
          <cell r="F176">
            <v>226797341.74000001</v>
          </cell>
          <cell r="G176">
            <v>8067323</v>
          </cell>
          <cell r="H176">
            <v>225533939</v>
          </cell>
          <cell r="I176">
            <v>7072397</v>
          </cell>
          <cell r="J176">
            <v>3.12</v>
          </cell>
          <cell r="K176">
            <v>33.03</v>
          </cell>
          <cell r="L176">
            <v>3.6</v>
          </cell>
          <cell r="M176">
            <v>1.4</v>
          </cell>
          <cell r="N176">
            <v>8067323</v>
          </cell>
          <cell r="O176">
            <v>6827828</v>
          </cell>
          <cell r="P176">
            <v>3.01</v>
          </cell>
        </row>
        <row r="177">
          <cell r="A177" t="str">
            <v xml:space="preserve">343.00 30300        </v>
          </cell>
          <cell r="B177">
            <v>52412</v>
          </cell>
          <cell r="C177">
            <v>50</v>
          </cell>
          <cell r="D177" t="str">
            <v xml:space="preserve">   R1</v>
          </cell>
          <cell r="E177">
            <v>-3</v>
          </cell>
          <cell r="F177">
            <v>3966235.24</v>
          </cell>
          <cell r="G177">
            <v>578796</v>
          </cell>
          <cell r="H177">
            <v>3506426</v>
          </cell>
          <cell r="I177">
            <v>176696</v>
          </cell>
          <cell r="J177">
            <v>4.46</v>
          </cell>
          <cell r="K177">
            <v>23.12</v>
          </cell>
          <cell r="L177">
            <v>14.6</v>
          </cell>
          <cell r="M177">
            <v>5</v>
          </cell>
          <cell r="N177">
            <v>578796</v>
          </cell>
          <cell r="O177">
            <v>151634</v>
          </cell>
          <cell r="P177">
            <v>3.82</v>
          </cell>
        </row>
        <row r="178">
          <cell r="A178" t="str">
            <v xml:space="preserve">343.00 30301        </v>
          </cell>
          <cell r="B178">
            <v>52412</v>
          </cell>
          <cell r="C178">
            <v>50</v>
          </cell>
          <cell r="D178" t="str">
            <v xml:space="preserve">   R1</v>
          </cell>
          <cell r="E178">
            <v>-3</v>
          </cell>
          <cell r="F178">
            <v>408864985.94999999</v>
          </cell>
          <cell r="G178">
            <v>97212835</v>
          </cell>
          <cell r="H178">
            <v>323918101</v>
          </cell>
          <cell r="I178">
            <v>18462557</v>
          </cell>
          <cell r="J178">
            <v>4.5199999999999996</v>
          </cell>
          <cell r="K178">
            <v>22.81</v>
          </cell>
          <cell r="L178">
            <v>23.8</v>
          </cell>
          <cell r="M178">
            <v>9.8000000000000007</v>
          </cell>
          <cell r="N178">
            <v>97212835</v>
          </cell>
          <cell r="O178">
            <v>14202745</v>
          </cell>
          <cell r="P178">
            <v>3.47</v>
          </cell>
        </row>
        <row r="179">
          <cell r="A179" t="str">
            <v xml:space="preserve">343.00 30302        </v>
          </cell>
          <cell r="B179">
            <v>52412</v>
          </cell>
          <cell r="C179">
            <v>50</v>
          </cell>
          <cell r="D179" t="str">
            <v xml:space="preserve">   R1</v>
          </cell>
          <cell r="E179">
            <v>-3</v>
          </cell>
          <cell r="F179">
            <v>168674571.06</v>
          </cell>
          <cell r="G179">
            <v>15940500</v>
          </cell>
          <cell r="H179">
            <v>157794308</v>
          </cell>
          <cell r="I179">
            <v>7475680</v>
          </cell>
          <cell r="J179">
            <v>4.43</v>
          </cell>
          <cell r="K179">
            <v>23.24</v>
          </cell>
          <cell r="L179">
            <v>9.5</v>
          </cell>
          <cell r="M179">
            <v>3.2</v>
          </cell>
          <cell r="N179">
            <v>15940500</v>
          </cell>
          <cell r="O179">
            <v>6791128</v>
          </cell>
          <cell r="P179">
            <v>4.03</v>
          </cell>
        </row>
        <row r="180">
          <cell r="A180" t="str">
            <v xml:space="preserve">343.00 30401        </v>
          </cell>
          <cell r="B180">
            <v>53143</v>
          </cell>
          <cell r="C180">
            <v>50</v>
          </cell>
          <cell r="D180" t="str">
            <v xml:space="preserve">   R1</v>
          </cell>
          <cell r="E180">
            <v>-3</v>
          </cell>
          <cell r="F180">
            <v>285009855.38999999</v>
          </cell>
          <cell r="G180">
            <v>67943632</v>
          </cell>
          <cell r="H180">
            <v>225616519</v>
          </cell>
          <cell r="I180">
            <v>12070730</v>
          </cell>
          <cell r="J180">
            <v>4.24</v>
          </cell>
          <cell r="K180">
            <v>24.32</v>
          </cell>
          <cell r="L180">
            <v>23.8</v>
          </cell>
          <cell r="M180">
            <v>9.5</v>
          </cell>
          <cell r="N180">
            <v>67943632</v>
          </cell>
          <cell r="O180">
            <v>9276103</v>
          </cell>
          <cell r="P180">
            <v>3.25</v>
          </cell>
        </row>
        <row r="181">
          <cell r="A181" t="str">
            <v xml:space="preserve">343.00 30500        </v>
          </cell>
          <cell r="B181">
            <v>49125</v>
          </cell>
          <cell r="C181">
            <v>50</v>
          </cell>
          <cell r="D181" t="str">
            <v xml:space="preserve">   R1</v>
          </cell>
          <cell r="E181">
            <v>-3</v>
          </cell>
          <cell r="F181">
            <v>23358057.84</v>
          </cell>
          <cell r="G181">
            <v>9491221</v>
          </cell>
          <cell r="H181">
            <v>14567579</v>
          </cell>
          <cell r="I181">
            <v>1571443</v>
          </cell>
          <cell r="J181">
            <v>6.73</v>
          </cell>
          <cell r="K181">
            <v>15.31</v>
          </cell>
          <cell r="L181">
            <v>40.6</v>
          </cell>
          <cell r="M181">
            <v>15</v>
          </cell>
          <cell r="N181">
            <v>9491221</v>
          </cell>
          <cell r="O181">
            <v>951676</v>
          </cell>
          <cell r="P181">
            <v>4.07</v>
          </cell>
        </row>
        <row r="182">
          <cell r="A182" t="str">
            <v xml:space="preserve">343.00 30502        </v>
          </cell>
          <cell r="B182">
            <v>49125</v>
          </cell>
          <cell r="C182">
            <v>50</v>
          </cell>
          <cell r="D182" t="str">
            <v xml:space="preserve">   R1</v>
          </cell>
          <cell r="E182">
            <v>-3</v>
          </cell>
          <cell r="F182">
            <v>163056405.62</v>
          </cell>
          <cell r="G182">
            <v>68553408</v>
          </cell>
          <cell r="H182">
            <v>99394690</v>
          </cell>
          <cell r="I182">
            <v>10991368</v>
          </cell>
          <cell r="J182">
            <v>6.74</v>
          </cell>
          <cell r="K182">
            <v>15.28</v>
          </cell>
          <cell r="L182">
            <v>42</v>
          </cell>
          <cell r="M182">
            <v>16</v>
          </cell>
          <cell r="N182">
            <v>68553408</v>
          </cell>
          <cell r="O182">
            <v>6505697</v>
          </cell>
          <cell r="P182">
            <v>3.99</v>
          </cell>
        </row>
        <row r="183">
          <cell r="A183" t="str">
            <v xml:space="preserve">343.00 30503        </v>
          </cell>
          <cell r="B183">
            <v>49125</v>
          </cell>
          <cell r="C183">
            <v>50</v>
          </cell>
          <cell r="D183" t="str">
            <v xml:space="preserve">   R1</v>
          </cell>
          <cell r="E183">
            <v>-3</v>
          </cell>
          <cell r="F183">
            <v>169519057.97999999</v>
          </cell>
          <cell r="G183">
            <v>66495539</v>
          </cell>
          <cell r="H183">
            <v>108109091</v>
          </cell>
          <cell r="I183">
            <v>11389734</v>
          </cell>
          <cell r="J183">
            <v>6.72</v>
          </cell>
          <cell r="K183">
            <v>15.33</v>
          </cell>
          <cell r="L183">
            <v>39.200000000000003</v>
          </cell>
          <cell r="M183">
            <v>14.7</v>
          </cell>
          <cell r="N183">
            <v>66495539</v>
          </cell>
          <cell r="O183">
            <v>7054063</v>
          </cell>
          <cell r="P183">
            <v>4.16</v>
          </cell>
        </row>
        <row r="184">
          <cell r="A184" t="str">
            <v xml:space="preserve">343.00 30504        </v>
          </cell>
          <cell r="B184">
            <v>53143</v>
          </cell>
          <cell r="C184">
            <v>50</v>
          </cell>
          <cell r="D184" t="str">
            <v xml:space="preserve">   R1</v>
          </cell>
          <cell r="E184">
            <v>-3</v>
          </cell>
          <cell r="F184">
            <v>308994245.61000001</v>
          </cell>
          <cell r="G184">
            <v>70835254</v>
          </cell>
          <cell r="H184">
            <v>247428819</v>
          </cell>
          <cell r="I184">
            <v>13065028</v>
          </cell>
          <cell r="J184">
            <v>4.2300000000000004</v>
          </cell>
          <cell r="K184">
            <v>24.36</v>
          </cell>
          <cell r="L184">
            <v>22.9</v>
          </cell>
          <cell r="M184">
            <v>9.1999999999999993</v>
          </cell>
          <cell r="N184">
            <v>70835254</v>
          </cell>
          <cell r="O184">
            <v>10158150</v>
          </cell>
          <cell r="P184">
            <v>3.29</v>
          </cell>
        </row>
        <row r="185">
          <cell r="A185" t="str">
            <v xml:space="preserve">343.00 30600        </v>
          </cell>
          <cell r="B185">
            <v>44012</v>
          </cell>
          <cell r="C185">
            <v>50</v>
          </cell>
          <cell r="D185" t="str">
            <v xml:space="preserve">   R1</v>
          </cell>
          <cell r="E185">
            <v>-3</v>
          </cell>
          <cell r="F185">
            <v>2.29</v>
          </cell>
          <cell r="G185">
            <v>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87.3</v>
          </cell>
          <cell r="M185">
            <v>6.6</v>
          </cell>
          <cell r="N185">
            <v>2</v>
          </cell>
          <cell r="O185">
            <v>0</v>
          </cell>
          <cell r="P185">
            <v>11.69</v>
          </cell>
        </row>
        <row r="186">
          <cell r="A186" t="str">
            <v xml:space="preserve">343.00 30601        </v>
          </cell>
          <cell r="B186">
            <v>44012</v>
          </cell>
          <cell r="C186">
            <v>50</v>
          </cell>
          <cell r="D186" t="str">
            <v xml:space="preserve">   R1</v>
          </cell>
          <cell r="E186">
            <v>-3</v>
          </cell>
          <cell r="F186">
            <v>-0.12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0.8</v>
          </cell>
          <cell r="N186">
            <v>0</v>
          </cell>
          <cell r="O186">
            <v>0</v>
          </cell>
          <cell r="P186">
            <v>17.170000000000002</v>
          </cell>
        </row>
        <row r="187">
          <cell r="A187" t="str">
            <v xml:space="preserve">343.00 30602        </v>
          </cell>
          <cell r="B187">
            <v>44012</v>
          </cell>
          <cell r="C187">
            <v>50</v>
          </cell>
          <cell r="D187" t="str">
            <v xml:space="preserve">   R1</v>
          </cell>
          <cell r="E187">
            <v>-3</v>
          </cell>
          <cell r="F187">
            <v>-4.1100000000000003</v>
          </cell>
          <cell r="G187">
            <v>-3</v>
          </cell>
          <cell r="H187">
            <v>-1</v>
          </cell>
          <cell r="I187">
            <v>-2</v>
          </cell>
          <cell r="J187">
            <v>48.36</v>
          </cell>
          <cell r="K187">
            <v>2.13</v>
          </cell>
          <cell r="L187">
            <v>73</v>
          </cell>
          <cell r="M187">
            <v>5.8</v>
          </cell>
          <cell r="N187">
            <v>-3</v>
          </cell>
          <cell r="O187">
            <v>0</v>
          </cell>
          <cell r="P187">
            <v>11.78</v>
          </cell>
        </row>
        <row r="188">
          <cell r="A188" t="str">
            <v xml:space="preserve">343.00 30700        </v>
          </cell>
          <cell r="B188">
            <v>52412</v>
          </cell>
          <cell r="C188">
            <v>50</v>
          </cell>
          <cell r="D188" t="str">
            <v xml:space="preserve">   R1</v>
          </cell>
          <cell r="E188">
            <v>-3</v>
          </cell>
          <cell r="F188">
            <v>6103661.1299999999</v>
          </cell>
          <cell r="G188">
            <v>1658874</v>
          </cell>
          <cell r="H188">
            <v>4627897</v>
          </cell>
          <cell r="I188">
            <v>283060</v>
          </cell>
          <cell r="J188">
            <v>4.6399999999999997</v>
          </cell>
          <cell r="K188">
            <v>22.21</v>
          </cell>
          <cell r="L188">
            <v>27.2</v>
          </cell>
          <cell r="M188">
            <v>15.1</v>
          </cell>
          <cell r="N188">
            <v>1658874</v>
          </cell>
          <cell r="O188">
            <v>208395</v>
          </cell>
          <cell r="P188">
            <v>3.41</v>
          </cell>
        </row>
        <row r="189">
          <cell r="A189" t="str">
            <v xml:space="preserve">343.00 30701        </v>
          </cell>
          <cell r="B189">
            <v>52412</v>
          </cell>
          <cell r="C189">
            <v>50</v>
          </cell>
          <cell r="D189" t="str">
            <v xml:space="preserve">   R1</v>
          </cell>
          <cell r="E189">
            <v>-3</v>
          </cell>
          <cell r="F189">
            <v>215835489.88999999</v>
          </cell>
          <cell r="G189">
            <v>60029860</v>
          </cell>
          <cell r="H189">
            <v>162280695</v>
          </cell>
          <cell r="I189">
            <v>9815036</v>
          </cell>
          <cell r="J189">
            <v>4.55</v>
          </cell>
          <cell r="K189">
            <v>22.65</v>
          </cell>
          <cell r="L189">
            <v>27.8</v>
          </cell>
          <cell r="M189">
            <v>11.5</v>
          </cell>
          <cell r="N189">
            <v>60029860</v>
          </cell>
          <cell r="O189">
            <v>7164831</v>
          </cell>
          <cell r="P189">
            <v>3.32</v>
          </cell>
        </row>
        <row r="190">
          <cell r="A190" t="str">
            <v xml:space="preserve">343.00 30702        </v>
          </cell>
          <cell r="B190">
            <v>52047</v>
          </cell>
          <cell r="C190">
            <v>50</v>
          </cell>
          <cell r="D190" t="str">
            <v xml:space="preserve">   R1</v>
          </cell>
          <cell r="E190">
            <v>-3</v>
          </cell>
          <cell r="F190">
            <v>233978162.78</v>
          </cell>
          <cell r="G190">
            <v>66877610</v>
          </cell>
          <cell r="H190">
            <v>174119898</v>
          </cell>
          <cell r="I190">
            <v>11019548</v>
          </cell>
          <cell r="J190">
            <v>4.71</v>
          </cell>
          <cell r="K190">
            <v>21.87</v>
          </cell>
          <cell r="L190">
            <v>28.6</v>
          </cell>
          <cell r="M190">
            <v>11.7</v>
          </cell>
          <cell r="N190">
            <v>66877610</v>
          </cell>
          <cell r="O190">
            <v>7960093</v>
          </cell>
          <cell r="P190">
            <v>3.4</v>
          </cell>
        </row>
        <row r="191">
          <cell r="A191" t="str">
            <v xml:space="preserve">343.00 30801        </v>
          </cell>
          <cell r="B191">
            <v>53873</v>
          </cell>
          <cell r="C191">
            <v>50</v>
          </cell>
          <cell r="D191" t="str">
            <v xml:space="preserve">   R1</v>
          </cell>
          <cell r="E191">
            <v>-3</v>
          </cell>
          <cell r="F191">
            <v>278605458.13999999</v>
          </cell>
          <cell r="G191">
            <v>61223306</v>
          </cell>
          <cell r="H191">
            <v>225740316</v>
          </cell>
          <cell r="I191">
            <v>11105403</v>
          </cell>
          <cell r="J191">
            <v>3.99</v>
          </cell>
          <cell r="K191">
            <v>25.84</v>
          </cell>
          <cell r="L191">
            <v>22</v>
          </cell>
          <cell r="M191">
            <v>8.9</v>
          </cell>
          <cell r="N191">
            <v>61223306</v>
          </cell>
          <cell r="O191">
            <v>8734511</v>
          </cell>
          <cell r="P191">
            <v>3.14</v>
          </cell>
        </row>
        <row r="192">
          <cell r="A192" t="str">
            <v xml:space="preserve">343.00 30900        </v>
          </cell>
          <cell r="B192">
            <v>55334</v>
          </cell>
          <cell r="C192">
            <v>50</v>
          </cell>
          <cell r="D192" t="str">
            <v xml:space="preserve">   R1</v>
          </cell>
          <cell r="E192">
            <v>-3</v>
          </cell>
          <cell r="F192">
            <v>31305861.010000002</v>
          </cell>
          <cell r="G192">
            <v>2488667</v>
          </cell>
          <cell r="H192">
            <v>29756370</v>
          </cell>
          <cell r="I192">
            <v>1097143</v>
          </cell>
          <cell r="J192">
            <v>3.5</v>
          </cell>
          <cell r="K192">
            <v>29.39</v>
          </cell>
          <cell r="L192">
            <v>7.9</v>
          </cell>
          <cell r="M192">
            <v>3</v>
          </cell>
          <cell r="N192">
            <v>2488667</v>
          </cell>
          <cell r="O192">
            <v>1012602</v>
          </cell>
          <cell r="P192">
            <v>3.23</v>
          </cell>
        </row>
        <row r="193">
          <cell r="A193" t="str">
            <v xml:space="preserve">343.00 30901        </v>
          </cell>
          <cell r="B193">
            <v>54604</v>
          </cell>
          <cell r="C193">
            <v>50</v>
          </cell>
          <cell r="D193" t="str">
            <v xml:space="preserve">   R1</v>
          </cell>
          <cell r="E193">
            <v>-3</v>
          </cell>
          <cell r="F193">
            <v>302831798.70999998</v>
          </cell>
          <cell r="G193">
            <v>57354160</v>
          </cell>
          <cell r="H193">
            <v>254562593</v>
          </cell>
          <cell r="I193">
            <v>11383823</v>
          </cell>
          <cell r="J193">
            <v>3.76</v>
          </cell>
          <cell r="K193">
            <v>27.4</v>
          </cell>
          <cell r="L193">
            <v>18.899999999999999</v>
          </cell>
          <cell r="M193">
            <v>7.6</v>
          </cell>
          <cell r="N193">
            <v>57354160</v>
          </cell>
          <cell r="O193">
            <v>9290207</v>
          </cell>
          <cell r="P193">
            <v>3.07</v>
          </cell>
        </row>
        <row r="194">
          <cell r="A194" t="str">
            <v xml:space="preserve">343.00 30902        </v>
          </cell>
          <cell r="B194">
            <v>54604</v>
          </cell>
          <cell r="C194">
            <v>50</v>
          </cell>
          <cell r="D194" t="str">
            <v xml:space="preserve">   R1</v>
          </cell>
          <cell r="E194">
            <v>-3</v>
          </cell>
          <cell r="F194">
            <v>257772575.63</v>
          </cell>
          <cell r="G194">
            <v>49415723</v>
          </cell>
          <cell r="H194">
            <v>216090030</v>
          </cell>
          <cell r="I194">
            <v>9693529</v>
          </cell>
          <cell r="J194">
            <v>3.76</v>
          </cell>
          <cell r="K194">
            <v>27.39</v>
          </cell>
          <cell r="L194">
            <v>19.2</v>
          </cell>
          <cell r="M194">
            <v>7.8</v>
          </cell>
          <cell r="N194">
            <v>49415723</v>
          </cell>
          <cell r="O194">
            <v>7889240</v>
          </cell>
          <cell r="P194">
            <v>3.06</v>
          </cell>
        </row>
        <row r="195">
          <cell r="A195" t="str">
            <v xml:space="preserve">343.00 30903        </v>
          </cell>
          <cell r="B195">
            <v>55334</v>
          </cell>
          <cell r="C195">
            <v>50</v>
          </cell>
          <cell r="D195" t="str">
            <v xml:space="preserve">   R1</v>
          </cell>
          <cell r="E195">
            <v>-3</v>
          </cell>
          <cell r="F195">
            <v>506388398.27999997</v>
          </cell>
          <cell r="G195">
            <v>75068403</v>
          </cell>
          <cell r="H195">
            <v>446511647</v>
          </cell>
          <cell r="I195">
            <v>17991723</v>
          </cell>
          <cell r="J195">
            <v>3.55</v>
          </cell>
          <cell r="K195">
            <v>28.99</v>
          </cell>
          <cell r="L195">
            <v>14.8</v>
          </cell>
          <cell r="M195">
            <v>6</v>
          </cell>
          <cell r="N195">
            <v>75068403</v>
          </cell>
          <cell r="O195">
            <v>15400389</v>
          </cell>
          <cell r="P195">
            <v>3.04</v>
          </cell>
        </row>
        <row r="196">
          <cell r="A196" t="str">
            <v xml:space="preserve">343.00 31001        </v>
          </cell>
          <cell r="B196">
            <v>56065</v>
          </cell>
          <cell r="C196">
            <v>50</v>
          </cell>
          <cell r="D196" t="str">
            <v xml:space="preserve">   R1</v>
          </cell>
          <cell r="E196">
            <v>-3</v>
          </cell>
          <cell r="F196">
            <v>400913907.58999997</v>
          </cell>
          <cell r="G196">
            <v>42512362</v>
          </cell>
          <cell r="H196">
            <v>370428963</v>
          </cell>
          <cell r="I196">
            <v>13499226</v>
          </cell>
          <cell r="J196">
            <v>3.37</v>
          </cell>
          <cell r="K196">
            <v>30.59</v>
          </cell>
          <cell r="L196">
            <v>10.6</v>
          </cell>
          <cell r="M196">
            <v>4.3</v>
          </cell>
          <cell r="N196">
            <v>42512362</v>
          </cell>
          <cell r="O196">
            <v>12110692</v>
          </cell>
          <cell r="P196">
            <v>3.02</v>
          </cell>
        </row>
        <row r="197">
          <cell r="A197" t="str">
            <v xml:space="preserve">343.00 31101        </v>
          </cell>
          <cell r="B197">
            <v>56430</v>
          </cell>
          <cell r="C197">
            <v>50</v>
          </cell>
          <cell r="D197" t="str">
            <v xml:space="preserve">   R1</v>
          </cell>
          <cell r="E197">
            <v>-3</v>
          </cell>
          <cell r="F197">
            <v>533780143.66000003</v>
          </cell>
          <cell r="G197">
            <v>44774235</v>
          </cell>
          <cell r="H197">
            <v>505019313</v>
          </cell>
          <cell r="I197">
            <v>17514927</v>
          </cell>
          <cell r="J197">
            <v>3.28</v>
          </cell>
          <cell r="K197">
            <v>31.39</v>
          </cell>
          <cell r="L197">
            <v>8.4</v>
          </cell>
          <cell r="M197">
            <v>3.4</v>
          </cell>
          <cell r="N197">
            <v>44774235</v>
          </cell>
          <cell r="O197">
            <v>16086744</v>
          </cell>
          <cell r="P197">
            <v>3.01</v>
          </cell>
        </row>
        <row r="198">
          <cell r="A198" t="str">
            <v xml:space="preserve">343.00 31201        </v>
          </cell>
          <cell r="B198">
            <v>57161</v>
          </cell>
          <cell r="C198">
            <v>50</v>
          </cell>
          <cell r="D198" t="str">
            <v xml:space="preserve">   R1</v>
          </cell>
          <cell r="E198">
            <v>-3</v>
          </cell>
          <cell r="F198">
            <v>518622216.98000002</v>
          </cell>
          <cell r="G198">
            <v>18772300</v>
          </cell>
          <cell r="H198">
            <v>515408583</v>
          </cell>
          <cell r="I198">
            <v>16172597</v>
          </cell>
          <cell r="J198">
            <v>3.12</v>
          </cell>
          <cell r="K198">
            <v>33.03</v>
          </cell>
          <cell r="L198">
            <v>3.6</v>
          </cell>
          <cell r="M198">
            <v>1.5</v>
          </cell>
          <cell r="N198">
            <v>18772300</v>
          </cell>
          <cell r="O198">
            <v>15606141</v>
          </cell>
          <cell r="P198">
            <v>3.01</v>
          </cell>
        </row>
        <row r="199">
          <cell r="A199" t="str">
            <v xml:space="preserve">343.00 40101        </v>
          </cell>
          <cell r="B199">
            <v>50951</v>
          </cell>
          <cell r="C199">
            <v>200</v>
          </cell>
          <cell r="D199" t="str">
            <v xml:space="preserve">   SQ</v>
          </cell>
          <cell r="E199">
            <v>0</v>
          </cell>
          <cell r="F199">
            <v>119117666.36</v>
          </cell>
          <cell r="G199">
            <v>32969029</v>
          </cell>
          <cell r="H199">
            <v>86148637</v>
          </cell>
          <cell r="I199">
            <v>5535208</v>
          </cell>
          <cell r="J199">
            <v>4.6500000000000004</v>
          </cell>
          <cell r="K199">
            <v>21.52</v>
          </cell>
          <cell r="L199">
            <v>27.7</v>
          </cell>
          <cell r="M199">
            <v>8.3000000000000007</v>
          </cell>
          <cell r="N199">
            <v>32969029</v>
          </cell>
          <cell r="O199">
            <v>4003175</v>
          </cell>
          <cell r="P199">
            <v>3.36</v>
          </cell>
        </row>
        <row r="200">
          <cell r="A200" t="str">
            <v xml:space="preserve">343.00 40102        </v>
          </cell>
          <cell r="B200">
            <v>51317</v>
          </cell>
          <cell r="C200">
            <v>200</v>
          </cell>
          <cell r="D200" t="str">
            <v xml:space="preserve">   SQ</v>
          </cell>
          <cell r="E200">
            <v>0</v>
          </cell>
          <cell r="F200">
            <v>52975941.5</v>
          </cell>
          <cell r="G200">
            <v>12996412</v>
          </cell>
          <cell r="H200">
            <v>39979530</v>
          </cell>
          <cell r="I200">
            <v>2352395</v>
          </cell>
          <cell r="J200">
            <v>4.4400000000000004</v>
          </cell>
          <cell r="K200">
            <v>22.52</v>
          </cell>
          <cell r="L200">
            <v>24.5</v>
          </cell>
          <cell r="M200">
            <v>7.3</v>
          </cell>
          <cell r="N200">
            <v>12996412</v>
          </cell>
          <cell r="O200">
            <v>1775170</v>
          </cell>
          <cell r="P200">
            <v>3.35</v>
          </cell>
        </row>
        <row r="201">
          <cell r="A201" t="str">
            <v xml:space="preserve">343.00 40103        </v>
          </cell>
          <cell r="B201">
            <v>53143</v>
          </cell>
          <cell r="C201">
            <v>200</v>
          </cell>
          <cell r="D201" t="str">
            <v xml:space="preserve">   SQ</v>
          </cell>
          <cell r="E201">
            <v>0</v>
          </cell>
          <cell r="F201">
            <v>407102089.06999999</v>
          </cell>
          <cell r="G201">
            <v>83330388</v>
          </cell>
          <cell r="H201">
            <v>323771701</v>
          </cell>
          <cell r="I201">
            <v>14819879</v>
          </cell>
          <cell r="J201">
            <v>3.64</v>
          </cell>
          <cell r="K201">
            <v>27.47</v>
          </cell>
          <cell r="L201">
            <v>20.5</v>
          </cell>
          <cell r="M201">
            <v>7.1</v>
          </cell>
          <cell r="N201">
            <v>83330388</v>
          </cell>
          <cell r="O201">
            <v>11784475</v>
          </cell>
          <cell r="P201">
            <v>2.89</v>
          </cell>
        </row>
        <row r="202">
          <cell r="A202" t="str">
            <v xml:space="preserve">343.00 40104        </v>
          </cell>
          <cell r="B202">
            <v>53508</v>
          </cell>
          <cell r="C202">
            <v>200</v>
          </cell>
          <cell r="D202" t="str">
            <v xml:space="preserve">   SQ</v>
          </cell>
          <cell r="E202">
            <v>0</v>
          </cell>
          <cell r="F202">
            <v>104431380.3</v>
          </cell>
          <cell r="G202">
            <v>5211309</v>
          </cell>
          <cell r="H202">
            <v>99220071</v>
          </cell>
          <cell r="I202">
            <v>3660406</v>
          </cell>
          <cell r="J202">
            <v>3.51</v>
          </cell>
          <cell r="K202">
            <v>28.53</v>
          </cell>
          <cell r="L202">
            <v>5</v>
          </cell>
          <cell r="M202">
            <v>1.5</v>
          </cell>
          <cell r="N202">
            <v>5211309</v>
          </cell>
          <cell r="O202">
            <v>3477941</v>
          </cell>
          <cell r="P202">
            <v>3.33</v>
          </cell>
        </row>
        <row r="203">
          <cell r="A203" t="str">
            <v xml:space="preserve">343.00 40105        </v>
          </cell>
          <cell r="B203">
            <v>53508</v>
          </cell>
          <cell r="C203">
            <v>200</v>
          </cell>
          <cell r="D203" t="str">
            <v xml:space="preserve">   SQ</v>
          </cell>
          <cell r="E203">
            <v>0</v>
          </cell>
          <cell r="F203">
            <v>105468354.02</v>
          </cell>
          <cell r="G203">
            <v>5265419</v>
          </cell>
          <cell r="H203">
            <v>100202935</v>
          </cell>
          <cell r="I203">
            <v>3696753</v>
          </cell>
          <cell r="J203">
            <v>3.51</v>
          </cell>
          <cell r="K203">
            <v>28.53</v>
          </cell>
          <cell r="L203">
            <v>5</v>
          </cell>
          <cell r="M203">
            <v>1.5</v>
          </cell>
          <cell r="N203">
            <v>5265419</v>
          </cell>
          <cell r="O203">
            <v>3512389</v>
          </cell>
          <cell r="P203">
            <v>3.33</v>
          </cell>
        </row>
        <row r="204">
          <cell r="A204" t="str">
            <v xml:space="preserve">343.00 40106        </v>
          </cell>
          <cell r="B204">
            <v>53508</v>
          </cell>
          <cell r="C204">
            <v>200</v>
          </cell>
          <cell r="D204" t="str">
            <v xml:space="preserve">   SQ</v>
          </cell>
          <cell r="E204">
            <v>0</v>
          </cell>
          <cell r="F204">
            <v>107734656.63</v>
          </cell>
          <cell r="G204">
            <v>5370863</v>
          </cell>
          <cell r="H204">
            <v>102363794</v>
          </cell>
          <cell r="I204">
            <v>3776188</v>
          </cell>
          <cell r="J204">
            <v>3.51</v>
          </cell>
          <cell r="K204">
            <v>28.53</v>
          </cell>
          <cell r="L204">
            <v>5</v>
          </cell>
          <cell r="M204">
            <v>1.5</v>
          </cell>
          <cell r="N204">
            <v>5370863</v>
          </cell>
          <cell r="O204">
            <v>3588145</v>
          </cell>
          <cell r="P204">
            <v>3.33</v>
          </cell>
        </row>
        <row r="205">
          <cell r="A205" t="str">
            <v xml:space="preserve">343.20 30101        </v>
          </cell>
          <cell r="B205">
            <v>46934</v>
          </cell>
          <cell r="C205">
            <v>25</v>
          </cell>
          <cell r="D205" t="str">
            <v xml:space="preserve">   R1</v>
          </cell>
          <cell r="E205">
            <v>29</v>
          </cell>
          <cell r="F205">
            <v>1858778.65</v>
          </cell>
          <cell r="G205">
            <v>791690</v>
          </cell>
          <cell r="H205">
            <v>528043</v>
          </cell>
          <cell r="I205">
            <v>173649</v>
          </cell>
          <cell r="J205">
            <v>9.34</v>
          </cell>
          <cell r="K205">
            <v>7.6</v>
          </cell>
          <cell r="L205">
            <v>42.6</v>
          </cell>
          <cell r="M205">
            <v>20.399999999999999</v>
          </cell>
          <cell r="N205">
            <v>791690</v>
          </cell>
          <cell r="O205">
            <v>69480</v>
          </cell>
          <cell r="P205">
            <v>3.74</v>
          </cell>
        </row>
        <row r="206">
          <cell r="A206" t="str">
            <v xml:space="preserve">343.20 30102        </v>
          </cell>
          <cell r="B206">
            <v>46934</v>
          </cell>
          <cell r="C206">
            <v>25</v>
          </cell>
          <cell r="D206" t="str">
            <v xml:space="preserve">   R1</v>
          </cell>
          <cell r="E206">
            <v>29</v>
          </cell>
          <cell r="F206">
            <v>2339246.14</v>
          </cell>
          <cell r="G206">
            <v>1219048</v>
          </cell>
          <cell r="H206">
            <v>441817</v>
          </cell>
          <cell r="I206">
            <v>290361</v>
          </cell>
          <cell r="J206">
            <v>12.41</v>
          </cell>
          <cell r="K206">
            <v>5.72</v>
          </cell>
          <cell r="L206">
            <v>52.1</v>
          </cell>
          <cell r="M206">
            <v>30</v>
          </cell>
          <cell r="N206">
            <v>1219048</v>
          </cell>
          <cell r="O206">
            <v>77175</v>
          </cell>
          <cell r="P206">
            <v>3.3</v>
          </cell>
        </row>
        <row r="207">
          <cell r="A207" t="str">
            <v xml:space="preserve">343.20 30103        </v>
          </cell>
          <cell r="B207">
            <v>46934</v>
          </cell>
          <cell r="C207">
            <v>25</v>
          </cell>
          <cell r="D207" t="str">
            <v xml:space="preserve">   R1</v>
          </cell>
          <cell r="E207">
            <v>29</v>
          </cell>
          <cell r="F207">
            <v>12228338.210000001</v>
          </cell>
          <cell r="G207">
            <v>6414920</v>
          </cell>
          <cell r="H207">
            <v>2267200</v>
          </cell>
          <cell r="I207">
            <v>1607800</v>
          </cell>
          <cell r="J207">
            <v>13.15</v>
          </cell>
          <cell r="K207">
            <v>5.4</v>
          </cell>
          <cell r="L207">
            <v>52.5</v>
          </cell>
          <cell r="M207">
            <v>31.3</v>
          </cell>
          <cell r="N207">
            <v>6414920</v>
          </cell>
          <cell r="O207">
            <v>420161</v>
          </cell>
          <cell r="P207">
            <v>3.44</v>
          </cell>
        </row>
        <row r="208">
          <cell r="A208" t="str">
            <v xml:space="preserve">343.20 30200        </v>
          </cell>
          <cell r="B208">
            <v>48760</v>
          </cell>
          <cell r="C208">
            <v>9</v>
          </cell>
          <cell r="D208" t="str">
            <v xml:space="preserve">   L0</v>
          </cell>
          <cell r="E208">
            <v>35</v>
          </cell>
          <cell r="F208">
            <v>37564239.130000003</v>
          </cell>
          <cell r="G208">
            <v>6001163</v>
          </cell>
          <cell r="H208">
            <v>18415592</v>
          </cell>
          <cell r="I208">
            <v>3660683</v>
          </cell>
          <cell r="J208">
            <v>9.75</v>
          </cell>
          <cell r="K208">
            <v>6.67</v>
          </cell>
          <cell r="L208">
            <v>16</v>
          </cell>
          <cell r="M208">
            <v>4.0999999999999996</v>
          </cell>
          <cell r="N208">
            <v>6001163</v>
          </cell>
          <cell r="O208">
            <v>2760417</v>
          </cell>
          <cell r="P208">
            <v>7.35</v>
          </cell>
        </row>
        <row r="209">
          <cell r="A209" t="str">
            <v xml:space="preserve">343.20 30201        </v>
          </cell>
          <cell r="B209">
            <v>48760</v>
          </cell>
          <cell r="C209">
            <v>9</v>
          </cell>
          <cell r="D209" t="str">
            <v xml:space="preserve">   L0</v>
          </cell>
          <cell r="E209">
            <v>35</v>
          </cell>
          <cell r="F209">
            <v>64498883.460000001</v>
          </cell>
          <cell r="G209">
            <v>11589153</v>
          </cell>
          <cell r="H209">
            <v>30335121</v>
          </cell>
          <cell r="I209">
            <v>6540448</v>
          </cell>
          <cell r="J209">
            <v>10.14</v>
          </cell>
          <cell r="K209">
            <v>6.41</v>
          </cell>
          <cell r="L209">
            <v>18</v>
          </cell>
          <cell r="M209">
            <v>5.0999999999999996</v>
          </cell>
          <cell r="N209">
            <v>11589153</v>
          </cell>
          <cell r="O209">
            <v>4732537</v>
          </cell>
          <cell r="P209">
            <v>7.34</v>
          </cell>
        </row>
        <row r="210">
          <cell r="A210" t="str">
            <v xml:space="preserve">343.20 30202        </v>
          </cell>
          <cell r="B210">
            <v>48760</v>
          </cell>
          <cell r="C210">
            <v>9</v>
          </cell>
          <cell r="D210" t="str">
            <v xml:space="preserve">   L0</v>
          </cell>
          <cell r="E210">
            <v>35</v>
          </cell>
          <cell r="F210">
            <v>24422477.670000002</v>
          </cell>
          <cell r="G210">
            <v>3371348</v>
          </cell>
          <cell r="H210">
            <v>12503262</v>
          </cell>
          <cell r="I210">
            <v>2294019</v>
          </cell>
          <cell r="J210">
            <v>9.39</v>
          </cell>
          <cell r="K210">
            <v>6.92</v>
          </cell>
          <cell r="L210">
            <v>13.8</v>
          </cell>
          <cell r="M210">
            <v>3.7</v>
          </cell>
          <cell r="N210">
            <v>3371348</v>
          </cell>
          <cell r="O210">
            <v>1807087</v>
          </cell>
          <cell r="P210">
            <v>7.4</v>
          </cell>
        </row>
        <row r="211">
          <cell r="A211" t="str">
            <v xml:space="preserve">343.20 30203        </v>
          </cell>
          <cell r="B211">
            <v>57161</v>
          </cell>
          <cell r="C211">
            <v>25</v>
          </cell>
          <cell r="D211" t="str">
            <v xml:space="preserve">   R1</v>
          </cell>
          <cell r="E211">
            <v>29</v>
          </cell>
          <cell r="F211">
            <v>83870826.980000004</v>
          </cell>
          <cell r="G211">
            <v>2678482</v>
          </cell>
          <cell r="H211">
            <v>56869805</v>
          </cell>
          <cell r="I211">
            <v>2525373</v>
          </cell>
          <cell r="J211">
            <v>3.01</v>
          </cell>
          <cell r="K211">
            <v>23.58</v>
          </cell>
          <cell r="L211">
            <v>3.2</v>
          </cell>
          <cell r="M211">
            <v>1.5</v>
          </cell>
          <cell r="N211">
            <v>2678482</v>
          </cell>
          <cell r="O211">
            <v>2411706</v>
          </cell>
          <cell r="P211">
            <v>2.88</v>
          </cell>
        </row>
        <row r="212">
          <cell r="A212" t="str">
            <v xml:space="preserve">343.20 30300        </v>
          </cell>
          <cell r="B212">
            <v>52412</v>
          </cell>
          <cell r="C212">
            <v>9</v>
          </cell>
          <cell r="D212" t="str">
            <v xml:space="preserve">   L0</v>
          </cell>
          <cell r="E212">
            <v>35</v>
          </cell>
          <cell r="F212">
            <v>441576.73</v>
          </cell>
          <cell r="G212">
            <v>111570</v>
          </cell>
          <cell r="H212">
            <v>175455</v>
          </cell>
          <cell r="I212">
            <v>52186</v>
          </cell>
          <cell r="J212">
            <v>11.82</v>
          </cell>
          <cell r="K212">
            <v>5.5</v>
          </cell>
          <cell r="L212">
            <v>25.3</v>
          </cell>
          <cell r="M212">
            <v>7.9</v>
          </cell>
          <cell r="N212">
            <v>111570</v>
          </cell>
          <cell r="O212">
            <v>31888</v>
          </cell>
          <cell r="P212">
            <v>7.22</v>
          </cell>
        </row>
        <row r="213">
          <cell r="A213" t="str">
            <v xml:space="preserve">343.20 30301        </v>
          </cell>
          <cell r="B213">
            <v>52412</v>
          </cell>
          <cell r="C213">
            <v>9</v>
          </cell>
          <cell r="D213" t="str">
            <v xml:space="preserve">   L0</v>
          </cell>
          <cell r="E213">
            <v>35</v>
          </cell>
          <cell r="F213">
            <v>302375346.88999999</v>
          </cell>
          <cell r="G213">
            <v>52763972</v>
          </cell>
          <cell r="H213">
            <v>143780003</v>
          </cell>
          <cell r="I213">
            <v>29869905</v>
          </cell>
          <cell r="J213">
            <v>9.8800000000000008</v>
          </cell>
          <cell r="K213">
            <v>6.58</v>
          </cell>
          <cell r="L213">
            <v>17.399999999999999</v>
          </cell>
          <cell r="M213">
            <v>5.3</v>
          </cell>
          <cell r="N213">
            <v>52763972</v>
          </cell>
          <cell r="O213">
            <v>21836052</v>
          </cell>
          <cell r="P213">
            <v>7.22</v>
          </cell>
        </row>
        <row r="214">
          <cell r="A214" t="str">
            <v xml:space="preserve">343.20 30302        </v>
          </cell>
          <cell r="B214">
            <v>52412</v>
          </cell>
          <cell r="C214">
            <v>25</v>
          </cell>
          <cell r="D214" t="str">
            <v xml:space="preserve">   R1</v>
          </cell>
          <cell r="E214">
            <v>29</v>
          </cell>
          <cell r="F214">
            <v>20277149.27</v>
          </cell>
          <cell r="G214">
            <v>1928603</v>
          </cell>
          <cell r="H214">
            <v>12468173</v>
          </cell>
          <cell r="I214">
            <v>751397</v>
          </cell>
          <cell r="J214">
            <v>3.71</v>
          </cell>
          <cell r="K214">
            <v>19.16</v>
          </cell>
          <cell r="L214">
            <v>9.5</v>
          </cell>
          <cell r="M214">
            <v>4</v>
          </cell>
          <cell r="N214">
            <v>1928603</v>
          </cell>
          <cell r="O214">
            <v>650865</v>
          </cell>
          <cell r="P214">
            <v>3.21</v>
          </cell>
        </row>
        <row r="215">
          <cell r="A215" t="str">
            <v xml:space="preserve">343.20 30401        </v>
          </cell>
          <cell r="B215">
            <v>53143</v>
          </cell>
          <cell r="C215">
            <v>9</v>
          </cell>
          <cell r="D215" t="str">
            <v xml:space="preserve">   L0</v>
          </cell>
          <cell r="E215">
            <v>35</v>
          </cell>
          <cell r="F215">
            <v>189328023.41</v>
          </cell>
          <cell r="G215">
            <v>26762189</v>
          </cell>
          <cell r="H215">
            <v>96301026</v>
          </cell>
          <cell r="I215">
            <v>17480570</v>
          </cell>
          <cell r="J215">
            <v>9.23</v>
          </cell>
          <cell r="K215">
            <v>7.04</v>
          </cell>
          <cell r="L215">
            <v>14.1</v>
          </cell>
          <cell r="M215">
            <v>4.0999999999999996</v>
          </cell>
          <cell r="N215">
            <v>26762189</v>
          </cell>
          <cell r="O215">
            <v>13672323</v>
          </cell>
          <cell r="P215">
            <v>7.22</v>
          </cell>
        </row>
        <row r="216">
          <cell r="A216" t="str">
            <v xml:space="preserve">343.20 30500        </v>
          </cell>
          <cell r="B216">
            <v>49125</v>
          </cell>
          <cell r="C216">
            <v>9</v>
          </cell>
          <cell r="D216" t="str">
            <v xml:space="preserve">   L0</v>
          </cell>
          <cell r="E216">
            <v>35</v>
          </cell>
          <cell r="F216">
            <v>2230421.5499999998</v>
          </cell>
          <cell r="G216">
            <v>534574</v>
          </cell>
          <cell r="H216">
            <v>915200</v>
          </cell>
          <cell r="I216">
            <v>255692</v>
          </cell>
          <cell r="J216">
            <v>11.46</v>
          </cell>
          <cell r="K216">
            <v>5.67</v>
          </cell>
          <cell r="L216">
            <v>24</v>
          </cell>
          <cell r="M216">
            <v>7.3</v>
          </cell>
          <cell r="N216">
            <v>534574</v>
          </cell>
          <cell r="O216">
            <v>161548</v>
          </cell>
          <cell r="P216">
            <v>7.24</v>
          </cell>
        </row>
        <row r="217">
          <cell r="A217" t="str">
            <v xml:space="preserve">343.20 30502        </v>
          </cell>
          <cell r="B217">
            <v>49125</v>
          </cell>
          <cell r="C217">
            <v>9</v>
          </cell>
          <cell r="D217" t="str">
            <v xml:space="preserve">   L0</v>
          </cell>
          <cell r="E217">
            <v>35</v>
          </cell>
          <cell r="F217">
            <v>62930034</v>
          </cell>
          <cell r="G217">
            <v>6995136</v>
          </cell>
          <cell r="H217">
            <v>33909386</v>
          </cell>
          <cell r="I217">
            <v>5595694</v>
          </cell>
          <cell r="J217">
            <v>8.89</v>
          </cell>
          <cell r="K217">
            <v>7.31</v>
          </cell>
          <cell r="L217">
            <v>11.1</v>
          </cell>
          <cell r="M217">
            <v>2.8</v>
          </cell>
          <cell r="N217">
            <v>6995136</v>
          </cell>
          <cell r="O217">
            <v>4638930</v>
          </cell>
          <cell r="P217">
            <v>7.37</v>
          </cell>
        </row>
        <row r="218">
          <cell r="A218" t="str">
            <v xml:space="preserve">343.20 30503        </v>
          </cell>
          <cell r="B218">
            <v>49125</v>
          </cell>
          <cell r="C218">
            <v>9</v>
          </cell>
          <cell r="D218" t="str">
            <v xml:space="preserve">   L0</v>
          </cell>
          <cell r="E218">
            <v>35</v>
          </cell>
          <cell r="F218">
            <v>95841804.769999996</v>
          </cell>
          <cell r="G218">
            <v>13838646</v>
          </cell>
          <cell r="H218">
            <v>48458527</v>
          </cell>
          <cell r="I218">
            <v>9054822</v>
          </cell>
          <cell r="J218">
            <v>9.4499999999999993</v>
          </cell>
          <cell r="K218">
            <v>6.88</v>
          </cell>
          <cell r="L218">
            <v>14.4</v>
          </cell>
          <cell r="M218">
            <v>4.0999999999999996</v>
          </cell>
          <cell r="N218">
            <v>13838646</v>
          </cell>
          <cell r="O218">
            <v>7040628</v>
          </cell>
          <cell r="P218">
            <v>7.35</v>
          </cell>
        </row>
        <row r="219">
          <cell r="A219" t="str">
            <v xml:space="preserve">343.20 30504        </v>
          </cell>
          <cell r="B219">
            <v>53143</v>
          </cell>
          <cell r="C219">
            <v>9</v>
          </cell>
          <cell r="D219" t="str">
            <v xml:space="preserve">   L0</v>
          </cell>
          <cell r="E219">
            <v>35</v>
          </cell>
          <cell r="F219">
            <v>222610261.13</v>
          </cell>
          <cell r="G219">
            <v>33244876</v>
          </cell>
          <cell r="H219">
            <v>111451794</v>
          </cell>
          <cell r="I219">
            <v>20879750</v>
          </cell>
          <cell r="J219">
            <v>9.3800000000000008</v>
          </cell>
          <cell r="K219">
            <v>6.93</v>
          </cell>
          <cell r="L219">
            <v>14.9</v>
          </cell>
          <cell r="M219">
            <v>4.2</v>
          </cell>
          <cell r="N219">
            <v>33244876</v>
          </cell>
          <cell r="O219">
            <v>16075800</v>
          </cell>
          <cell r="P219">
            <v>7.22</v>
          </cell>
        </row>
        <row r="220">
          <cell r="A220" t="str">
            <v xml:space="preserve">343.20 30701        </v>
          </cell>
          <cell r="B220">
            <v>52412</v>
          </cell>
          <cell r="C220">
            <v>9</v>
          </cell>
          <cell r="D220" t="str">
            <v xml:space="preserve">   L0</v>
          </cell>
          <cell r="E220">
            <v>35</v>
          </cell>
          <cell r="F220">
            <v>183294116.47</v>
          </cell>
          <cell r="G220">
            <v>25440822</v>
          </cell>
          <cell r="H220">
            <v>93700354</v>
          </cell>
          <cell r="I220">
            <v>16827850</v>
          </cell>
          <cell r="J220">
            <v>9.18</v>
          </cell>
          <cell r="K220">
            <v>7.08</v>
          </cell>
          <cell r="L220">
            <v>13.9</v>
          </cell>
          <cell r="M220">
            <v>4</v>
          </cell>
          <cell r="N220">
            <v>25440822</v>
          </cell>
          <cell r="O220">
            <v>13239709</v>
          </cell>
          <cell r="P220">
            <v>7.22</v>
          </cell>
        </row>
        <row r="221">
          <cell r="A221" t="str">
            <v xml:space="preserve">343.20 30702        </v>
          </cell>
          <cell r="B221">
            <v>52047</v>
          </cell>
          <cell r="C221">
            <v>9</v>
          </cell>
          <cell r="D221" t="str">
            <v xml:space="preserve">   L0</v>
          </cell>
          <cell r="E221">
            <v>35</v>
          </cell>
          <cell r="F221">
            <v>169584346.44</v>
          </cell>
          <cell r="G221">
            <v>22523806</v>
          </cell>
          <cell r="H221">
            <v>87706019</v>
          </cell>
          <cell r="I221">
            <v>15395227</v>
          </cell>
          <cell r="J221">
            <v>9.08</v>
          </cell>
          <cell r="K221">
            <v>7.16</v>
          </cell>
          <cell r="L221">
            <v>13.3</v>
          </cell>
          <cell r="M221">
            <v>3.7</v>
          </cell>
          <cell r="N221">
            <v>22523806</v>
          </cell>
          <cell r="O221">
            <v>12251832</v>
          </cell>
          <cell r="P221">
            <v>7.22</v>
          </cell>
        </row>
        <row r="222">
          <cell r="A222" t="str">
            <v xml:space="preserve">343.20 30801        </v>
          </cell>
          <cell r="B222">
            <v>53873</v>
          </cell>
          <cell r="C222">
            <v>9</v>
          </cell>
          <cell r="D222" t="str">
            <v xml:space="preserve">   L0</v>
          </cell>
          <cell r="E222">
            <v>35</v>
          </cell>
          <cell r="F222">
            <v>187989955.28</v>
          </cell>
          <cell r="G222">
            <v>21791415</v>
          </cell>
          <cell r="H222">
            <v>100402056</v>
          </cell>
          <cell r="I222">
            <v>16512631</v>
          </cell>
          <cell r="J222">
            <v>8.7799999999999994</v>
          </cell>
          <cell r="K222">
            <v>7.4</v>
          </cell>
          <cell r="L222">
            <v>11.6</v>
          </cell>
          <cell r="M222">
            <v>3</v>
          </cell>
          <cell r="N222">
            <v>21791415</v>
          </cell>
          <cell r="O222">
            <v>13575695</v>
          </cell>
          <cell r="P222">
            <v>7.22</v>
          </cell>
        </row>
        <row r="223">
          <cell r="A223" t="str">
            <v xml:space="preserve">343.20 30900        </v>
          </cell>
          <cell r="B223">
            <v>55334</v>
          </cell>
          <cell r="C223">
            <v>9</v>
          </cell>
          <cell r="D223" t="str">
            <v xml:space="preserve">   L0</v>
          </cell>
          <cell r="E223">
            <v>35</v>
          </cell>
          <cell r="F223">
            <v>126771982.41</v>
          </cell>
          <cell r="G223">
            <v>19280490</v>
          </cell>
          <cell r="H223">
            <v>63121299</v>
          </cell>
          <cell r="I223">
            <v>11959621</v>
          </cell>
          <cell r="J223">
            <v>9.43</v>
          </cell>
          <cell r="K223">
            <v>6.89</v>
          </cell>
          <cell r="L223">
            <v>15.2</v>
          </cell>
          <cell r="M223">
            <v>4</v>
          </cell>
          <cell r="N223">
            <v>19280490</v>
          </cell>
          <cell r="O223">
            <v>9154839</v>
          </cell>
          <cell r="P223">
            <v>7.22</v>
          </cell>
        </row>
        <row r="224">
          <cell r="A224" t="str">
            <v xml:space="preserve">343.20 30901        </v>
          </cell>
          <cell r="B224">
            <v>54604</v>
          </cell>
          <cell r="C224">
            <v>9</v>
          </cell>
          <cell r="D224" t="str">
            <v xml:space="preserve">   L0</v>
          </cell>
          <cell r="E224">
            <v>35</v>
          </cell>
          <cell r="F224">
            <v>81978670.930000007</v>
          </cell>
          <cell r="G224">
            <v>18305867</v>
          </cell>
          <cell r="H224">
            <v>34980269</v>
          </cell>
          <cell r="I224">
            <v>9016267</v>
          </cell>
          <cell r="J224">
            <v>11</v>
          </cell>
          <cell r="K224">
            <v>5.91</v>
          </cell>
          <cell r="L224">
            <v>22.3</v>
          </cell>
          <cell r="M224">
            <v>6.9</v>
          </cell>
          <cell r="N224">
            <v>18305867</v>
          </cell>
          <cell r="O224">
            <v>5920090</v>
          </cell>
          <cell r="P224">
            <v>7.22</v>
          </cell>
        </row>
        <row r="225">
          <cell r="A225" t="str">
            <v xml:space="preserve">343.20 30902        </v>
          </cell>
          <cell r="B225">
            <v>54604</v>
          </cell>
          <cell r="C225">
            <v>9</v>
          </cell>
          <cell r="D225" t="str">
            <v xml:space="preserve">   L0</v>
          </cell>
          <cell r="E225">
            <v>35</v>
          </cell>
          <cell r="F225">
            <v>149902839.40000001</v>
          </cell>
          <cell r="G225">
            <v>34242402</v>
          </cell>
          <cell r="H225">
            <v>63194444</v>
          </cell>
          <cell r="I225">
            <v>16684391</v>
          </cell>
          <cell r="J225">
            <v>11.13</v>
          </cell>
          <cell r="K225">
            <v>5.84</v>
          </cell>
          <cell r="L225">
            <v>22.8</v>
          </cell>
          <cell r="M225">
            <v>7</v>
          </cell>
          <cell r="N225">
            <v>34242402</v>
          </cell>
          <cell r="O225">
            <v>10825234</v>
          </cell>
          <cell r="P225">
            <v>7.22</v>
          </cell>
        </row>
        <row r="226">
          <cell r="A226" t="str">
            <v xml:space="preserve">343.20 30903        </v>
          </cell>
          <cell r="B226">
            <v>55334</v>
          </cell>
          <cell r="C226">
            <v>9</v>
          </cell>
          <cell r="D226" t="str">
            <v xml:space="preserve">   L0</v>
          </cell>
          <cell r="E226">
            <v>35</v>
          </cell>
          <cell r="F226">
            <v>84037287.540000007</v>
          </cell>
          <cell r="G226">
            <v>12763444</v>
          </cell>
          <cell r="H226">
            <v>41860793</v>
          </cell>
          <cell r="I226">
            <v>7916556</v>
          </cell>
          <cell r="J226">
            <v>9.42</v>
          </cell>
          <cell r="K226">
            <v>6.9</v>
          </cell>
          <cell r="L226">
            <v>15.2</v>
          </cell>
          <cell r="M226">
            <v>4.3</v>
          </cell>
          <cell r="N226">
            <v>12763444</v>
          </cell>
          <cell r="O226">
            <v>6068753</v>
          </cell>
          <cell r="P226">
            <v>7.22</v>
          </cell>
        </row>
        <row r="227">
          <cell r="A227" t="str">
            <v xml:space="preserve">343.20 31001        </v>
          </cell>
          <cell r="B227">
            <v>56065</v>
          </cell>
          <cell r="C227">
            <v>9</v>
          </cell>
          <cell r="D227" t="str">
            <v xml:space="preserve">   L0</v>
          </cell>
          <cell r="E227">
            <v>35</v>
          </cell>
          <cell r="F227">
            <v>229372194.33000001</v>
          </cell>
          <cell r="G227">
            <v>28562258</v>
          </cell>
          <cell r="H227">
            <v>120529668</v>
          </cell>
          <cell r="I227">
            <v>20479660</v>
          </cell>
          <cell r="J227">
            <v>8.93</v>
          </cell>
          <cell r="K227">
            <v>7.28</v>
          </cell>
          <cell r="L227">
            <v>12.5</v>
          </cell>
          <cell r="M227">
            <v>3.2</v>
          </cell>
          <cell r="N227">
            <v>28562258</v>
          </cell>
          <cell r="O227">
            <v>16564113</v>
          </cell>
          <cell r="P227">
            <v>7.22</v>
          </cell>
        </row>
        <row r="228">
          <cell r="A228" t="str">
            <v xml:space="preserve">343.20 31101        </v>
          </cell>
          <cell r="B228">
            <v>56430</v>
          </cell>
          <cell r="C228">
            <v>9</v>
          </cell>
          <cell r="D228" t="str">
            <v xml:space="preserve">   L0</v>
          </cell>
          <cell r="E228">
            <v>35</v>
          </cell>
          <cell r="F228">
            <v>139524960.78999999</v>
          </cell>
          <cell r="G228">
            <v>18996817</v>
          </cell>
          <cell r="H228">
            <v>71694408</v>
          </cell>
          <cell r="I228">
            <v>12737532</v>
          </cell>
          <cell r="J228">
            <v>9.1300000000000008</v>
          </cell>
          <cell r="K228">
            <v>7.12</v>
          </cell>
          <cell r="L228">
            <v>13.6</v>
          </cell>
          <cell r="M228">
            <v>3.4</v>
          </cell>
          <cell r="N228">
            <v>18996817</v>
          </cell>
          <cell r="O228">
            <v>10075795</v>
          </cell>
          <cell r="P228">
            <v>7.22</v>
          </cell>
        </row>
        <row r="229">
          <cell r="A229" t="str">
            <v xml:space="preserve">343.20 31201        </v>
          </cell>
          <cell r="B229">
            <v>57161</v>
          </cell>
          <cell r="C229">
            <v>9</v>
          </cell>
          <cell r="D229" t="str">
            <v xml:space="preserve">   L0</v>
          </cell>
          <cell r="E229">
            <v>35</v>
          </cell>
          <cell r="F229">
            <v>191363195.91</v>
          </cell>
          <cell r="G229">
            <v>13682469</v>
          </cell>
          <cell r="H229">
            <v>110703608</v>
          </cell>
          <cell r="I229">
            <v>15528849</v>
          </cell>
          <cell r="J229">
            <v>8.11</v>
          </cell>
          <cell r="K229">
            <v>8.01</v>
          </cell>
          <cell r="L229">
            <v>7.2</v>
          </cell>
          <cell r="M229">
            <v>1.5</v>
          </cell>
          <cell r="N229">
            <v>13682469</v>
          </cell>
          <cell r="O229">
            <v>13819293</v>
          </cell>
          <cell r="P229">
            <v>7.22</v>
          </cell>
        </row>
        <row r="230">
          <cell r="A230" t="str">
            <v xml:space="preserve">344.00 30101        </v>
          </cell>
          <cell r="B230">
            <v>46934</v>
          </cell>
          <cell r="C230">
            <v>60</v>
          </cell>
          <cell r="D230" t="str">
            <v xml:space="preserve">   R2</v>
          </cell>
          <cell r="E230">
            <v>-3</v>
          </cell>
          <cell r="F230">
            <v>1748135.45</v>
          </cell>
          <cell r="G230">
            <v>1379424</v>
          </cell>
          <cell r="H230">
            <v>421156</v>
          </cell>
          <cell r="I230">
            <v>185054</v>
          </cell>
          <cell r="J230">
            <v>10.59</v>
          </cell>
          <cell r="K230">
            <v>9.73</v>
          </cell>
          <cell r="L230">
            <v>78.900000000000006</v>
          </cell>
          <cell r="M230">
            <v>41.2</v>
          </cell>
          <cell r="N230">
            <v>1379424</v>
          </cell>
          <cell r="O230">
            <v>43263</v>
          </cell>
          <cell r="P230">
            <v>2.4700000000000002</v>
          </cell>
        </row>
        <row r="231">
          <cell r="A231" t="str">
            <v xml:space="preserve">344.00 30102        </v>
          </cell>
          <cell r="B231">
            <v>46934</v>
          </cell>
          <cell r="C231">
            <v>60</v>
          </cell>
          <cell r="D231" t="str">
            <v xml:space="preserve">   R2</v>
          </cell>
          <cell r="E231">
            <v>-3</v>
          </cell>
          <cell r="F231">
            <v>1560561.09</v>
          </cell>
          <cell r="G231">
            <v>1172249</v>
          </cell>
          <cell r="H231">
            <v>435129</v>
          </cell>
          <cell r="I231">
            <v>162361</v>
          </cell>
          <cell r="J231">
            <v>10.4</v>
          </cell>
          <cell r="K231">
            <v>9.9</v>
          </cell>
          <cell r="L231">
            <v>75.099999999999994</v>
          </cell>
          <cell r="M231">
            <v>35.200000000000003</v>
          </cell>
          <cell r="N231">
            <v>1172249</v>
          </cell>
          <cell r="O231">
            <v>43931</v>
          </cell>
          <cell r="P231">
            <v>2.82</v>
          </cell>
        </row>
        <row r="232">
          <cell r="A232" t="str">
            <v xml:space="preserve">344.00 30103        </v>
          </cell>
          <cell r="B232">
            <v>46934</v>
          </cell>
          <cell r="C232">
            <v>60</v>
          </cell>
          <cell r="D232" t="str">
            <v xml:space="preserve">   R2</v>
          </cell>
          <cell r="E232">
            <v>-3</v>
          </cell>
          <cell r="F232">
            <v>13750123.130000001</v>
          </cell>
          <cell r="G232">
            <v>9409578</v>
          </cell>
          <cell r="H232">
            <v>4753049</v>
          </cell>
          <cell r="I232">
            <v>1419101</v>
          </cell>
          <cell r="J232">
            <v>10.32</v>
          </cell>
          <cell r="K232">
            <v>9.98</v>
          </cell>
          <cell r="L232">
            <v>68.400000000000006</v>
          </cell>
          <cell r="M232">
            <v>34.9</v>
          </cell>
          <cell r="N232">
            <v>9409578</v>
          </cell>
          <cell r="O232">
            <v>476095</v>
          </cell>
          <cell r="P232">
            <v>3.46</v>
          </cell>
        </row>
        <row r="233">
          <cell r="A233" t="str">
            <v xml:space="preserve">344.00 30200        </v>
          </cell>
          <cell r="B233">
            <v>48760</v>
          </cell>
          <cell r="C233">
            <v>60</v>
          </cell>
          <cell r="D233" t="str">
            <v xml:space="preserve">   R2</v>
          </cell>
          <cell r="E233">
            <v>-3</v>
          </cell>
          <cell r="F233">
            <v>702077.8</v>
          </cell>
          <cell r="G233">
            <v>320962</v>
          </cell>
          <cell r="H233">
            <v>402178</v>
          </cell>
          <cell r="I233">
            <v>48306</v>
          </cell>
          <cell r="J233">
            <v>6.88</v>
          </cell>
          <cell r="K233">
            <v>14.97</v>
          </cell>
          <cell r="L233">
            <v>45.7</v>
          </cell>
          <cell r="M233">
            <v>15.8</v>
          </cell>
          <cell r="N233">
            <v>320962</v>
          </cell>
          <cell r="O233">
            <v>26867</v>
          </cell>
          <cell r="P233">
            <v>3.83</v>
          </cell>
        </row>
        <row r="234">
          <cell r="A234" t="str">
            <v xml:space="preserve">344.00 30201        </v>
          </cell>
          <cell r="B234">
            <v>48760</v>
          </cell>
          <cell r="C234">
            <v>60</v>
          </cell>
          <cell r="D234" t="str">
            <v xml:space="preserve">   R2</v>
          </cell>
          <cell r="E234">
            <v>-3</v>
          </cell>
          <cell r="F234">
            <v>29715224.530000001</v>
          </cell>
          <cell r="G234">
            <v>16418900</v>
          </cell>
          <cell r="H234">
            <v>14187781</v>
          </cell>
          <cell r="I234">
            <v>2068019</v>
          </cell>
          <cell r="J234">
            <v>6.96</v>
          </cell>
          <cell r="K234">
            <v>14.8</v>
          </cell>
          <cell r="L234">
            <v>55.3</v>
          </cell>
          <cell r="M234">
            <v>21.2</v>
          </cell>
          <cell r="N234">
            <v>16418900</v>
          </cell>
          <cell r="O234">
            <v>958327</v>
          </cell>
          <cell r="P234">
            <v>3.23</v>
          </cell>
        </row>
        <row r="235">
          <cell r="A235" t="str">
            <v xml:space="preserve">344.00 30202        </v>
          </cell>
          <cell r="B235">
            <v>48760</v>
          </cell>
          <cell r="C235">
            <v>60</v>
          </cell>
          <cell r="D235" t="str">
            <v xml:space="preserve">   R2</v>
          </cell>
          <cell r="E235">
            <v>-3</v>
          </cell>
          <cell r="F235">
            <v>32777730.66</v>
          </cell>
          <cell r="G235">
            <v>17238222</v>
          </cell>
          <cell r="H235">
            <v>16522841</v>
          </cell>
          <cell r="I235">
            <v>2271942</v>
          </cell>
          <cell r="J235">
            <v>6.93</v>
          </cell>
          <cell r="K235">
            <v>14.86</v>
          </cell>
          <cell r="L235">
            <v>52.6</v>
          </cell>
          <cell r="M235">
            <v>19.5</v>
          </cell>
          <cell r="N235">
            <v>17238222</v>
          </cell>
          <cell r="O235">
            <v>1111859</v>
          </cell>
          <cell r="P235">
            <v>3.39</v>
          </cell>
        </row>
        <row r="236">
          <cell r="A236" t="str">
            <v xml:space="preserve">344.00 30203        </v>
          </cell>
          <cell r="B236">
            <v>57161</v>
          </cell>
          <cell r="C236">
            <v>60</v>
          </cell>
          <cell r="D236" t="str">
            <v xml:space="preserve">   R2</v>
          </cell>
          <cell r="E236">
            <v>-3</v>
          </cell>
          <cell r="F236">
            <v>38221666.560000002</v>
          </cell>
          <cell r="G236">
            <v>1488910</v>
          </cell>
          <cell r="H236">
            <v>37879407</v>
          </cell>
          <cell r="I236">
            <v>1096610</v>
          </cell>
          <cell r="J236">
            <v>2.87</v>
          </cell>
          <cell r="K236">
            <v>35.9</v>
          </cell>
          <cell r="L236">
            <v>3.9</v>
          </cell>
          <cell r="M236">
            <v>1.5</v>
          </cell>
          <cell r="N236">
            <v>1488910</v>
          </cell>
          <cell r="O236">
            <v>1055071</v>
          </cell>
          <cell r="P236">
            <v>2.76</v>
          </cell>
        </row>
        <row r="237">
          <cell r="A237" t="str">
            <v xml:space="preserve">344.00 30300        </v>
          </cell>
          <cell r="B237">
            <v>52412</v>
          </cell>
          <cell r="C237">
            <v>60</v>
          </cell>
          <cell r="D237" t="str">
            <v xml:space="preserve">   R2</v>
          </cell>
          <cell r="E237">
            <v>-3</v>
          </cell>
          <cell r="F237">
            <v>244992.81</v>
          </cell>
          <cell r="G237">
            <v>30636</v>
          </cell>
          <cell r="H237">
            <v>221707</v>
          </cell>
          <cell r="I237">
            <v>10304</v>
          </cell>
          <cell r="J237">
            <v>4.21</v>
          </cell>
          <cell r="K237">
            <v>24.49</v>
          </cell>
          <cell r="L237">
            <v>12.5</v>
          </cell>
          <cell r="M237">
            <v>3.9</v>
          </cell>
          <cell r="N237">
            <v>30636</v>
          </cell>
          <cell r="O237">
            <v>9052</v>
          </cell>
          <cell r="P237">
            <v>3.69</v>
          </cell>
        </row>
        <row r="238">
          <cell r="A238" t="str">
            <v xml:space="preserve">344.00 30301        </v>
          </cell>
          <cell r="B238">
            <v>52412</v>
          </cell>
          <cell r="C238">
            <v>60</v>
          </cell>
          <cell r="D238" t="str">
            <v xml:space="preserve">   R2</v>
          </cell>
          <cell r="E238">
            <v>-3</v>
          </cell>
          <cell r="F238">
            <v>60821750.789999999</v>
          </cell>
          <cell r="G238">
            <v>19252873</v>
          </cell>
          <cell r="H238">
            <v>43393530</v>
          </cell>
          <cell r="I238">
            <v>2622286</v>
          </cell>
          <cell r="J238">
            <v>4.3099999999999996</v>
          </cell>
          <cell r="K238">
            <v>23.89</v>
          </cell>
          <cell r="L238">
            <v>31.7</v>
          </cell>
          <cell r="M238">
            <v>13.2</v>
          </cell>
          <cell r="N238">
            <v>19252873</v>
          </cell>
          <cell r="O238">
            <v>1816063</v>
          </cell>
          <cell r="P238">
            <v>2.99</v>
          </cell>
        </row>
        <row r="239">
          <cell r="A239" t="str">
            <v xml:space="preserve">344.00 30302        </v>
          </cell>
          <cell r="B239">
            <v>52412</v>
          </cell>
          <cell r="C239">
            <v>60</v>
          </cell>
          <cell r="D239" t="str">
            <v xml:space="preserve">   R2</v>
          </cell>
          <cell r="E239">
            <v>-3</v>
          </cell>
          <cell r="F239">
            <v>48074379.299999997</v>
          </cell>
          <cell r="G239">
            <v>6900306</v>
          </cell>
          <cell r="H239">
            <v>42616305</v>
          </cell>
          <cell r="I239">
            <v>2026048</v>
          </cell>
          <cell r="J239">
            <v>4.21</v>
          </cell>
          <cell r="K239">
            <v>24.44</v>
          </cell>
          <cell r="L239">
            <v>14.4</v>
          </cell>
          <cell r="M239">
            <v>5.0999999999999996</v>
          </cell>
          <cell r="N239">
            <v>6900306</v>
          </cell>
          <cell r="O239">
            <v>1743842</v>
          </cell>
          <cell r="P239">
            <v>3.63</v>
          </cell>
        </row>
        <row r="240">
          <cell r="A240" t="str">
            <v xml:space="preserve">344.00 30401        </v>
          </cell>
          <cell r="B240">
            <v>53143</v>
          </cell>
          <cell r="C240">
            <v>60</v>
          </cell>
          <cell r="D240" t="str">
            <v xml:space="preserve">   R2</v>
          </cell>
          <cell r="E240">
            <v>-3</v>
          </cell>
          <cell r="F240">
            <v>45685134.82</v>
          </cell>
          <cell r="G240">
            <v>13219128</v>
          </cell>
          <cell r="H240">
            <v>33836561</v>
          </cell>
          <cell r="I240">
            <v>1825279</v>
          </cell>
          <cell r="J240">
            <v>4</v>
          </cell>
          <cell r="K240">
            <v>25.78</v>
          </cell>
          <cell r="L240">
            <v>28.9</v>
          </cell>
          <cell r="M240">
            <v>11.2</v>
          </cell>
          <cell r="N240">
            <v>13219128</v>
          </cell>
          <cell r="O240">
            <v>1312594</v>
          </cell>
          <cell r="P240">
            <v>2.87</v>
          </cell>
          <cell r="Q240">
            <v>0</v>
          </cell>
          <cell r="R240">
            <v>0</v>
          </cell>
          <cell r="S240">
            <v>0</v>
          </cell>
        </row>
        <row r="241">
          <cell r="A241" t="str">
            <v xml:space="preserve">344.00 30502        </v>
          </cell>
          <cell r="B241">
            <v>49125</v>
          </cell>
          <cell r="C241">
            <v>60</v>
          </cell>
          <cell r="D241" t="str">
            <v xml:space="preserve">   R2</v>
          </cell>
          <cell r="E241">
            <v>-3</v>
          </cell>
          <cell r="F241">
            <v>27182223.170000002</v>
          </cell>
          <cell r="G241">
            <v>11594125</v>
          </cell>
          <cell r="H241">
            <v>16403565</v>
          </cell>
          <cell r="I241">
            <v>1760861</v>
          </cell>
          <cell r="J241">
            <v>6.48</v>
          </cell>
          <cell r="K241">
            <v>15.9</v>
          </cell>
          <cell r="L241">
            <v>42.7</v>
          </cell>
          <cell r="M241">
            <v>15.2</v>
          </cell>
          <cell r="N241">
            <v>11594125</v>
          </cell>
          <cell r="O241">
            <v>1031560</v>
          </cell>
          <cell r="P241">
            <v>3.79</v>
          </cell>
        </row>
        <row r="242">
          <cell r="A242" t="str">
            <v xml:space="preserve">344.00 30503        </v>
          </cell>
          <cell r="B242">
            <v>49125</v>
          </cell>
          <cell r="C242">
            <v>60</v>
          </cell>
          <cell r="D242" t="str">
            <v xml:space="preserve">   R2</v>
          </cell>
          <cell r="E242">
            <v>-3</v>
          </cell>
          <cell r="F242">
            <v>33559356.939999998</v>
          </cell>
          <cell r="G242">
            <v>14830096</v>
          </cell>
          <cell r="H242">
            <v>19736042</v>
          </cell>
          <cell r="I242">
            <v>2175339</v>
          </cell>
          <cell r="J242">
            <v>6.48</v>
          </cell>
          <cell r="K242">
            <v>15.89</v>
          </cell>
          <cell r="L242">
            <v>44.2</v>
          </cell>
          <cell r="M242">
            <v>15.5</v>
          </cell>
          <cell r="N242">
            <v>14830096</v>
          </cell>
          <cell r="O242">
            <v>1241958</v>
          </cell>
          <cell r="P242">
            <v>3.7</v>
          </cell>
        </row>
        <row r="243">
          <cell r="A243" t="str">
            <v xml:space="preserve">344.00 30504        </v>
          </cell>
          <cell r="B243">
            <v>53143</v>
          </cell>
          <cell r="C243">
            <v>60</v>
          </cell>
          <cell r="D243" t="str">
            <v xml:space="preserve">   R2</v>
          </cell>
          <cell r="E243">
            <v>-3</v>
          </cell>
          <cell r="F243">
            <v>44713507.439999998</v>
          </cell>
          <cell r="G243">
            <v>13026475</v>
          </cell>
          <cell r="H243">
            <v>33028438</v>
          </cell>
          <cell r="I243">
            <v>1788540</v>
          </cell>
          <cell r="J243">
            <v>4</v>
          </cell>
          <cell r="K243">
            <v>25.75</v>
          </cell>
          <cell r="L243">
            <v>29.1</v>
          </cell>
          <cell r="M243">
            <v>11.6</v>
          </cell>
          <cell r="N243">
            <v>13026475</v>
          </cell>
          <cell r="O243">
            <v>1282640</v>
          </cell>
          <cell r="P243">
            <v>2.87</v>
          </cell>
          <cell r="Q243">
            <v>0</v>
          </cell>
          <cell r="R243">
            <v>0</v>
          </cell>
          <cell r="S243">
            <v>0</v>
          </cell>
        </row>
        <row r="244">
          <cell r="A244" t="str">
            <v xml:space="preserve">344.00 30601        </v>
          </cell>
          <cell r="B244">
            <v>44012</v>
          </cell>
          <cell r="C244">
            <v>60</v>
          </cell>
          <cell r="D244" t="str">
            <v xml:space="preserve">   R2</v>
          </cell>
          <cell r="E244">
            <v>-3</v>
          </cell>
          <cell r="F244">
            <v>0.01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5.5</v>
          </cell>
          <cell r="N244">
            <v>0</v>
          </cell>
          <cell r="O244">
            <v>0</v>
          </cell>
          <cell r="P244">
            <v>0</v>
          </cell>
        </row>
        <row r="245">
          <cell r="A245" t="str">
            <v xml:space="preserve">344.00 30602        </v>
          </cell>
          <cell r="B245">
            <v>44012</v>
          </cell>
          <cell r="C245">
            <v>60</v>
          </cell>
          <cell r="D245" t="str">
            <v xml:space="preserve">   R2</v>
          </cell>
          <cell r="E245">
            <v>-3</v>
          </cell>
          <cell r="F245">
            <v>0.05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4.5</v>
          </cell>
          <cell r="N245">
            <v>0</v>
          </cell>
          <cell r="O245">
            <v>0</v>
          </cell>
          <cell r="P245">
            <v>20.6</v>
          </cell>
        </row>
        <row r="246">
          <cell r="A246" t="str">
            <v xml:space="preserve">344.00 30700        </v>
          </cell>
          <cell r="B246">
            <v>52412</v>
          </cell>
          <cell r="C246">
            <v>60</v>
          </cell>
          <cell r="D246" t="str">
            <v xml:space="preserve">   R2</v>
          </cell>
          <cell r="E246">
            <v>-3</v>
          </cell>
          <cell r="F246">
            <v>206289.15</v>
          </cell>
          <cell r="G246">
            <v>40072</v>
          </cell>
          <cell r="H246">
            <v>172406</v>
          </cell>
          <cell r="I246">
            <v>8726</v>
          </cell>
          <cell r="J246">
            <v>4.2300000000000004</v>
          </cell>
          <cell r="K246">
            <v>24.35</v>
          </cell>
          <cell r="L246">
            <v>19.399999999999999</v>
          </cell>
          <cell r="M246">
            <v>6</v>
          </cell>
          <cell r="N246">
            <v>40072</v>
          </cell>
          <cell r="O246">
            <v>7080</v>
          </cell>
          <cell r="P246">
            <v>3.43</v>
          </cell>
        </row>
        <row r="247">
          <cell r="A247" t="str">
            <v xml:space="preserve">344.00 30701        </v>
          </cell>
          <cell r="B247">
            <v>52412</v>
          </cell>
          <cell r="C247">
            <v>60</v>
          </cell>
          <cell r="D247" t="str">
            <v xml:space="preserve">   R2</v>
          </cell>
          <cell r="E247">
            <v>-3</v>
          </cell>
          <cell r="F247">
            <v>33768064.969999999</v>
          </cell>
          <cell r="G247">
            <v>10548014</v>
          </cell>
          <cell r="H247">
            <v>24233093</v>
          </cell>
          <cell r="I247">
            <v>1453452</v>
          </cell>
          <cell r="J247">
            <v>4.3</v>
          </cell>
          <cell r="K247">
            <v>23.93</v>
          </cell>
          <cell r="L247">
            <v>31.2</v>
          </cell>
          <cell r="M247">
            <v>12.8</v>
          </cell>
          <cell r="N247">
            <v>10548014</v>
          </cell>
          <cell r="O247">
            <v>1012682</v>
          </cell>
          <cell r="P247">
            <v>3</v>
          </cell>
        </row>
        <row r="248">
          <cell r="A248" t="str">
            <v xml:space="preserve">344.00 30702        </v>
          </cell>
          <cell r="B248">
            <v>52047</v>
          </cell>
          <cell r="C248">
            <v>60</v>
          </cell>
          <cell r="D248" t="str">
            <v xml:space="preserve">   R2</v>
          </cell>
          <cell r="E248">
            <v>-3</v>
          </cell>
          <cell r="F248">
            <v>33575007.140000001</v>
          </cell>
          <cell r="G248">
            <v>11276057</v>
          </cell>
          <cell r="H248">
            <v>23306200</v>
          </cell>
          <cell r="I248">
            <v>1500966</v>
          </cell>
          <cell r="J248">
            <v>4.47</v>
          </cell>
          <cell r="K248">
            <v>23.04</v>
          </cell>
          <cell r="L248">
            <v>33.6</v>
          </cell>
          <cell r="M248">
            <v>13.5</v>
          </cell>
          <cell r="N248">
            <v>11276057</v>
          </cell>
          <cell r="O248">
            <v>1011409</v>
          </cell>
          <cell r="P248">
            <v>3.01</v>
          </cell>
        </row>
        <row r="249">
          <cell r="A249" t="str">
            <v xml:space="preserve">344.00 30801        </v>
          </cell>
          <cell r="B249">
            <v>53873</v>
          </cell>
          <cell r="C249">
            <v>60</v>
          </cell>
          <cell r="D249" t="str">
            <v xml:space="preserve">   R2</v>
          </cell>
          <cell r="E249">
            <v>-3</v>
          </cell>
          <cell r="F249">
            <v>44556175.359999999</v>
          </cell>
          <cell r="G249">
            <v>11137861</v>
          </cell>
          <cell r="H249">
            <v>34755000</v>
          </cell>
          <cell r="I249">
            <v>1663387</v>
          </cell>
          <cell r="J249">
            <v>3.73</v>
          </cell>
          <cell r="K249">
            <v>27.59</v>
          </cell>
          <cell r="L249">
            <v>25</v>
          </cell>
          <cell r="M249">
            <v>9.6999999999999993</v>
          </cell>
          <cell r="N249">
            <v>11137861</v>
          </cell>
          <cell r="O249">
            <v>1259637</v>
          </cell>
          <cell r="P249">
            <v>2.83</v>
          </cell>
          <cell r="Q249">
            <v>0</v>
          </cell>
          <cell r="R249">
            <v>0</v>
          </cell>
          <cell r="S249">
            <v>0</v>
          </cell>
        </row>
        <row r="250">
          <cell r="A250" t="str">
            <v xml:space="preserve">344.00 30901        </v>
          </cell>
          <cell r="B250">
            <v>54604</v>
          </cell>
          <cell r="C250">
            <v>60</v>
          </cell>
          <cell r="D250" t="str">
            <v xml:space="preserve">   R2</v>
          </cell>
          <cell r="E250">
            <v>-3</v>
          </cell>
          <cell r="F250">
            <v>49500092.460000001</v>
          </cell>
          <cell r="G250">
            <v>10522177</v>
          </cell>
          <cell r="H250">
            <v>40462918</v>
          </cell>
          <cell r="I250">
            <v>1734777</v>
          </cell>
          <cell r="J250">
            <v>3.5</v>
          </cell>
          <cell r="K250">
            <v>29.39</v>
          </cell>
          <cell r="L250">
            <v>21.3</v>
          </cell>
          <cell r="M250">
            <v>8.1999999999999993</v>
          </cell>
          <cell r="N250">
            <v>10522177</v>
          </cell>
          <cell r="O250">
            <v>1376595</v>
          </cell>
          <cell r="P250">
            <v>2.78</v>
          </cell>
        </row>
        <row r="251">
          <cell r="A251" t="str">
            <v xml:space="preserve">344.00 30902        </v>
          </cell>
          <cell r="B251">
            <v>54604</v>
          </cell>
          <cell r="C251">
            <v>60</v>
          </cell>
          <cell r="D251" t="str">
            <v xml:space="preserve">   R2</v>
          </cell>
          <cell r="E251">
            <v>-3</v>
          </cell>
          <cell r="F251">
            <v>43626333.68</v>
          </cell>
          <cell r="G251">
            <v>9219705</v>
          </cell>
          <cell r="H251">
            <v>35715419</v>
          </cell>
          <cell r="I251">
            <v>1528406</v>
          </cell>
          <cell r="J251">
            <v>3.5</v>
          </cell>
          <cell r="K251">
            <v>29.4</v>
          </cell>
          <cell r="L251">
            <v>21.1</v>
          </cell>
          <cell r="M251">
            <v>8.1999999999999993</v>
          </cell>
          <cell r="N251">
            <v>9219705</v>
          </cell>
          <cell r="O251">
            <v>1214818</v>
          </cell>
          <cell r="P251">
            <v>2.78</v>
          </cell>
        </row>
        <row r="252">
          <cell r="A252" t="str">
            <v xml:space="preserve">344.00 30903        </v>
          </cell>
          <cell r="B252">
            <v>55334</v>
          </cell>
          <cell r="C252">
            <v>60</v>
          </cell>
          <cell r="D252" t="str">
            <v xml:space="preserve">   R2</v>
          </cell>
          <cell r="E252">
            <v>-3</v>
          </cell>
          <cell r="F252">
            <v>65774579.289999999</v>
          </cell>
          <cell r="G252">
            <v>10609026</v>
          </cell>
          <cell r="H252">
            <v>57138791</v>
          </cell>
          <cell r="I252">
            <v>2167930</v>
          </cell>
          <cell r="J252">
            <v>3.3</v>
          </cell>
          <cell r="K252">
            <v>31.25</v>
          </cell>
          <cell r="L252">
            <v>16.100000000000001</v>
          </cell>
          <cell r="M252">
            <v>6.2</v>
          </cell>
          <cell r="N252">
            <v>10609026</v>
          </cell>
          <cell r="O252">
            <v>1828468</v>
          </cell>
          <cell r="P252">
            <v>2.78</v>
          </cell>
        </row>
        <row r="253">
          <cell r="A253" t="str">
            <v xml:space="preserve">344.00 31001        </v>
          </cell>
          <cell r="B253">
            <v>56065</v>
          </cell>
          <cell r="C253">
            <v>60</v>
          </cell>
          <cell r="D253" t="str">
            <v xml:space="preserve">   R2</v>
          </cell>
          <cell r="E253">
            <v>-3</v>
          </cell>
          <cell r="F253">
            <v>72067369.810000002</v>
          </cell>
          <cell r="G253">
            <v>8136879</v>
          </cell>
          <cell r="H253">
            <v>66092512</v>
          </cell>
          <cell r="I253">
            <v>2241902</v>
          </cell>
          <cell r="J253">
            <v>3.11</v>
          </cell>
          <cell r="K253">
            <v>33.11</v>
          </cell>
          <cell r="L253">
            <v>11.3</v>
          </cell>
          <cell r="M253">
            <v>4.4000000000000004</v>
          </cell>
          <cell r="N253">
            <v>8136879</v>
          </cell>
          <cell r="O253">
            <v>1996363</v>
          </cell>
          <cell r="P253">
            <v>2.77</v>
          </cell>
        </row>
        <row r="254">
          <cell r="A254" t="str">
            <v xml:space="preserve">344.00 31101        </v>
          </cell>
          <cell r="B254">
            <v>56430</v>
          </cell>
          <cell r="C254">
            <v>60</v>
          </cell>
          <cell r="D254" t="str">
            <v xml:space="preserve">   R2</v>
          </cell>
          <cell r="E254">
            <v>-3</v>
          </cell>
          <cell r="F254">
            <v>80939003.280000001</v>
          </cell>
          <cell r="G254">
            <v>7198158</v>
          </cell>
          <cell r="H254">
            <v>76169015</v>
          </cell>
          <cell r="I254">
            <v>2449814</v>
          </cell>
          <cell r="J254">
            <v>3.03</v>
          </cell>
          <cell r="K254">
            <v>34.03</v>
          </cell>
          <cell r="L254">
            <v>8.9</v>
          </cell>
          <cell r="M254">
            <v>3.4</v>
          </cell>
          <cell r="N254">
            <v>7198158</v>
          </cell>
          <cell r="O254">
            <v>2238317</v>
          </cell>
          <cell r="P254">
            <v>2.77</v>
          </cell>
        </row>
        <row r="255">
          <cell r="A255" t="str">
            <v xml:space="preserve">344.00 31201        </v>
          </cell>
          <cell r="B255">
            <v>57161</v>
          </cell>
          <cell r="C255">
            <v>60</v>
          </cell>
          <cell r="D255" t="str">
            <v xml:space="preserve">   R2</v>
          </cell>
          <cell r="E255">
            <v>-3</v>
          </cell>
          <cell r="F255">
            <v>87208138.849999994</v>
          </cell>
          <cell r="G255">
            <v>3397158</v>
          </cell>
          <cell r="H255">
            <v>86427225</v>
          </cell>
          <cell r="I255">
            <v>2502072</v>
          </cell>
          <cell r="J255">
            <v>2.87</v>
          </cell>
          <cell r="K255">
            <v>35.9</v>
          </cell>
          <cell r="L255">
            <v>3.9</v>
          </cell>
          <cell r="M255">
            <v>1.5</v>
          </cell>
          <cell r="N255">
            <v>3397158</v>
          </cell>
          <cell r="O255">
            <v>2407293</v>
          </cell>
          <cell r="P255">
            <v>2.76</v>
          </cell>
        </row>
        <row r="256">
          <cell r="A256" t="str">
            <v xml:space="preserve">345.00 30101        </v>
          </cell>
          <cell r="B256">
            <v>46934</v>
          </cell>
          <cell r="C256">
            <v>50</v>
          </cell>
          <cell r="D256" t="str">
            <v xml:space="preserve"> R2.5</v>
          </cell>
          <cell r="E256">
            <v>-2</v>
          </cell>
          <cell r="F256">
            <v>420107.13</v>
          </cell>
          <cell r="G256">
            <v>319938</v>
          </cell>
          <cell r="H256">
            <v>108571</v>
          </cell>
          <cell r="I256">
            <v>46476</v>
          </cell>
          <cell r="J256">
            <v>11.06</v>
          </cell>
          <cell r="K256">
            <v>9.2200000000000006</v>
          </cell>
          <cell r="L256">
            <v>76.2</v>
          </cell>
          <cell r="M256">
            <v>37.5</v>
          </cell>
          <cell r="N256">
            <v>319938</v>
          </cell>
          <cell r="O256">
            <v>11778</v>
          </cell>
          <cell r="P256">
            <v>2.8</v>
          </cell>
        </row>
        <row r="257">
          <cell r="A257" t="str">
            <v xml:space="preserve">345.00 30102        </v>
          </cell>
          <cell r="B257">
            <v>46934</v>
          </cell>
          <cell r="C257">
            <v>50</v>
          </cell>
          <cell r="D257" t="str">
            <v xml:space="preserve"> R2.5</v>
          </cell>
          <cell r="E257">
            <v>-2</v>
          </cell>
          <cell r="F257">
            <v>1170054.96</v>
          </cell>
          <cell r="G257">
            <v>686166</v>
          </cell>
          <cell r="H257">
            <v>507290</v>
          </cell>
          <cell r="I257">
            <v>117814</v>
          </cell>
          <cell r="J257">
            <v>10.07</v>
          </cell>
          <cell r="K257">
            <v>10.130000000000001</v>
          </cell>
          <cell r="L257">
            <v>58.6</v>
          </cell>
          <cell r="M257">
            <v>18.100000000000001</v>
          </cell>
          <cell r="N257">
            <v>686166</v>
          </cell>
          <cell r="O257">
            <v>50079</v>
          </cell>
          <cell r="P257">
            <v>4.28</v>
          </cell>
        </row>
        <row r="258">
          <cell r="A258" t="str">
            <v xml:space="preserve">345.00 30103        </v>
          </cell>
          <cell r="B258">
            <v>46934</v>
          </cell>
          <cell r="C258">
            <v>50</v>
          </cell>
          <cell r="D258" t="str">
            <v xml:space="preserve"> R2.5</v>
          </cell>
          <cell r="E258">
            <v>-2</v>
          </cell>
          <cell r="F258">
            <v>4285928.2699999996</v>
          </cell>
          <cell r="G258">
            <v>2816866</v>
          </cell>
          <cell r="H258">
            <v>1554781</v>
          </cell>
          <cell r="I258">
            <v>450685</v>
          </cell>
          <cell r="J258">
            <v>10.52</v>
          </cell>
          <cell r="K258">
            <v>9.6999999999999993</v>
          </cell>
          <cell r="L258">
            <v>65.7</v>
          </cell>
          <cell r="M258">
            <v>30.9</v>
          </cell>
          <cell r="N258">
            <v>2816866</v>
          </cell>
          <cell r="O258">
            <v>160284</v>
          </cell>
          <cell r="P258">
            <v>3.74</v>
          </cell>
        </row>
        <row r="259">
          <cell r="A259" t="str">
            <v xml:space="preserve">345.00 30200        </v>
          </cell>
          <cell r="B259">
            <v>48760</v>
          </cell>
          <cell r="C259">
            <v>50</v>
          </cell>
          <cell r="D259" t="str">
            <v xml:space="preserve"> R2.5</v>
          </cell>
          <cell r="E259">
            <v>-2</v>
          </cell>
          <cell r="F259">
            <v>12506640.1</v>
          </cell>
          <cell r="G259">
            <v>7234374</v>
          </cell>
          <cell r="H259">
            <v>5522399</v>
          </cell>
          <cell r="I259">
            <v>884658</v>
          </cell>
          <cell r="J259">
            <v>7.07</v>
          </cell>
          <cell r="K259">
            <v>14.42</v>
          </cell>
          <cell r="L259">
            <v>57.8</v>
          </cell>
          <cell r="M259">
            <v>22.6</v>
          </cell>
          <cell r="N259">
            <v>7234374</v>
          </cell>
          <cell r="O259">
            <v>382947</v>
          </cell>
          <cell r="P259">
            <v>3.06</v>
          </cell>
        </row>
        <row r="260">
          <cell r="A260" t="str">
            <v xml:space="preserve">345.00 30201        </v>
          </cell>
          <cell r="B260">
            <v>48760</v>
          </cell>
          <cell r="C260">
            <v>50</v>
          </cell>
          <cell r="D260" t="str">
            <v xml:space="preserve"> R2.5</v>
          </cell>
          <cell r="E260">
            <v>-2</v>
          </cell>
          <cell r="F260">
            <v>30758543.48</v>
          </cell>
          <cell r="G260">
            <v>16408380</v>
          </cell>
          <cell r="H260">
            <v>14965334</v>
          </cell>
          <cell r="I260">
            <v>2153309</v>
          </cell>
          <cell r="J260">
            <v>7</v>
          </cell>
          <cell r="K260">
            <v>14.57</v>
          </cell>
          <cell r="L260">
            <v>53.3</v>
          </cell>
          <cell r="M260">
            <v>20.2</v>
          </cell>
          <cell r="N260">
            <v>16408380</v>
          </cell>
          <cell r="O260">
            <v>1026889</v>
          </cell>
          <cell r="P260">
            <v>3.34</v>
          </cell>
        </row>
        <row r="261">
          <cell r="A261" t="str">
            <v xml:space="preserve">345.00 30202        </v>
          </cell>
          <cell r="B261">
            <v>48760</v>
          </cell>
          <cell r="C261">
            <v>50</v>
          </cell>
          <cell r="D261" t="str">
            <v xml:space="preserve"> R2.5</v>
          </cell>
          <cell r="E261">
            <v>-2</v>
          </cell>
          <cell r="F261">
            <v>25710169.039999999</v>
          </cell>
          <cell r="G261">
            <v>13249017</v>
          </cell>
          <cell r="H261">
            <v>12975355</v>
          </cell>
          <cell r="I261">
            <v>1791282</v>
          </cell>
          <cell r="J261">
            <v>6.97</v>
          </cell>
          <cell r="K261">
            <v>14.64</v>
          </cell>
          <cell r="L261">
            <v>51.5</v>
          </cell>
          <cell r="M261">
            <v>19.3</v>
          </cell>
          <cell r="N261">
            <v>13249017</v>
          </cell>
          <cell r="O261">
            <v>886558</v>
          </cell>
          <cell r="P261">
            <v>3.45</v>
          </cell>
        </row>
        <row r="262">
          <cell r="A262" t="str">
            <v xml:space="preserve">345.00 30203        </v>
          </cell>
          <cell r="B262">
            <v>57161</v>
          </cell>
          <cell r="C262">
            <v>50</v>
          </cell>
          <cell r="D262" t="str">
            <v xml:space="preserve"> R2.5</v>
          </cell>
          <cell r="E262">
            <v>-2</v>
          </cell>
          <cell r="F262">
            <v>60694880.549999997</v>
          </cell>
          <cell r="G262">
            <v>2411966</v>
          </cell>
          <cell r="H262">
            <v>59496812</v>
          </cell>
          <cell r="I262">
            <v>1745876</v>
          </cell>
          <cell r="J262">
            <v>2.88</v>
          </cell>
          <cell r="K262">
            <v>35.46</v>
          </cell>
          <cell r="L262">
            <v>4</v>
          </cell>
          <cell r="M262">
            <v>1.5</v>
          </cell>
          <cell r="N262">
            <v>2411966</v>
          </cell>
          <cell r="O262">
            <v>1677728</v>
          </cell>
          <cell r="P262">
            <v>2.76</v>
          </cell>
        </row>
        <row r="263">
          <cell r="A263" t="str">
            <v xml:space="preserve">345.00 30300        </v>
          </cell>
          <cell r="B263">
            <v>52412</v>
          </cell>
          <cell r="C263">
            <v>50</v>
          </cell>
          <cell r="D263" t="str">
            <v xml:space="preserve"> R2.5</v>
          </cell>
          <cell r="E263">
            <v>-2</v>
          </cell>
          <cell r="F263">
            <v>1235228.53</v>
          </cell>
          <cell r="G263">
            <v>198242</v>
          </cell>
          <cell r="H263">
            <v>1061691</v>
          </cell>
          <cell r="I263">
            <v>52366</v>
          </cell>
          <cell r="J263">
            <v>4.24</v>
          </cell>
          <cell r="K263">
            <v>24.06</v>
          </cell>
          <cell r="L263">
            <v>16</v>
          </cell>
          <cell r="M263">
            <v>6.3</v>
          </cell>
          <cell r="N263">
            <v>198242</v>
          </cell>
          <cell r="O263">
            <v>44122</v>
          </cell>
          <cell r="P263">
            <v>3.57</v>
          </cell>
        </row>
        <row r="264">
          <cell r="A264" t="str">
            <v xml:space="preserve">345.00 30301        </v>
          </cell>
          <cell r="B264">
            <v>52412</v>
          </cell>
          <cell r="C264">
            <v>50</v>
          </cell>
          <cell r="D264" t="str">
            <v xml:space="preserve"> R2.5</v>
          </cell>
          <cell r="E264">
            <v>-2</v>
          </cell>
          <cell r="F264">
            <v>59067994.990000002</v>
          </cell>
          <cell r="G264">
            <v>20953554</v>
          </cell>
          <cell r="H264">
            <v>39295801</v>
          </cell>
          <cell r="I264">
            <v>2582484</v>
          </cell>
          <cell r="J264">
            <v>4.37</v>
          </cell>
          <cell r="K264">
            <v>23.33</v>
          </cell>
          <cell r="L264">
            <v>35.5</v>
          </cell>
          <cell r="M264">
            <v>14.3</v>
          </cell>
          <cell r="N264">
            <v>20953554</v>
          </cell>
          <cell r="O264">
            <v>1684064</v>
          </cell>
          <cell r="P264">
            <v>2.85</v>
          </cell>
        </row>
        <row r="265">
          <cell r="A265" t="str">
            <v xml:space="preserve">345.00 30302        </v>
          </cell>
          <cell r="B265">
            <v>52412</v>
          </cell>
          <cell r="C265">
            <v>50</v>
          </cell>
          <cell r="D265" t="str">
            <v xml:space="preserve"> R2.5</v>
          </cell>
          <cell r="E265">
            <v>-2</v>
          </cell>
          <cell r="F265">
            <v>33771053.380000003</v>
          </cell>
          <cell r="G265">
            <v>4881140</v>
          </cell>
          <cell r="H265">
            <v>29565334</v>
          </cell>
          <cell r="I265">
            <v>1413479</v>
          </cell>
          <cell r="J265">
            <v>4.1900000000000004</v>
          </cell>
          <cell r="K265">
            <v>24.37</v>
          </cell>
          <cell r="L265">
            <v>14.5</v>
          </cell>
          <cell r="M265">
            <v>5.0999999999999996</v>
          </cell>
          <cell r="N265">
            <v>4881140</v>
          </cell>
          <cell r="O265">
            <v>1213296</v>
          </cell>
          <cell r="P265">
            <v>3.59</v>
          </cell>
        </row>
        <row r="266">
          <cell r="A266" t="str">
            <v xml:space="preserve">345.00 30401        </v>
          </cell>
          <cell r="B266">
            <v>53143</v>
          </cell>
          <cell r="C266">
            <v>50</v>
          </cell>
          <cell r="D266" t="str">
            <v xml:space="preserve"> R2.5</v>
          </cell>
          <cell r="E266">
            <v>-2</v>
          </cell>
          <cell r="F266">
            <v>49757788.939999998</v>
          </cell>
          <cell r="G266">
            <v>14095019</v>
          </cell>
          <cell r="H266">
            <v>36657926</v>
          </cell>
          <cell r="I266">
            <v>1998934</v>
          </cell>
          <cell r="J266">
            <v>4.0199999999999996</v>
          </cell>
          <cell r="K266">
            <v>25.39</v>
          </cell>
          <cell r="L266">
            <v>28.3</v>
          </cell>
          <cell r="M266">
            <v>10.8</v>
          </cell>
          <cell r="N266">
            <v>14095019</v>
          </cell>
          <cell r="O266">
            <v>1443801</v>
          </cell>
          <cell r="P266">
            <v>2.9</v>
          </cell>
        </row>
        <row r="267">
          <cell r="A267" t="str">
            <v xml:space="preserve">345.00 30500        </v>
          </cell>
          <cell r="B267">
            <v>49125</v>
          </cell>
          <cell r="C267">
            <v>50</v>
          </cell>
          <cell r="D267" t="str">
            <v xml:space="preserve"> R2.5</v>
          </cell>
          <cell r="E267">
            <v>-2</v>
          </cell>
          <cell r="F267">
            <v>5443052.4100000001</v>
          </cell>
          <cell r="G267">
            <v>2903047</v>
          </cell>
          <cell r="H267">
            <v>2648866</v>
          </cell>
          <cell r="I267">
            <v>360046</v>
          </cell>
          <cell r="J267">
            <v>6.61</v>
          </cell>
          <cell r="K267">
            <v>15.42</v>
          </cell>
          <cell r="L267">
            <v>53.3</v>
          </cell>
          <cell r="M267">
            <v>20.399999999999999</v>
          </cell>
          <cell r="N267">
            <v>2903047</v>
          </cell>
          <cell r="O267">
            <v>171803</v>
          </cell>
          <cell r="P267">
            <v>3.16</v>
          </cell>
        </row>
        <row r="268">
          <cell r="A268" t="str">
            <v xml:space="preserve">345.00 30502        </v>
          </cell>
          <cell r="B268">
            <v>49125</v>
          </cell>
          <cell r="C268">
            <v>50</v>
          </cell>
          <cell r="D268" t="str">
            <v xml:space="preserve"> R2.5</v>
          </cell>
          <cell r="E268">
            <v>-2</v>
          </cell>
          <cell r="F268">
            <v>29087068.699999999</v>
          </cell>
          <cell r="G268">
            <v>14233673</v>
          </cell>
          <cell r="H268">
            <v>15435137</v>
          </cell>
          <cell r="I268">
            <v>1906736</v>
          </cell>
          <cell r="J268">
            <v>6.56</v>
          </cell>
          <cell r="K268">
            <v>15.56</v>
          </cell>
          <cell r="L268">
            <v>48.9</v>
          </cell>
          <cell r="M268">
            <v>18.399999999999999</v>
          </cell>
          <cell r="N268">
            <v>14233673</v>
          </cell>
          <cell r="O268">
            <v>992136</v>
          </cell>
          <cell r="P268">
            <v>3.41</v>
          </cell>
        </row>
        <row r="269">
          <cell r="A269" t="str">
            <v xml:space="preserve">345.00 30503        </v>
          </cell>
          <cell r="B269">
            <v>49125</v>
          </cell>
          <cell r="C269">
            <v>50</v>
          </cell>
          <cell r="D269" t="str">
            <v xml:space="preserve"> R2.5</v>
          </cell>
          <cell r="E269">
            <v>-2</v>
          </cell>
          <cell r="F269">
            <v>26145825.260000002</v>
          </cell>
          <cell r="G269">
            <v>12693048</v>
          </cell>
          <cell r="H269">
            <v>13975694</v>
          </cell>
          <cell r="I269">
            <v>1712829</v>
          </cell>
          <cell r="J269">
            <v>6.55</v>
          </cell>
          <cell r="K269">
            <v>15.57</v>
          </cell>
          <cell r="L269">
            <v>48.5</v>
          </cell>
          <cell r="M269">
            <v>18.2</v>
          </cell>
          <cell r="N269">
            <v>12693048</v>
          </cell>
          <cell r="O269">
            <v>897500</v>
          </cell>
          <cell r="P269">
            <v>3.43</v>
          </cell>
        </row>
        <row r="270">
          <cell r="A270" t="str">
            <v xml:space="preserve">345.00 30504        </v>
          </cell>
          <cell r="B270">
            <v>53143</v>
          </cell>
          <cell r="C270">
            <v>50</v>
          </cell>
          <cell r="D270" t="str">
            <v xml:space="preserve"> R2.5</v>
          </cell>
          <cell r="E270">
            <v>-2</v>
          </cell>
          <cell r="F270">
            <v>56238775.219999999</v>
          </cell>
          <cell r="G270">
            <v>16565463</v>
          </cell>
          <cell r="H270">
            <v>40798088</v>
          </cell>
          <cell r="I270">
            <v>2269128</v>
          </cell>
          <cell r="J270">
            <v>4.03</v>
          </cell>
          <cell r="K270">
            <v>25.28</v>
          </cell>
          <cell r="L270">
            <v>29.5</v>
          </cell>
          <cell r="M270">
            <v>11.5</v>
          </cell>
          <cell r="N270">
            <v>16565463</v>
          </cell>
          <cell r="O270">
            <v>1613725</v>
          </cell>
          <cell r="P270">
            <v>2.87</v>
          </cell>
        </row>
        <row r="271">
          <cell r="A271" t="str">
            <v xml:space="preserve">345.00 30601        </v>
          </cell>
          <cell r="B271">
            <v>44012</v>
          </cell>
          <cell r="C271">
            <v>50</v>
          </cell>
          <cell r="D271" t="str">
            <v xml:space="preserve"> R2.5</v>
          </cell>
          <cell r="E271">
            <v>-2</v>
          </cell>
          <cell r="F271">
            <v>0.01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18.5</v>
          </cell>
          <cell r="N271">
            <v>0</v>
          </cell>
          <cell r="O271">
            <v>0</v>
          </cell>
          <cell r="P271">
            <v>0</v>
          </cell>
        </row>
        <row r="272">
          <cell r="A272" t="str">
            <v xml:space="preserve">345.00 30700        </v>
          </cell>
          <cell r="B272">
            <v>52412</v>
          </cell>
          <cell r="C272">
            <v>50</v>
          </cell>
          <cell r="D272" t="str">
            <v xml:space="preserve"> R2.5</v>
          </cell>
          <cell r="E272">
            <v>-2</v>
          </cell>
          <cell r="F272">
            <v>2204656.5699999998</v>
          </cell>
          <cell r="G272">
            <v>699503</v>
          </cell>
          <cell r="H272">
            <v>1549247</v>
          </cell>
          <cell r="I272">
            <v>98759</v>
          </cell>
          <cell r="J272">
            <v>4.4800000000000004</v>
          </cell>
          <cell r="K272">
            <v>22.77</v>
          </cell>
          <cell r="L272">
            <v>31.7</v>
          </cell>
          <cell r="M272">
            <v>14.9</v>
          </cell>
          <cell r="N272">
            <v>699503</v>
          </cell>
          <cell r="O272">
            <v>68043</v>
          </cell>
          <cell r="P272">
            <v>3.09</v>
          </cell>
        </row>
        <row r="273">
          <cell r="A273" t="str">
            <v xml:space="preserve">345.00 30701        </v>
          </cell>
          <cell r="B273">
            <v>52412</v>
          </cell>
          <cell r="C273">
            <v>50</v>
          </cell>
          <cell r="D273" t="str">
            <v xml:space="preserve"> R2.5</v>
          </cell>
          <cell r="E273">
            <v>-2</v>
          </cell>
          <cell r="F273">
            <v>36216823.270000003</v>
          </cell>
          <cell r="G273">
            <v>13068412</v>
          </cell>
          <cell r="H273">
            <v>23872748</v>
          </cell>
          <cell r="I273">
            <v>1599184</v>
          </cell>
          <cell r="J273">
            <v>4.42</v>
          </cell>
          <cell r="K273">
            <v>23.1</v>
          </cell>
          <cell r="L273">
            <v>36.1</v>
          </cell>
          <cell r="M273">
            <v>14.8</v>
          </cell>
          <cell r="N273">
            <v>13068412</v>
          </cell>
          <cell r="O273">
            <v>1033560</v>
          </cell>
          <cell r="P273">
            <v>2.85</v>
          </cell>
        </row>
        <row r="274">
          <cell r="A274" t="str">
            <v xml:space="preserve">345.00 30702        </v>
          </cell>
          <cell r="B274">
            <v>52047</v>
          </cell>
          <cell r="C274">
            <v>50</v>
          </cell>
          <cell r="D274" t="str">
            <v xml:space="preserve"> R2.5</v>
          </cell>
          <cell r="E274">
            <v>-2</v>
          </cell>
          <cell r="F274">
            <v>35686944.619999997</v>
          </cell>
          <cell r="G274">
            <v>13290115</v>
          </cell>
          <cell r="H274">
            <v>23110569</v>
          </cell>
          <cell r="I274">
            <v>1630125</v>
          </cell>
          <cell r="J274">
            <v>4.57</v>
          </cell>
          <cell r="K274">
            <v>22.33</v>
          </cell>
          <cell r="L274">
            <v>37.200000000000003</v>
          </cell>
          <cell r="M274">
            <v>15</v>
          </cell>
          <cell r="N274">
            <v>13290115</v>
          </cell>
          <cell r="O274">
            <v>1035159</v>
          </cell>
          <cell r="P274">
            <v>2.9</v>
          </cell>
        </row>
        <row r="275">
          <cell r="A275" t="str">
            <v xml:space="preserve">345.00 30801        </v>
          </cell>
          <cell r="B275">
            <v>53873</v>
          </cell>
          <cell r="C275">
            <v>50</v>
          </cell>
          <cell r="D275" t="str">
            <v xml:space="preserve"> R2.5</v>
          </cell>
          <cell r="E275">
            <v>-2</v>
          </cell>
          <cell r="F275">
            <v>55581392.030000001</v>
          </cell>
          <cell r="G275">
            <v>14003324</v>
          </cell>
          <cell r="H275">
            <v>42689696</v>
          </cell>
          <cell r="I275">
            <v>2088910</v>
          </cell>
          <cell r="J275">
            <v>3.76</v>
          </cell>
          <cell r="K275">
            <v>27.14</v>
          </cell>
          <cell r="L275">
            <v>25.2</v>
          </cell>
          <cell r="M275">
            <v>9.6</v>
          </cell>
          <cell r="N275">
            <v>14003324</v>
          </cell>
          <cell r="O275">
            <v>1573171</v>
          </cell>
          <cell r="P275">
            <v>2.83</v>
          </cell>
        </row>
        <row r="276">
          <cell r="A276" t="str">
            <v xml:space="preserve">345.00 30900        </v>
          </cell>
          <cell r="B276">
            <v>55334</v>
          </cell>
          <cell r="C276">
            <v>50</v>
          </cell>
          <cell r="D276" t="str">
            <v xml:space="preserve"> R2.5</v>
          </cell>
          <cell r="E276">
            <v>-2</v>
          </cell>
          <cell r="F276">
            <v>1292150.6100000001</v>
          </cell>
          <cell r="G276">
            <v>144067</v>
          </cell>
          <cell r="H276">
            <v>1173927</v>
          </cell>
          <cell r="I276">
            <v>42284</v>
          </cell>
          <cell r="J276">
            <v>3.27</v>
          </cell>
          <cell r="K276">
            <v>31.17</v>
          </cell>
          <cell r="L276">
            <v>11.1</v>
          </cell>
          <cell r="M276">
            <v>4</v>
          </cell>
          <cell r="N276">
            <v>144067</v>
          </cell>
          <cell r="O276">
            <v>37662</v>
          </cell>
          <cell r="P276">
            <v>2.91</v>
          </cell>
        </row>
        <row r="277">
          <cell r="A277" t="str">
            <v xml:space="preserve">345.00 30901        </v>
          </cell>
          <cell r="B277">
            <v>54604</v>
          </cell>
          <cell r="C277">
            <v>50</v>
          </cell>
          <cell r="D277" t="str">
            <v xml:space="preserve"> R2.5</v>
          </cell>
          <cell r="E277">
            <v>-2</v>
          </cell>
          <cell r="F277">
            <v>72345305.590000004</v>
          </cell>
          <cell r="G277">
            <v>15635948</v>
          </cell>
          <cell r="H277">
            <v>58156264</v>
          </cell>
          <cell r="I277">
            <v>2554248</v>
          </cell>
          <cell r="J277">
            <v>3.53</v>
          </cell>
          <cell r="K277">
            <v>28.89</v>
          </cell>
          <cell r="L277">
            <v>21.6</v>
          </cell>
          <cell r="M277">
            <v>8.1999999999999993</v>
          </cell>
          <cell r="N277">
            <v>15635948</v>
          </cell>
          <cell r="O277">
            <v>2013010</v>
          </cell>
          <cell r="P277">
            <v>2.78</v>
          </cell>
        </row>
        <row r="278">
          <cell r="A278" t="str">
            <v xml:space="preserve">345.00 30902        </v>
          </cell>
          <cell r="B278">
            <v>54604</v>
          </cell>
          <cell r="C278">
            <v>50</v>
          </cell>
          <cell r="D278" t="str">
            <v xml:space="preserve"> R2.5</v>
          </cell>
          <cell r="E278">
            <v>-2</v>
          </cell>
          <cell r="F278">
            <v>33197917.960000001</v>
          </cell>
          <cell r="G278">
            <v>7177087</v>
          </cell>
          <cell r="H278">
            <v>26684789</v>
          </cell>
          <cell r="I278">
            <v>1172097</v>
          </cell>
          <cell r="J278">
            <v>3.53</v>
          </cell>
          <cell r="K278">
            <v>28.89</v>
          </cell>
          <cell r="L278">
            <v>21.6</v>
          </cell>
          <cell r="M278">
            <v>8.1999999999999993</v>
          </cell>
          <cell r="N278">
            <v>7177087</v>
          </cell>
          <cell r="O278">
            <v>923683</v>
          </cell>
          <cell r="P278">
            <v>2.78</v>
          </cell>
        </row>
        <row r="279">
          <cell r="A279" t="str">
            <v xml:space="preserve">345.00 30903        </v>
          </cell>
          <cell r="B279">
            <v>55334</v>
          </cell>
          <cell r="C279">
            <v>50</v>
          </cell>
          <cell r="D279" t="str">
            <v xml:space="preserve"> R2.5</v>
          </cell>
          <cell r="E279">
            <v>-2</v>
          </cell>
          <cell r="F279">
            <v>49186847.380000003</v>
          </cell>
          <cell r="G279">
            <v>8185971</v>
          </cell>
          <cell r="H279">
            <v>41984613</v>
          </cell>
          <cell r="I279">
            <v>1631564</v>
          </cell>
          <cell r="J279">
            <v>3.32</v>
          </cell>
          <cell r="K279">
            <v>30.75</v>
          </cell>
          <cell r="L279">
            <v>16.600000000000001</v>
          </cell>
          <cell r="M279">
            <v>6.3</v>
          </cell>
          <cell r="N279">
            <v>8185971</v>
          </cell>
          <cell r="O279">
            <v>1365281</v>
          </cell>
          <cell r="P279">
            <v>2.78</v>
          </cell>
        </row>
        <row r="280">
          <cell r="A280" t="str">
            <v xml:space="preserve">345.00 31001        </v>
          </cell>
          <cell r="B280">
            <v>56065</v>
          </cell>
          <cell r="C280">
            <v>50</v>
          </cell>
          <cell r="D280" t="str">
            <v xml:space="preserve"> R2.5</v>
          </cell>
          <cell r="E280">
            <v>-2</v>
          </cell>
          <cell r="F280">
            <v>114551904.63</v>
          </cell>
          <cell r="G280">
            <v>13000433</v>
          </cell>
          <cell r="H280">
            <v>103842510</v>
          </cell>
          <cell r="I280">
            <v>3577555</v>
          </cell>
          <cell r="J280">
            <v>3.12</v>
          </cell>
          <cell r="K280">
            <v>32.659999999999997</v>
          </cell>
          <cell r="L280">
            <v>11.3</v>
          </cell>
          <cell r="M280">
            <v>4.3</v>
          </cell>
          <cell r="N280">
            <v>13000433</v>
          </cell>
          <cell r="O280">
            <v>3179649</v>
          </cell>
          <cell r="P280">
            <v>2.78</v>
          </cell>
        </row>
        <row r="281">
          <cell r="A281" t="str">
            <v xml:space="preserve">345.00 31101        </v>
          </cell>
          <cell r="B281">
            <v>56430</v>
          </cell>
          <cell r="C281">
            <v>50</v>
          </cell>
          <cell r="D281" t="str">
            <v xml:space="preserve"> R2.5</v>
          </cell>
          <cell r="E281">
            <v>-2</v>
          </cell>
          <cell r="F281">
            <v>83796291.620000005</v>
          </cell>
          <cell r="G281">
            <v>7725674</v>
          </cell>
          <cell r="H281">
            <v>77746543</v>
          </cell>
          <cell r="I281">
            <v>2546848</v>
          </cell>
          <cell r="J281">
            <v>3.04</v>
          </cell>
          <cell r="K281">
            <v>33.56</v>
          </cell>
          <cell r="L281">
            <v>9.1999999999999993</v>
          </cell>
          <cell r="M281">
            <v>3.5</v>
          </cell>
          <cell r="N281">
            <v>7725674</v>
          </cell>
          <cell r="O281">
            <v>2316662</v>
          </cell>
          <cell r="P281">
            <v>2.76</v>
          </cell>
        </row>
        <row r="282">
          <cell r="A282" t="str">
            <v xml:space="preserve">345.00 31201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-2</v>
          </cell>
          <cell r="F282">
            <v>138483955.50999999</v>
          </cell>
          <cell r="G282">
            <v>5503242</v>
          </cell>
          <cell r="H282">
            <v>135750393</v>
          </cell>
          <cell r="I282">
            <v>3983464</v>
          </cell>
          <cell r="J282">
            <v>2.88</v>
          </cell>
          <cell r="K282">
            <v>35.46</v>
          </cell>
          <cell r="L282">
            <v>4</v>
          </cell>
          <cell r="M282">
            <v>1.5</v>
          </cell>
          <cell r="N282">
            <v>5503242</v>
          </cell>
          <cell r="O282">
            <v>3827973</v>
          </cell>
          <cell r="P282">
            <v>2.76</v>
          </cell>
        </row>
        <row r="283">
          <cell r="A283" t="str">
            <v xml:space="preserve">345.00 40101        </v>
          </cell>
          <cell r="B283">
            <v>50951</v>
          </cell>
          <cell r="C283">
            <v>200</v>
          </cell>
          <cell r="D283" t="str">
            <v xml:space="preserve">   SQ</v>
          </cell>
          <cell r="E283">
            <v>0</v>
          </cell>
          <cell r="F283">
            <v>27632355.41</v>
          </cell>
          <cell r="G283">
            <v>7599493</v>
          </cell>
          <cell r="H283">
            <v>20032862</v>
          </cell>
          <cell r="I283">
            <v>1284031</v>
          </cell>
          <cell r="J283">
            <v>4.6500000000000004</v>
          </cell>
          <cell r="K283">
            <v>21.52</v>
          </cell>
          <cell r="L283">
            <v>27.5</v>
          </cell>
          <cell r="M283">
            <v>8.1999999999999993</v>
          </cell>
          <cell r="N283">
            <v>7599493</v>
          </cell>
          <cell r="O283">
            <v>930892</v>
          </cell>
          <cell r="P283">
            <v>3.37</v>
          </cell>
        </row>
        <row r="284">
          <cell r="A284" t="str">
            <v xml:space="preserve">345.00 40102        </v>
          </cell>
          <cell r="B284">
            <v>51317</v>
          </cell>
          <cell r="C284">
            <v>200</v>
          </cell>
          <cell r="D284" t="str">
            <v xml:space="preserve">   SQ</v>
          </cell>
          <cell r="E284">
            <v>0</v>
          </cell>
          <cell r="F284">
            <v>6295428.5</v>
          </cell>
          <cell r="G284">
            <v>1544436</v>
          </cell>
          <cell r="H284">
            <v>4750992</v>
          </cell>
          <cell r="I284">
            <v>279548</v>
          </cell>
          <cell r="J284">
            <v>4.4400000000000004</v>
          </cell>
          <cell r="K284">
            <v>22.52</v>
          </cell>
          <cell r="L284">
            <v>24.5</v>
          </cell>
          <cell r="M284">
            <v>7.3</v>
          </cell>
          <cell r="N284">
            <v>1544436</v>
          </cell>
          <cell r="O284">
            <v>210953</v>
          </cell>
          <cell r="P284">
            <v>3.35</v>
          </cell>
        </row>
        <row r="285">
          <cell r="A285" t="str">
            <v xml:space="preserve">345.00 40103        </v>
          </cell>
          <cell r="B285">
            <v>53143</v>
          </cell>
          <cell r="C285">
            <v>200</v>
          </cell>
          <cell r="D285" t="str">
            <v xml:space="preserve">   SQ</v>
          </cell>
          <cell r="E285">
            <v>0</v>
          </cell>
          <cell r="F285">
            <v>4253317.4400000004</v>
          </cell>
          <cell r="G285">
            <v>886407</v>
          </cell>
          <cell r="H285">
            <v>3366910</v>
          </cell>
          <cell r="I285">
            <v>154835</v>
          </cell>
          <cell r="J285">
            <v>3.64</v>
          </cell>
          <cell r="K285">
            <v>27.47</v>
          </cell>
          <cell r="L285">
            <v>20.8</v>
          </cell>
          <cell r="M285">
            <v>7.3</v>
          </cell>
          <cell r="N285">
            <v>886407</v>
          </cell>
          <cell r="O285">
            <v>122547</v>
          </cell>
          <cell r="P285">
            <v>2.88</v>
          </cell>
        </row>
        <row r="286">
          <cell r="A286" t="str">
            <v xml:space="preserve">345.00 40104        </v>
          </cell>
          <cell r="B286">
            <v>53508</v>
          </cell>
          <cell r="C286">
            <v>200</v>
          </cell>
          <cell r="D286" t="str">
            <v xml:space="preserve">   SQ</v>
          </cell>
          <cell r="E286">
            <v>0</v>
          </cell>
          <cell r="F286">
            <v>24224241.09</v>
          </cell>
          <cell r="G286">
            <v>1211212</v>
          </cell>
          <cell r="H286">
            <v>23013029</v>
          </cell>
          <cell r="I286">
            <v>849080</v>
          </cell>
          <cell r="J286">
            <v>3.51</v>
          </cell>
          <cell r="K286">
            <v>28.53</v>
          </cell>
          <cell r="L286">
            <v>5</v>
          </cell>
          <cell r="M286">
            <v>1.5</v>
          </cell>
          <cell r="N286">
            <v>1211212</v>
          </cell>
          <cell r="O286">
            <v>806667</v>
          </cell>
          <cell r="P286">
            <v>3.33</v>
          </cell>
        </row>
        <row r="287">
          <cell r="A287" t="str">
            <v xml:space="preserve">345.00 40105        </v>
          </cell>
          <cell r="B287">
            <v>53508</v>
          </cell>
          <cell r="C287">
            <v>200</v>
          </cell>
          <cell r="D287" t="str">
            <v xml:space="preserve">   SQ</v>
          </cell>
          <cell r="E287">
            <v>0</v>
          </cell>
          <cell r="F287">
            <v>24464780.879999999</v>
          </cell>
          <cell r="G287">
            <v>1223239</v>
          </cell>
          <cell r="H287">
            <v>23241542</v>
          </cell>
          <cell r="I287">
            <v>857511</v>
          </cell>
          <cell r="J287">
            <v>3.51</v>
          </cell>
          <cell r="K287">
            <v>28.53</v>
          </cell>
          <cell r="L287">
            <v>5</v>
          </cell>
          <cell r="M287">
            <v>1.5</v>
          </cell>
          <cell r="N287">
            <v>1223239</v>
          </cell>
          <cell r="O287">
            <v>814677</v>
          </cell>
          <cell r="P287">
            <v>3.33</v>
          </cell>
        </row>
        <row r="288">
          <cell r="A288" t="str">
            <v xml:space="preserve">345.00 40106        </v>
          </cell>
          <cell r="B288">
            <v>53508</v>
          </cell>
          <cell r="C288">
            <v>200</v>
          </cell>
          <cell r="D288" t="str">
            <v xml:space="preserve">   SQ</v>
          </cell>
          <cell r="E288">
            <v>0</v>
          </cell>
          <cell r="F288">
            <v>24990479.77</v>
          </cell>
          <cell r="G288">
            <v>1249524</v>
          </cell>
          <cell r="H288">
            <v>23740956</v>
          </cell>
          <cell r="I288">
            <v>875937</v>
          </cell>
          <cell r="J288">
            <v>3.51</v>
          </cell>
          <cell r="K288">
            <v>28.53</v>
          </cell>
          <cell r="L288">
            <v>5</v>
          </cell>
          <cell r="M288">
            <v>1.5</v>
          </cell>
          <cell r="N288">
            <v>1249524</v>
          </cell>
          <cell r="O288">
            <v>832183</v>
          </cell>
          <cell r="P288">
            <v>3.33</v>
          </cell>
        </row>
        <row r="289">
          <cell r="A289" t="str">
            <v xml:space="preserve">346.00 30101        </v>
          </cell>
          <cell r="B289">
            <v>46934</v>
          </cell>
          <cell r="C289">
            <v>50</v>
          </cell>
          <cell r="D289" t="str">
            <v xml:space="preserve"> S0.5</v>
          </cell>
          <cell r="E289">
            <v>-2</v>
          </cell>
          <cell r="F289">
            <v>20934.61</v>
          </cell>
          <cell r="G289">
            <v>16745</v>
          </cell>
          <cell r="H289">
            <v>4608</v>
          </cell>
          <cell r="I289">
            <v>2354</v>
          </cell>
          <cell r="J289">
            <v>11.25</v>
          </cell>
          <cell r="K289">
            <v>9.07</v>
          </cell>
          <cell r="L289">
            <v>80</v>
          </cell>
          <cell r="M289">
            <v>42.9</v>
          </cell>
          <cell r="N289">
            <v>16745</v>
          </cell>
          <cell r="O289">
            <v>508</v>
          </cell>
          <cell r="P289">
            <v>2.4300000000000002</v>
          </cell>
        </row>
        <row r="290">
          <cell r="A290" t="str">
            <v xml:space="preserve">346.00 30102        </v>
          </cell>
          <cell r="B290">
            <v>46934</v>
          </cell>
          <cell r="C290">
            <v>50</v>
          </cell>
          <cell r="D290" t="str">
            <v xml:space="preserve"> S0.5</v>
          </cell>
          <cell r="E290">
            <v>-2</v>
          </cell>
          <cell r="F290">
            <v>7099.49</v>
          </cell>
          <cell r="G290">
            <v>5655</v>
          </cell>
          <cell r="H290">
            <v>1586</v>
          </cell>
          <cell r="I290">
            <v>792</v>
          </cell>
          <cell r="J290">
            <v>11.16</v>
          </cell>
          <cell r="K290">
            <v>9.14</v>
          </cell>
          <cell r="L290">
            <v>79.7</v>
          </cell>
          <cell r="M290">
            <v>41.5</v>
          </cell>
          <cell r="N290">
            <v>5655</v>
          </cell>
          <cell r="O290">
            <v>174</v>
          </cell>
          <cell r="P290">
            <v>2.44</v>
          </cell>
        </row>
        <row r="291">
          <cell r="A291" t="str">
            <v xml:space="preserve">346.00 30103        </v>
          </cell>
          <cell r="B291">
            <v>46934</v>
          </cell>
          <cell r="C291">
            <v>50</v>
          </cell>
          <cell r="D291" t="str">
            <v xml:space="preserve"> S0.5</v>
          </cell>
          <cell r="E291">
            <v>-2</v>
          </cell>
          <cell r="F291">
            <v>284814.09999999998</v>
          </cell>
          <cell r="G291">
            <v>141541</v>
          </cell>
          <cell r="H291">
            <v>148969</v>
          </cell>
          <cell r="I291">
            <v>28678</v>
          </cell>
          <cell r="J291">
            <v>10.07</v>
          </cell>
          <cell r="K291">
            <v>10.130000000000001</v>
          </cell>
          <cell r="L291">
            <v>49.7</v>
          </cell>
          <cell r="M291">
            <v>13.5</v>
          </cell>
          <cell r="N291">
            <v>141541</v>
          </cell>
          <cell r="O291">
            <v>14704</v>
          </cell>
          <cell r="P291">
            <v>5.16</v>
          </cell>
        </row>
        <row r="292">
          <cell r="A292" t="str">
            <v xml:space="preserve">346.00 30200        </v>
          </cell>
          <cell r="B292">
            <v>48760</v>
          </cell>
          <cell r="C292">
            <v>50</v>
          </cell>
          <cell r="D292" t="str">
            <v xml:space="preserve"> S0.5</v>
          </cell>
          <cell r="E292">
            <v>-2</v>
          </cell>
          <cell r="F292">
            <v>1273680.52</v>
          </cell>
          <cell r="G292">
            <v>540018</v>
          </cell>
          <cell r="H292">
            <v>759136</v>
          </cell>
          <cell r="I292">
            <v>89473</v>
          </cell>
          <cell r="J292">
            <v>7.02</v>
          </cell>
          <cell r="K292">
            <v>14.52</v>
          </cell>
          <cell r="L292">
            <v>42.4</v>
          </cell>
          <cell r="M292">
            <v>15</v>
          </cell>
          <cell r="N292">
            <v>540018</v>
          </cell>
          <cell r="O292">
            <v>52286</v>
          </cell>
          <cell r="P292">
            <v>4.1100000000000003</v>
          </cell>
        </row>
        <row r="293">
          <cell r="A293" t="str">
            <v xml:space="preserve">346.00 30201        </v>
          </cell>
          <cell r="B293">
            <v>48760</v>
          </cell>
          <cell r="C293">
            <v>50</v>
          </cell>
          <cell r="D293" t="str">
            <v xml:space="preserve"> S0.5</v>
          </cell>
          <cell r="E293">
            <v>-2</v>
          </cell>
          <cell r="F293">
            <v>2681785.2799999998</v>
          </cell>
          <cell r="G293">
            <v>1471872</v>
          </cell>
          <cell r="H293">
            <v>1263549</v>
          </cell>
          <cell r="I293">
            <v>193864</v>
          </cell>
          <cell r="J293">
            <v>7.23</v>
          </cell>
          <cell r="K293">
            <v>14.11</v>
          </cell>
          <cell r="L293">
            <v>54.9</v>
          </cell>
          <cell r="M293">
            <v>20.9</v>
          </cell>
          <cell r="N293">
            <v>1471872</v>
          </cell>
          <cell r="O293">
            <v>89560</v>
          </cell>
          <cell r="P293">
            <v>3.34</v>
          </cell>
        </row>
        <row r="294">
          <cell r="A294" t="str">
            <v xml:space="preserve">346.00 30202        </v>
          </cell>
          <cell r="B294">
            <v>48760</v>
          </cell>
          <cell r="C294">
            <v>50</v>
          </cell>
          <cell r="D294" t="str">
            <v xml:space="preserve"> S0.5</v>
          </cell>
          <cell r="E294">
            <v>-2</v>
          </cell>
          <cell r="F294">
            <v>1868249.99</v>
          </cell>
          <cell r="G294">
            <v>1017183</v>
          </cell>
          <cell r="H294">
            <v>888432</v>
          </cell>
          <cell r="I294">
            <v>134959</v>
          </cell>
          <cell r="J294">
            <v>7.22</v>
          </cell>
          <cell r="K294">
            <v>14.12</v>
          </cell>
          <cell r="L294">
            <v>54.4</v>
          </cell>
          <cell r="M294">
            <v>20.8</v>
          </cell>
          <cell r="N294">
            <v>1017183</v>
          </cell>
          <cell r="O294">
            <v>62900</v>
          </cell>
          <cell r="P294">
            <v>3.37</v>
          </cell>
        </row>
        <row r="295">
          <cell r="A295" t="str">
            <v xml:space="preserve">346.00 30203        </v>
          </cell>
          <cell r="B295">
            <v>57161</v>
          </cell>
          <cell r="C295">
            <v>50</v>
          </cell>
          <cell r="D295" t="str">
            <v xml:space="preserve"> S0.5</v>
          </cell>
          <cell r="E295">
            <v>-2</v>
          </cell>
          <cell r="F295">
            <v>5607843.1799999997</v>
          </cell>
          <cell r="G295">
            <v>238753</v>
          </cell>
          <cell r="H295">
            <v>5481247</v>
          </cell>
          <cell r="I295">
            <v>169532</v>
          </cell>
          <cell r="J295">
            <v>3.02</v>
          </cell>
          <cell r="K295">
            <v>33.74</v>
          </cell>
          <cell r="L295">
            <v>4.3</v>
          </cell>
          <cell r="M295">
            <v>1.5</v>
          </cell>
          <cell r="N295">
            <v>238753</v>
          </cell>
          <cell r="O295">
            <v>162448</v>
          </cell>
          <cell r="P295">
            <v>2.9</v>
          </cell>
        </row>
        <row r="296">
          <cell r="A296" t="str">
            <v xml:space="preserve">346.00 30300        </v>
          </cell>
          <cell r="B296">
            <v>52412</v>
          </cell>
          <cell r="C296">
            <v>50</v>
          </cell>
          <cell r="D296" t="str">
            <v xml:space="preserve"> S0.5</v>
          </cell>
          <cell r="E296">
            <v>-2</v>
          </cell>
          <cell r="F296">
            <v>816343.35</v>
          </cell>
          <cell r="G296">
            <v>278185</v>
          </cell>
          <cell r="H296">
            <v>554485</v>
          </cell>
          <cell r="I296">
            <v>37541</v>
          </cell>
          <cell r="J296">
            <v>4.5999999999999996</v>
          </cell>
          <cell r="K296">
            <v>22.18</v>
          </cell>
          <cell r="L296">
            <v>34.1</v>
          </cell>
          <cell r="M296">
            <v>15.8</v>
          </cell>
          <cell r="N296">
            <v>278185</v>
          </cell>
          <cell r="O296">
            <v>25001</v>
          </cell>
          <cell r="P296">
            <v>3.06</v>
          </cell>
        </row>
        <row r="297">
          <cell r="A297" t="str">
            <v xml:space="preserve">346.00 30301        </v>
          </cell>
          <cell r="B297">
            <v>52412</v>
          </cell>
          <cell r="C297">
            <v>50</v>
          </cell>
          <cell r="D297" t="str">
            <v xml:space="preserve"> S0.5</v>
          </cell>
          <cell r="E297">
            <v>-2</v>
          </cell>
          <cell r="F297">
            <v>3758287.96</v>
          </cell>
          <cell r="G297">
            <v>1338436</v>
          </cell>
          <cell r="H297">
            <v>2495018</v>
          </cell>
          <cell r="I297">
            <v>172368</v>
          </cell>
          <cell r="J297">
            <v>4.59</v>
          </cell>
          <cell r="K297">
            <v>22.24</v>
          </cell>
          <cell r="L297">
            <v>35.6</v>
          </cell>
          <cell r="M297">
            <v>14.1</v>
          </cell>
          <cell r="N297">
            <v>1338436</v>
          </cell>
          <cell r="O297">
            <v>112207</v>
          </cell>
          <cell r="P297">
            <v>2.99</v>
          </cell>
        </row>
        <row r="298">
          <cell r="A298" t="str">
            <v xml:space="preserve">346.00 30302        </v>
          </cell>
          <cell r="B298">
            <v>52412</v>
          </cell>
          <cell r="C298">
            <v>50</v>
          </cell>
          <cell r="D298" t="str">
            <v xml:space="preserve"> S0.5</v>
          </cell>
          <cell r="E298">
            <v>-2</v>
          </cell>
          <cell r="F298">
            <v>1777365.41</v>
          </cell>
          <cell r="G298">
            <v>253112</v>
          </cell>
          <cell r="H298">
            <v>1559801</v>
          </cell>
          <cell r="I298">
            <v>76851</v>
          </cell>
          <cell r="J298">
            <v>4.32</v>
          </cell>
          <cell r="K298">
            <v>23.59</v>
          </cell>
          <cell r="L298">
            <v>14.2</v>
          </cell>
          <cell r="M298">
            <v>4.8</v>
          </cell>
          <cell r="N298">
            <v>253112</v>
          </cell>
          <cell r="O298">
            <v>66131</v>
          </cell>
          <cell r="P298">
            <v>3.72</v>
          </cell>
        </row>
        <row r="299">
          <cell r="A299" t="str">
            <v xml:space="preserve">346.00 30401        </v>
          </cell>
          <cell r="B299">
            <v>53143</v>
          </cell>
          <cell r="C299">
            <v>50</v>
          </cell>
          <cell r="D299" t="str">
            <v xml:space="preserve"> S0.5</v>
          </cell>
          <cell r="E299">
            <v>-2</v>
          </cell>
          <cell r="F299">
            <v>12107281.060000001</v>
          </cell>
          <cell r="G299">
            <v>3547772</v>
          </cell>
          <cell r="H299">
            <v>8801655</v>
          </cell>
          <cell r="I299">
            <v>512637</v>
          </cell>
          <cell r="J299">
            <v>4.2300000000000004</v>
          </cell>
          <cell r="K299">
            <v>24.09</v>
          </cell>
          <cell r="L299">
            <v>29.3</v>
          </cell>
          <cell r="M299">
            <v>11</v>
          </cell>
          <cell r="N299">
            <v>3547772</v>
          </cell>
          <cell r="O299">
            <v>365332</v>
          </cell>
          <cell r="P299">
            <v>3.02</v>
          </cell>
          <cell r="Q299">
            <v>0</v>
          </cell>
          <cell r="R299">
            <v>0</v>
          </cell>
          <cell r="S299">
            <v>0</v>
          </cell>
        </row>
        <row r="300">
          <cell r="A300" t="str">
            <v xml:space="preserve">346.00 30500        </v>
          </cell>
          <cell r="B300">
            <v>49125</v>
          </cell>
          <cell r="C300">
            <v>50</v>
          </cell>
          <cell r="D300" t="str">
            <v xml:space="preserve"> S0.5</v>
          </cell>
          <cell r="E300">
            <v>-2</v>
          </cell>
          <cell r="F300">
            <v>4289445.62</v>
          </cell>
          <cell r="G300">
            <v>2258371</v>
          </cell>
          <cell r="H300">
            <v>2116864</v>
          </cell>
          <cell r="I300">
            <v>292658</v>
          </cell>
          <cell r="J300">
            <v>6.82</v>
          </cell>
          <cell r="K300">
            <v>14.95</v>
          </cell>
          <cell r="L300">
            <v>52.6</v>
          </cell>
          <cell r="M300">
            <v>20.2</v>
          </cell>
          <cell r="N300">
            <v>2258371</v>
          </cell>
          <cell r="O300">
            <v>141641</v>
          </cell>
          <cell r="P300">
            <v>3.3</v>
          </cell>
          <cell r="Q300">
            <v>0</v>
          </cell>
          <cell r="R300">
            <v>0</v>
          </cell>
          <cell r="S300">
            <v>0</v>
          </cell>
        </row>
        <row r="301">
          <cell r="A301" t="str">
            <v xml:space="preserve">346.00 30502        </v>
          </cell>
          <cell r="B301">
            <v>49125</v>
          </cell>
          <cell r="C301">
            <v>50</v>
          </cell>
          <cell r="D301" t="str">
            <v xml:space="preserve"> S0.5</v>
          </cell>
          <cell r="E301">
            <v>-2</v>
          </cell>
          <cell r="F301">
            <v>582525.55000000005</v>
          </cell>
          <cell r="G301">
            <v>317928</v>
          </cell>
          <cell r="H301">
            <v>276248</v>
          </cell>
          <cell r="I301">
            <v>40012</v>
          </cell>
          <cell r="J301">
            <v>6.87</v>
          </cell>
          <cell r="K301">
            <v>14.85</v>
          </cell>
          <cell r="L301">
            <v>54.6</v>
          </cell>
          <cell r="M301">
            <v>21.3</v>
          </cell>
          <cell r="N301">
            <v>317928</v>
          </cell>
          <cell r="O301">
            <v>18604</v>
          </cell>
          <cell r="P301">
            <v>3.19</v>
          </cell>
          <cell r="Q301">
            <v>0</v>
          </cell>
          <cell r="R301">
            <v>0</v>
          </cell>
          <cell r="S301">
            <v>0</v>
          </cell>
        </row>
        <row r="302">
          <cell r="A302" t="str">
            <v xml:space="preserve">346.00 30503        </v>
          </cell>
          <cell r="B302">
            <v>49125</v>
          </cell>
          <cell r="C302">
            <v>50</v>
          </cell>
          <cell r="D302" t="str">
            <v xml:space="preserve"> S0.5</v>
          </cell>
          <cell r="E302">
            <v>-2</v>
          </cell>
          <cell r="F302">
            <v>844987.37</v>
          </cell>
          <cell r="G302">
            <v>359984</v>
          </cell>
          <cell r="H302">
            <v>501903</v>
          </cell>
          <cell r="I302">
            <v>56186</v>
          </cell>
          <cell r="J302">
            <v>6.65</v>
          </cell>
          <cell r="K302">
            <v>15.34</v>
          </cell>
          <cell r="L302">
            <v>42.6</v>
          </cell>
          <cell r="M302">
            <v>15.1</v>
          </cell>
          <cell r="N302">
            <v>359984</v>
          </cell>
          <cell r="O302">
            <v>32723</v>
          </cell>
          <cell r="P302">
            <v>3.87</v>
          </cell>
          <cell r="Q302">
            <v>0</v>
          </cell>
          <cell r="R302">
            <v>0</v>
          </cell>
          <cell r="S302">
            <v>0</v>
          </cell>
        </row>
        <row r="303">
          <cell r="A303" t="str">
            <v xml:space="preserve">346.00 30504        </v>
          </cell>
          <cell r="B303">
            <v>53143</v>
          </cell>
          <cell r="C303">
            <v>50</v>
          </cell>
          <cell r="D303" t="str">
            <v xml:space="preserve"> S0.5</v>
          </cell>
          <cell r="E303">
            <v>-2</v>
          </cell>
          <cell r="F303">
            <v>5333643.99</v>
          </cell>
          <cell r="G303">
            <v>1487317</v>
          </cell>
          <cell r="H303">
            <v>3953000</v>
          </cell>
          <cell r="I303">
            <v>224806</v>
          </cell>
          <cell r="J303">
            <v>4.21</v>
          </cell>
          <cell r="K303">
            <v>24.2</v>
          </cell>
          <cell r="L303">
            <v>27.9</v>
          </cell>
          <cell r="M303">
            <v>10.5</v>
          </cell>
          <cell r="N303">
            <v>1487317</v>
          </cell>
          <cell r="O303">
            <v>163323</v>
          </cell>
          <cell r="P303">
            <v>3.06</v>
          </cell>
          <cell r="Q303">
            <v>0</v>
          </cell>
          <cell r="R303">
            <v>0</v>
          </cell>
          <cell r="S303">
            <v>0</v>
          </cell>
        </row>
        <row r="304">
          <cell r="A304" t="str">
            <v xml:space="preserve">346.00 30700        </v>
          </cell>
          <cell r="B304">
            <v>52412</v>
          </cell>
          <cell r="C304">
            <v>50</v>
          </cell>
          <cell r="D304" t="str">
            <v xml:space="preserve"> S0.5</v>
          </cell>
          <cell r="E304">
            <v>-2</v>
          </cell>
          <cell r="F304">
            <v>2298256.33</v>
          </cell>
          <cell r="G304">
            <v>743435</v>
          </cell>
          <cell r="H304">
            <v>1600786</v>
          </cell>
          <cell r="I304">
            <v>104466</v>
          </cell>
          <cell r="J304">
            <v>4.55</v>
          </cell>
          <cell r="K304">
            <v>22.44</v>
          </cell>
          <cell r="L304">
            <v>32.299999999999997</v>
          </cell>
          <cell r="M304">
            <v>13.1</v>
          </cell>
          <cell r="N304">
            <v>743435</v>
          </cell>
          <cell r="O304">
            <v>71329</v>
          </cell>
          <cell r="P304">
            <v>3.1</v>
          </cell>
          <cell r="Q304">
            <v>0</v>
          </cell>
          <cell r="R304">
            <v>0</v>
          </cell>
          <cell r="S304">
            <v>0</v>
          </cell>
        </row>
        <row r="305">
          <cell r="A305" t="str">
            <v xml:space="preserve">346.00 30701        </v>
          </cell>
          <cell r="B305">
            <v>52412</v>
          </cell>
          <cell r="C305">
            <v>50</v>
          </cell>
          <cell r="D305" t="str">
            <v xml:space="preserve"> S0.5</v>
          </cell>
          <cell r="E305">
            <v>-2</v>
          </cell>
          <cell r="F305">
            <v>3422701.98</v>
          </cell>
          <cell r="G305">
            <v>1209496</v>
          </cell>
          <cell r="H305">
            <v>2281660</v>
          </cell>
          <cell r="I305">
            <v>156765</v>
          </cell>
          <cell r="J305">
            <v>4.58</v>
          </cell>
          <cell r="K305">
            <v>22.27</v>
          </cell>
          <cell r="L305">
            <v>35.299999999999997</v>
          </cell>
          <cell r="M305">
            <v>13.5</v>
          </cell>
          <cell r="N305">
            <v>1209496</v>
          </cell>
          <cell r="O305">
            <v>102432</v>
          </cell>
          <cell r="P305">
            <v>2.99</v>
          </cell>
          <cell r="Q305">
            <v>0</v>
          </cell>
          <cell r="R305">
            <v>0</v>
          </cell>
          <cell r="S305">
            <v>0</v>
          </cell>
        </row>
        <row r="306">
          <cell r="A306" t="str">
            <v xml:space="preserve">346.00 30702        </v>
          </cell>
          <cell r="B306">
            <v>52047</v>
          </cell>
          <cell r="C306">
            <v>50</v>
          </cell>
          <cell r="D306" t="str">
            <v xml:space="preserve"> S0.5</v>
          </cell>
          <cell r="E306">
            <v>-2</v>
          </cell>
          <cell r="F306">
            <v>2983621.73</v>
          </cell>
          <cell r="G306">
            <v>1086883</v>
          </cell>
          <cell r="H306">
            <v>1956411</v>
          </cell>
          <cell r="I306">
            <v>141351</v>
          </cell>
          <cell r="J306">
            <v>4.74</v>
          </cell>
          <cell r="K306">
            <v>21.53</v>
          </cell>
          <cell r="L306">
            <v>36.4</v>
          </cell>
          <cell r="M306">
            <v>13.8</v>
          </cell>
          <cell r="N306">
            <v>1086883</v>
          </cell>
          <cell r="O306">
            <v>90872</v>
          </cell>
          <cell r="P306">
            <v>3.05</v>
          </cell>
          <cell r="Q306">
            <v>0</v>
          </cell>
          <cell r="R306">
            <v>0</v>
          </cell>
          <cell r="S306">
            <v>0</v>
          </cell>
        </row>
        <row r="307">
          <cell r="A307" t="str">
            <v xml:space="preserve">346.00 30801        </v>
          </cell>
          <cell r="B307">
            <v>53873</v>
          </cell>
          <cell r="C307">
            <v>50</v>
          </cell>
          <cell r="D307" t="str">
            <v xml:space="preserve"> S0.5</v>
          </cell>
          <cell r="E307">
            <v>-2</v>
          </cell>
          <cell r="F307">
            <v>13295148.66</v>
          </cell>
          <cell r="G307">
            <v>3390715</v>
          </cell>
          <cell r="H307">
            <v>10170337</v>
          </cell>
          <cell r="I307">
            <v>526847</v>
          </cell>
          <cell r="J307">
            <v>3.96</v>
          </cell>
          <cell r="K307">
            <v>25.74</v>
          </cell>
          <cell r="L307">
            <v>25.5</v>
          </cell>
          <cell r="M307">
            <v>9.4</v>
          </cell>
          <cell r="N307">
            <v>3390715</v>
          </cell>
          <cell r="O307">
            <v>395137</v>
          </cell>
          <cell r="P307">
            <v>2.97</v>
          </cell>
          <cell r="Q307">
            <v>0</v>
          </cell>
          <cell r="R307">
            <v>0</v>
          </cell>
          <cell r="S307">
            <v>0</v>
          </cell>
        </row>
        <row r="308">
          <cell r="A308" t="str">
            <v xml:space="preserve">346.00 30900        </v>
          </cell>
          <cell r="B308">
            <v>55334</v>
          </cell>
          <cell r="C308">
            <v>50</v>
          </cell>
          <cell r="D308" t="str">
            <v xml:space="preserve"> S0.5</v>
          </cell>
          <cell r="E308">
            <v>-2</v>
          </cell>
          <cell r="F308">
            <v>837057.12</v>
          </cell>
          <cell r="G308">
            <v>124174</v>
          </cell>
          <cell r="H308">
            <v>729624</v>
          </cell>
          <cell r="I308">
            <v>29061</v>
          </cell>
          <cell r="J308">
            <v>3.47</v>
          </cell>
          <cell r="K308">
            <v>29.38</v>
          </cell>
          <cell r="L308">
            <v>14.8</v>
          </cell>
          <cell r="M308">
            <v>5.3</v>
          </cell>
          <cell r="N308">
            <v>124174</v>
          </cell>
          <cell r="O308">
            <v>24831</v>
          </cell>
          <cell r="P308">
            <v>2.97</v>
          </cell>
          <cell r="Q308">
            <v>0</v>
          </cell>
          <cell r="R308">
            <v>0</v>
          </cell>
          <cell r="S308">
            <v>0</v>
          </cell>
        </row>
        <row r="309">
          <cell r="A309" t="str">
            <v xml:space="preserve">346.00 30901        </v>
          </cell>
          <cell r="B309">
            <v>54604</v>
          </cell>
          <cell r="C309">
            <v>50</v>
          </cell>
          <cell r="D309" t="str">
            <v xml:space="preserve"> S0.5</v>
          </cell>
          <cell r="E309">
            <v>-2</v>
          </cell>
          <cell r="F309">
            <v>8047119.0899999999</v>
          </cell>
          <cell r="G309">
            <v>1797945</v>
          </cell>
          <cell r="H309">
            <v>6410116</v>
          </cell>
          <cell r="I309">
            <v>300441</v>
          </cell>
          <cell r="J309">
            <v>3.73</v>
          </cell>
          <cell r="K309">
            <v>27.32</v>
          </cell>
          <cell r="L309">
            <v>22.3</v>
          </cell>
          <cell r="M309">
            <v>8.1999999999999993</v>
          </cell>
          <cell r="N309">
            <v>1797945</v>
          </cell>
          <cell r="O309">
            <v>234590</v>
          </cell>
          <cell r="P309">
            <v>2.92</v>
          </cell>
          <cell r="Q309">
            <v>0</v>
          </cell>
          <cell r="R309">
            <v>0</v>
          </cell>
          <cell r="S309">
            <v>0</v>
          </cell>
        </row>
        <row r="310">
          <cell r="A310" t="str">
            <v xml:space="preserve">346.00 30902        </v>
          </cell>
          <cell r="B310">
            <v>54604</v>
          </cell>
          <cell r="C310">
            <v>50</v>
          </cell>
          <cell r="D310" t="str">
            <v xml:space="preserve"> S0.5</v>
          </cell>
          <cell r="E310">
            <v>-2</v>
          </cell>
          <cell r="F310">
            <v>11900801.24</v>
          </cell>
          <cell r="G310">
            <v>2435448</v>
          </cell>
          <cell r="H310">
            <v>9703369</v>
          </cell>
          <cell r="I310">
            <v>441251</v>
          </cell>
          <cell r="J310">
            <v>3.71</v>
          </cell>
          <cell r="K310">
            <v>27.51</v>
          </cell>
          <cell r="L310">
            <v>20.5</v>
          </cell>
          <cell r="M310">
            <v>7.4</v>
          </cell>
          <cell r="N310">
            <v>2435448</v>
          </cell>
          <cell r="O310">
            <v>352722</v>
          </cell>
          <cell r="P310">
            <v>2.96</v>
          </cell>
          <cell r="Q310">
            <v>0</v>
          </cell>
          <cell r="R310">
            <v>0</v>
          </cell>
          <cell r="S310">
            <v>0</v>
          </cell>
        </row>
        <row r="311">
          <cell r="A311" t="str">
            <v xml:space="preserve">346.00 30903        </v>
          </cell>
          <cell r="B311">
            <v>55334</v>
          </cell>
          <cell r="C311">
            <v>50</v>
          </cell>
          <cell r="D311" t="str">
            <v xml:space="preserve"> S0.5</v>
          </cell>
          <cell r="E311">
            <v>-2</v>
          </cell>
          <cell r="F311">
            <v>12695601.689999999</v>
          </cell>
          <cell r="G311">
            <v>2206656</v>
          </cell>
          <cell r="H311">
            <v>10742858</v>
          </cell>
          <cell r="I311">
            <v>445000</v>
          </cell>
          <cell r="J311">
            <v>3.51</v>
          </cell>
          <cell r="K311">
            <v>29.1</v>
          </cell>
          <cell r="L311">
            <v>17.399999999999999</v>
          </cell>
          <cell r="M311">
            <v>6.3</v>
          </cell>
          <cell r="N311">
            <v>2206656</v>
          </cell>
          <cell r="O311">
            <v>369160</v>
          </cell>
          <cell r="P311">
            <v>2.91</v>
          </cell>
          <cell r="Q311">
            <v>0</v>
          </cell>
          <cell r="R311">
            <v>0</v>
          </cell>
          <cell r="S311">
            <v>0</v>
          </cell>
        </row>
        <row r="312">
          <cell r="A312" t="str">
            <v xml:space="preserve">346.00 31001        </v>
          </cell>
          <cell r="B312">
            <v>56065</v>
          </cell>
          <cell r="C312">
            <v>50</v>
          </cell>
          <cell r="D312" t="str">
            <v xml:space="preserve"> S0.5</v>
          </cell>
          <cell r="E312">
            <v>-2</v>
          </cell>
          <cell r="F312">
            <v>10573301.27</v>
          </cell>
          <cell r="G312">
            <v>1281087</v>
          </cell>
          <cell r="H312">
            <v>9503680</v>
          </cell>
          <cell r="I312">
            <v>348570</v>
          </cell>
          <cell r="J312">
            <v>3.3</v>
          </cell>
          <cell r="K312">
            <v>30.94</v>
          </cell>
          <cell r="L312">
            <v>12.1</v>
          </cell>
          <cell r="M312">
            <v>4.4000000000000004</v>
          </cell>
          <cell r="N312">
            <v>1281087</v>
          </cell>
          <cell r="O312">
            <v>307212</v>
          </cell>
          <cell r="P312">
            <v>2.91</v>
          </cell>
          <cell r="Q312">
            <v>0</v>
          </cell>
          <cell r="R312">
            <v>0</v>
          </cell>
          <cell r="S312">
            <v>0</v>
          </cell>
        </row>
        <row r="313">
          <cell r="A313" t="str">
            <v xml:space="preserve">346.00 31101        </v>
          </cell>
          <cell r="B313">
            <v>56430</v>
          </cell>
          <cell r="C313">
            <v>50</v>
          </cell>
          <cell r="D313" t="str">
            <v xml:space="preserve"> S0.5</v>
          </cell>
          <cell r="E313">
            <v>-2</v>
          </cell>
          <cell r="F313">
            <v>11584212.449999999</v>
          </cell>
          <cell r="G313">
            <v>1109648</v>
          </cell>
          <cell r="H313">
            <v>10706249</v>
          </cell>
          <cell r="I313">
            <v>370869</v>
          </cell>
          <cell r="J313">
            <v>3.2</v>
          </cell>
          <cell r="K313">
            <v>31.86</v>
          </cell>
          <cell r="L313">
            <v>9.6</v>
          </cell>
          <cell r="M313">
            <v>3.4</v>
          </cell>
          <cell r="N313">
            <v>1109648</v>
          </cell>
          <cell r="O313">
            <v>336072</v>
          </cell>
          <cell r="P313">
            <v>2.9</v>
          </cell>
          <cell r="Q313">
            <v>0</v>
          </cell>
          <cell r="R313">
            <v>0</v>
          </cell>
          <cell r="S313">
            <v>0</v>
          </cell>
        </row>
        <row r="314">
          <cell r="A314" t="str">
            <v xml:space="preserve">346.00 31201        </v>
          </cell>
          <cell r="B314">
            <v>57161</v>
          </cell>
          <cell r="C314">
            <v>50</v>
          </cell>
          <cell r="D314" t="str">
            <v xml:space="preserve"> S0.5</v>
          </cell>
          <cell r="E314">
            <v>-2</v>
          </cell>
          <cell r="F314">
            <v>12795087.470000001</v>
          </cell>
          <cell r="G314">
            <v>544748</v>
          </cell>
          <cell r="H314">
            <v>12506241</v>
          </cell>
          <cell r="I314">
            <v>386811</v>
          </cell>
          <cell r="J314">
            <v>3.02</v>
          </cell>
          <cell r="K314">
            <v>33.74</v>
          </cell>
          <cell r="L314">
            <v>4.3</v>
          </cell>
          <cell r="M314">
            <v>1.5</v>
          </cell>
          <cell r="N314">
            <v>544748</v>
          </cell>
          <cell r="O314">
            <v>370648</v>
          </cell>
          <cell r="P314">
            <v>2.9</v>
          </cell>
          <cell r="Q314">
            <v>0</v>
          </cell>
          <cell r="R314">
            <v>0</v>
          </cell>
          <cell r="S314">
            <v>0</v>
          </cell>
        </row>
        <row r="315">
          <cell r="A315" t="str">
            <v xml:space="preserve">346.00 40103        </v>
          </cell>
          <cell r="B315">
            <v>53143</v>
          </cell>
          <cell r="C315">
            <v>200</v>
          </cell>
          <cell r="D315" t="str">
            <v xml:space="preserve">   SQ</v>
          </cell>
          <cell r="E315">
            <v>0</v>
          </cell>
          <cell r="F315">
            <v>1339.75</v>
          </cell>
          <cell r="G315">
            <v>280</v>
          </cell>
          <cell r="H315">
            <v>1060</v>
          </cell>
          <cell r="I315">
            <v>49</v>
          </cell>
          <cell r="J315">
            <v>3.64</v>
          </cell>
          <cell r="K315">
            <v>27.48</v>
          </cell>
          <cell r="L315">
            <v>20.9</v>
          </cell>
          <cell r="M315">
            <v>7.3</v>
          </cell>
          <cell r="N315">
            <v>280</v>
          </cell>
          <cell r="O315">
            <v>39</v>
          </cell>
          <cell r="P315">
            <v>2.88</v>
          </cell>
          <cell r="Q315">
            <v>0</v>
          </cell>
          <cell r="R315">
            <v>0</v>
          </cell>
          <cell r="S315">
            <v>0</v>
          </cell>
        </row>
      </sheetData>
      <sheetData sheetId="13"/>
      <sheetData sheetId="14">
        <row r="108">
          <cell r="B108">
            <v>311</v>
          </cell>
          <cell r="C108" t="str">
            <v>Structures and Improvements</v>
          </cell>
        </row>
        <row r="109">
          <cell r="B109">
            <v>312</v>
          </cell>
          <cell r="C109" t="str">
            <v>Boiler Plant Equipment</v>
          </cell>
        </row>
        <row r="110">
          <cell r="B110">
            <v>314</v>
          </cell>
          <cell r="C110" t="str">
            <v>Turbogenerator Units</v>
          </cell>
        </row>
        <row r="111">
          <cell r="B111">
            <v>315</v>
          </cell>
          <cell r="C111" t="str">
            <v>Accessory Electric Equipment</v>
          </cell>
        </row>
        <row r="112">
          <cell r="B112">
            <v>316</v>
          </cell>
          <cell r="C112" t="str">
            <v>Miscellaneous Equipment</v>
          </cell>
        </row>
        <row r="114">
          <cell r="B114">
            <v>321</v>
          </cell>
          <cell r="C114" t="str">
            <v>Structures and Improvements</v>
          </cell>
        </row>
        <row r="115">
          <cell r="B115">
            <v>322</v>
          </cell>
          <cell r="C115" t="str">
            <v>Reactor Plant Equipment</v>
          </cell>
        </row>
        <row r="116">
          <cell r="B116">
            <v>323</v>
          </cell>
          <cell r="C116" t="str">
            <v>Turbogenerator Units</v>
          </cell>
        </row>
        <row r="117">
          <cell r="B117">
            <v>324</v>
          </cell>
          <cell r="C117" t="str">
            <v>Accessory Electric Equipment</v>
          </cell>
        </row>
        <row r="118">
          <cell r="B118">
            <v>325</v>
          </cell>
          <cell r="C118" t="str">
            <v>Miscellaneous Equipment</v>
          </cell>
        </row>
        <row r="120">
          <cell r="B120">
            <v>341</v>
          </cell>
          <cell r="C120" t="str">
            <v>Structures and Improvements</v>
          </cell>
        </row>
        <row r="121">
          <cell r="B121">
            <v>342</v>
          </cell>
          <cell r="C121" t="str">
            <v>Fuel Holders, Producers and Accessories</v>
          </cell>
        </row>
        <row r="122">
          <cell r="B122">
            <v>343</v>
          </cell>
          <cell r="C122" t="str">
            <v>Prime Movers - General</v>
          </cell>
        </row>
        <row r="123">
          <cell r="B123">
            <v>343.2</v>
          </cell>
          <cell r="C123" t="str">
            <v>Prime Movers - Capitalized Spare Parts</v>
          </cell>
        </row>
        <row r="124">
          <cell r="B124">
            <v>344</v>
          </cell>
          <cell r="C124" t="str">
            <v>Generators</v>
          </cell>
        </row>
        <row r="125">
          <cell r="B125">
            <v>345</v>
          </cell>
          <cell r="C125" t="str">
            <v>Accessory Electric Equipment</v>
          </cell>
        </row>
        <row r="126">
          <cell r="B126">
            <v>346</v>
          </cell>
          <cell r="C126" t="str">
            <v>Misc. Power Plant Equipment</v>
          </cell>
        </row>
        <row r="128">
          <cell r="B128">
            <v>350.2</v>
          </cell>
          <cell r="C128" t="str">
            <v>Easements</v>
          </cell>
        </row>
        <row r="129">
          <cell r="B129">
            <v>352</v>
          </cell>
          <cell r="C129" t="str">
            <v>Structures and Improvements</v>
          </cell>
        </row>
        <row r="130">
          <cell r="B130">
            <v>353</v>
          </cell>
          <cell r="C130" t="str">
            <v>Station Equipment</v>
          </cell>
        </row>
        <row r="131">
          <cell r="B131">
            <v>353.1</v>
          </cell>
          <cell r="C131" t="str">
            <v>Station Equipment - Step-Up Transformers</v>
          </cell>
        </row>
        <row r="132">
          <cell r="B132">
            <v>354</v>
          </cell>
          <cell r="C132" t="str">
            <v>Towers and Fixtures</v>
          </cell>
        </row>
        <row r="133">
          <cell r="B133">
            <v>355</v>
          </cell>
          <cell r="C133" t="str">
            <v>Poles and Fixtures</v>
          </cell>
        </row>
        <row r="134">
          <cell r="B134">
            <v>356</v>
          </cell>
          <cell r="C134" t="str">
            <v>Overhead Conductors and Devices</v>
          </cell>
        </row>
        <row r="135">
          <cell r="B135">
            <v>357</v>
          </cell>
          <cell r="C135" t="str">
            <v>Underground Conduit</v>
          </cell>
        </row>
        <row r="136">
          <cell r="B136">
            <v>358</v>
          </cell>
          <cell r="C136" t="str">
            <v>Underground Conductors and Devices</v>
          </cell>
        </row>
        <row r="137">
          <cell r="B137">
            <v>359</v>
          </cell>
          <cell r="C137" t="str">
            <v>Roads and Trails</v>
          </cell>
        </row>
        <row r="138">
          <cell r="B138">
            <v>361</v>
          </cell>
          <cell r="C138" t="str">
            <v>Structures and Improvements</v>
          </cell>
        </row>
        <row r="139">
          <cell r="B139">
            <v>362</v>
          </cell>
          <cell r="C139" t="str">
            <v>Station Equipment</v>
          </cell>
        </row>
        <row r="140">
          <cell r="B140">
            <v>364</v>
          </cell>
          <cell r="C140" t="str">
            <v>Poles, Towers and Fixtures</v>
          </cell>
        </row>
        <row r="141">
          <cell r="B141">
            <v>365</v>
          </cell>
          <cell r="C141" t="str">
            <v>Overhead Conductors and Devices</v>
          </cell>
        </row>
        <row r="142">
          <cell r="B142">
            <v>366.6</v>
          </cell>
          <cell r="C142" t="str">
            <v>Underground Conduit, Duct System</v>
          </cell>
        </row>
        <row r="143">
          <cell r="B143">
            <v>366.7</v>
          </cell>
          <cell r="C143" t="str">
            <v>Underground Conduit, Direct Buried</v>
          </cell>
        </row>
        <row r="144">
          <cell r="B144">
            <v>367.6</v>
          </cell>
          <cell r="C144" t="str">
            <v>Underground Conductors and Devices, DS</v>
          </cell>
        </row>
        <row r="145">
          <cell r="B145">
            <v>367.7</v>
          </cell>
          <cell r="C145" t="str">
            <v>Underground Conductors and Devices, DB</v>
          </cell>
        </row>
        <row r="146">
          <cell r="B146">
            <v>368</v>
          </cell>
          <cell r="C146" t="str">
            <v>Line Transformers</v>
          </cell>
        </row>
        <row r="147">
          <cell r="B147">
            <v>369.1</v>
          </cell>
          <cell r="C147" t="str">
            <v>Services, Overhead</v>
          </cell>
        </row>
        <row r="148">
          <cell r="B148">
            <v>369.7</v>
          </cell>
          <cell r="C148" t="str">
            <v>Services, Underground</v>
          </cell>
        </row>
        <row r="149">
          <cell r="B149">
            <v>370</v>
          </cell>
          <cell r="C149" t="str">
            <v>Meters</v>
          </cell>
        </row>
        <row r="150">
          <cell r="B150">
            <v>370.1</v>
          </cell>
          <cell r="C150" t="str">
            <v>Meters - AMI</v>
          </cell>
        </row>
        <row r="151">
          <cell r="B151">
            <v>371</v>
          </cell>
          <cell r="C151" t="str">
            <v>Installations on Customer's Premises</v>
          </cell>
        </row>
        <row r="152">
          <cell r="B152">
            <v>373</v>
          </cell>
          <cell r="C152" t="str">
            <v>Street Lighting and Signal Systems</v>
          </cell>
        </row>
        <row r="153">
          <cell r="B153">
            <v>390</v>
          </cell>
          <cell r="C153" t="str">
            <v>Structures and Improvements</v>
          </cell>
        </row>
        <row r="154">
          <cell r="B154">
            <v>392.01</v>
          </cell>
          <cell r="C154" t="str">
            <v>Aircraft - Fixed Wing (Jet)</v>
          </cell>
        </row>
        <row r="155">
          <cell r="B155">
            <v>392.02</v>
          </cell>
          <cell r="C155" t="str">
            <v>Aircraft - Rotary Wing</v>
          </cell>
        </row>
        <row r="156">
          <cell r="B156">
            <v>392.1</v>
          </cell>
          <cell r="C156" t="str">
            <v>Automobiles</v>
          </cell>
        </row>
        <row r="157">
          <cell r="B157">
            <v>392.2</v>
          </cell>
          <cell r="C157" t="str">
            <v>Light Trucks</v>
          </cell>
        </row>
        <row r="158">
          <cell r="B158">
            <v>392.3</v>
          </cell>
          <cell r="C158" t="str">
            <v>Heavy Trucks</v>
          </cell>
        </row>
        <row r="159">
          <cell r="B159">
            <v>392.4</v>
          </cell>
          <cell r="C159" t="str">
            <v>Tractor Trailers</v>
          </cell>
        </row>
        <row r="160">
          <cell r="B160">
            <v>392.9</v>
          </cell>
          <cell r="C160" t="str">
            <v>Trailers</v>
          </cell>
        </row>
        <row r="161">
          <cell r="B161">
            <v>396.1</v>
          </cell>
          <cell r="C161" t="str">
            <v>Power Operated Equipment</v>
          </cell>
        </row>
        <row r="162">
          <cell r="B162">
            <v>396.8</v>
          </cell>
          <cell r="C162" t="str">
            <v>Other Power Operated Equipment</v>
          </cell>
        </row>
        <row r="163">
          <cell r="B163">
            <v>397.8</v>
          </cell>
          <cell r="C163" t="str">
            <v>Communication Equipment - Fiber Optics</v>
          </cell>
        </row>
      </sheetData>
      <sheetData sheetId="15"/>
      <sheetData sheetId="16"/>
      <sheetData sheetId="17"/>
      <sheetData sheetId="18"/>
      <sheetData sheetId="19">
        <row r="1">
          <cell r="A1" t="str">
            <v>Gp</v>
          </cell>
          <cell r="B1">
            <v>0</v>
          </cell>
        </row>
        <row r="2">
          <cell r="A2" t="str">
            <v>10100</v>
          </cell>
          <cell r="B2" t="str">
            <v>Retired</v>
          </cell>
        </row>
        <row r="3">
          <cell r="A3" t="str">
            <v>10101</v>
          </cell>
          <cell r="B3" t="str">
            <v>Retired</v>
          </cell>
        </row>
        <row r="4">
          <cell r="A4" t="str">
            <v>10102</v>
          </cell>
          <cell r="B4" t="str">
            <v>Retired</v>
          </cell>
        </row>
        <row r="5">
          <cell r="A5" t="str">
            <v>10200</v>
          </cell>
          <cell r="B5" t="str">
            <v>Retired</v>
          </cell>
        </row>
        <row r="6">
          <cell r="A6" t="str">
            <v>10201</v>
          </cell>
          <cell r="B6" t="str">
            <v>Retired</v>
          </cell>
        </row>
        <row r="7">
          <cell r="A7" t="str">
            <v>10202</v>
          </cell>
          <cell r="B7" t="str">
            <v>Retired</v>
          </cell>
        </row>
        <row r="8">
          <cell r="A8" t="str">
            <v>10301</v>
          </cell>
          <cell r="B8" t="str">
            <v>Steam</v>
          </cell>
        </row>
        <row r="9">
          <cell r="A9" t="str">
            <v>10302</v>
          </cell>
          <cell r="B9" t="str">
            <v>Steam</v>
          </cell>
        </row>
        <row r="10">
          <cell r="A10" t="str">
            <v>10303</v>
          </cell>
          <cell r="B10" t="str">
            <v>Steam</v>
          </cell>
        </row>
        <row r="11">
          <cell r="A11" t="str">
            <v>10400</v>
          </cell>
          <cell r="B11" t="str">
            <v>Steam</v>
          </cell>
        </row>
        <row r="12">
          <cell r="A12" t="str">
            <v>10402</v>
          </cell>
          <cell r="B12" t="str">
            <v>Steam</v>
          </cell>
        </row>
        <row r="13">
          <cell r="A13" t="str">
            <v>10403</v>
          </cell>
          <cell r="B13" t="str">
            <v>Steam</v>
          </cell>
        </row>
        <row r="14">
          <cell r="A14" t="str">
            <v>10500</v>
          </cell>
          <cell r="B14" t="str">
            <v>Retired</v>
          </cell>
        </row>
        <row r="15">
          <cell r="A15" t="str">
            <v>10501</v>
          </cell>
          <cell r="B15" t="str">
            <v>Retired</v>
          </cell>
        </row>
        <row r="16">
          <cell r="A16" t="str">
            <v>10502</v>
          </cell>
          <cell r="B16" t="str">
            <v>Retired</v>
          </cell>
        </row>
        <row r="17">
          <cell r="A17" t="str">
            <v>10503</v>
          </cell>
          <cell r="B17" t="str">
            <v>Retired</v>
          </cell>
        </row>
        <row r="18">
          <cell r="A18" t="str">
            <v>10504</v>
          </cell>
          <cell r="B18" t="str">
            <v>Retired</v>
          </cell>
        </row>
        <row r="19">
          <cell r="A19" t="str">
            <v>10600</v>
          </cell>
          <cell r="B19" t="str">
            <v>Retired</v>
          </cell>
        </row>
        <row r="20">
          <cell r="A20" t="str">
            <v>10601</v>
          </cell>
          <cell r="B20" t="str">
            <v>Retired</v>
          </cell>
        </row>
        <row r="21">
          <cell r="A21" t="str">
            <v>10700</v>
          </cell>
          <cell r="B21" t="str">
            <v>Steam</v>
          </cell>
        </row>
        <row r="22">
          <cell r="A22" t="str">
            <v>10701</v>
          </cell>
          <cell r="B22" t="str">
            <v>Steam</v>
          </cell>
        </row>
        <row r="23">
          <cell r="A23" t="str">
            <v>10801</v>
          </cell>
          <cell r="B23" t="str">
            <v>Steam</v>
          </cell>
        </row>
        <row r="24">
          <cell r="A24" t="str">
            <v>10802</v>
          </cell>
          <cell r="B24" t="str">
            <v>Steam</v>
          </cell>
        </row>
        <row r="25">
          <cell r="A25" t="str">
            <v>10803</v>
          </cell>
          <cell r="B25" t="str">
            <v>Steam</v>
          </cell>
        </row>
        <row r="26">
          <cell r="A26" t="str">
            <v>10900</v>
          </cell>
          <cell r="B26" t="str">
            <v>Steam</v>
          </cell>
        </row>
        <row r="27">
          <cell r="A27" t="str">
            <v>10902</v>
          </cell>
          <cell r="B27" t="str">
            <v>Steam</v>
          </cell>
        </row>
        <row r="28">
          <cell r="A28" t="str">
            <v>10903</v>
          </cell>
          <cell r="B28" t="str">
            <v>Steam</v>
          </cell>
        </row>
        <row r="29">
          <cell r="A29" t="str">
            <v>10904</v>
          </cell>
          <cell r="B29" t="str">
            <v>Steam</v>
          </cell>
        </row>
        <row r="30">
          <cell r="A30" t="str">
            <v>10905</v>
          </cell>
          <cell r="B30" t="str">
            <v>Steam</v>
          </cell>
        </row>
        <row r="31">
          <cell r="A31" t="str">
            <v>11000</v>
          </cell>
          <cell r="B31" t="str">
            <v>Steam</v>
          </cell>
        </row>
        <row r="32">
          <cell r="A32" t="str">
            <v>11001</v>
          </cell>
          <cell r="B32" t="str">
            <v>Steam</v>
          </cell>
        </row>
        <row r="33">
          <cell r="A33" t="str">
            <v>11002</v>
          </cell>
          <cell r="B33" t="str">
            <v>Steam</v>
          </cell>
        </row>
        <row r="34">
          <cell r="A34" t="str">
            <v>10401</v>
          </cell>
          <cell r="B34" t="str">
            <v>Steam</v>
          </cell>
        </row>
        <row r="35">
          <cell r="A35" t="str">
            <v>10800</v>
          </cell>
          <cell r="B35" t="str">
            <v>Steam</v>
          </cell>
        </row>
        <row r="36">
          <cell r="A36" t="str">
            <v>10901</v>
          </cell>
          <cell r="B36" t="str">
            <v>Steam</v>
          </cell>
        </row>
        <row r="37">
          <cell r="A37" t="str">
            <v>20100</v>
          </cell>
          <cell r="B37" t="str">
            <v>Nuclear</v>
          </cell>
        </row>
        <row r="38">
          <cell r="A38" t="str">
            <v>20101</v>
          </cell>
          <cell r="B38" t="str">
            <v>Nuclear</v>
          </cell>
        </row>
        <row r="39">
          <cell r="A39" t="str">
            <v>20102</v>
          </cell>
          <cell r="B39" t="str">
            <v>Nuclear</v>
          </cell>
        </row>
        <row r="40">
          <cell r="A40" t="str">
            <v>20200</v>
          </cell>
          <cell r="B40" t="str">
            <v>Nuclear</v>
          </cell>
        </row>
        <row r="41">
          <cell r="A41" t="str">
            <v>20201</v>
          </cell>
          <cell r="B41" t="str">
            <v>Nuclear</v>
          </cell>
        </row>
        <row r="42">
          <cell r="A42" t="str">
            <v>20202</v>
          </cell>
          <cell r="B42" t="str">
            <v>Nuclear</v>
          </cell>
        </row>
        <row r="43">
          <cell r="A43" t="str">
            <v>30101</v>
          </cell>
          <cell r="B43" t="str">
            <v>CT</v>
          </cell>
        </row>
        <row r="44">
          <cell r="A44" t="str">
            <v>30102</v>
          </cell>
          <cell r="B44" t="str">
            <v>CT</v>
          </cell>
        </row>
        <row r="45">
          <cell r="A45" t="str">
            <v>30103</v>
          </cell>
          <cell r="B45" t="str">
            <v>CT</v>
          </cell>
        </row>
        <row r="46">
          <cell r="A46" t="str">
            <v>30200</v>
          </cell>
          <cell r="B46" t="str">
            <v>CC</v>
          </cell>
        </row>
        <row r="47">
          <cell r="A47" t="str">
            <v>30201</v>
          </cell>
          <cell r="B47" t="str">
            <v>CC</v>
          </cell>
        </row>
        <row r="48">
          <cell r="A48" t="str">
            <v>30202</v>
          </cell>
          <cell r="B48" t="str">
            <v>CC</v>
          </cell>
        </row>
        <row r="49">
          <cell r="A49" t="str">
            <v>30300</v>
          </cell>
          <cell r="B49" t="str">
            <v>CC</v>
          </cell>
        </row>
        <row r="50">
          <cell r="A50" t="str">
            <v>30301</v>
          </cell>
          <cell r="B50" t="str">
            <v>CC</v>
          </cell>
        </row>
        <row r="51">
          <cell r="A51" t="str">
            <v>30302</v>
          </cell>
          <cell r="B51" t="str">
            <v>CC</v>
          </cell>
        </row>
        <row r="52">
          <cell r="A52" t="str">
            <v>30401</v>
          </cell>
          <cell r="B52" t="str">
            <v>CC</v>
          </cell>
        </row>
        <row r="53">
          <cell r="A53" t="str">
            <v>30500</v>
          </cell>
          <cell r="B53" t="str">
            <v>CC</v>
          </cell>
        </row>
        <row r="54">
          <cell r="A54" t="str">
            <v>30502</v>
          </cell>
          <cell r="B54" t="str">
            <v>CC</v>
          </cell>
        </row>
        <row r="55">
          <cell r="A55" t="str">
            <v>30503</v>
          </cell>
          <cell r="B55" t="str">
            <v>CC</v>
          </cell>
        </row>
        <row r="56">
          <cell r="A56" t="str">
            <v>30504</v>
          </cell>
          <cell r="B56" t="str">
            <v>CC</v>
          </cell>
        </row>
        <row r="57">
          <cell r="A57" t="str">
            <v>30600</v>
          </cell>
          <cell r="B57" t="str">
            <v>CC</v>
          </cell>
        </row>
        <row r="58">
          <cell r="A58" t="str">
            <v>30601</v>
          </cell>
          <cell r="B58" t="str">
            <v>CC</v>
          </cell>
        </row>
        <row r="59">
          <cell r="A59" t="str">
            <v>30602</v>
          </cell>
          <cell r="B59" t="str">
            <v>CC</v>
          </cell>
        </row>
        <row r="60">
          <cell r="A60" t="str">
            <v>30700</v>
          </cell>
          <cell r="B60" t="str">
            <v>CC</v>
          </cell>
        </row>
        <row r="61">
          <cell r="A61" t="str">
            <v>30701</v>
          </cell>
          <cell r="B61" t="str">
            <v>CC</v>
          </cell>
        </row>
        <row r="62">
          <cell r="A62" t="str">
            <v>30702</v>
          </cell>
          <cell r="B62" t="str">
            <v>CC</v>
          </cell>
        </row>
        <row r="63">
          <cell r="A63" t="str">
            <v>30801</v>
          </cell>
          <cell r="B63" t="str">
            <v>CC</v>
          </cell>
        </row>
        <row r="64">
          <cell r="A64" t="str">
            <v>30900</v>
          </cell>
          <cell r="B64" t="str">
            <v>CC</v>
          </cell>
        </row>
        <row r="65">
          <cell r="A65" t="str">
            <v>30901</v>
          </cell>
          <cell r="B65" t="str">
            <v>CC</v>
          </cell>
        </row>
        <row r="66">
          <cell r="A66" t="str">
            <v>30902</v>
          </cell>
          <cell r="B66" t="str">
            <v>CC</v>
          </cell>
        </row>
        <row r="67">
          <cell r="A67" t="str">
            <v>30903</v>
          </cell>
          <cell r="B67" t="str">
            <v>CC</v>
          </cell>
        </row>
        <row r="68">
          <cell r="A68" t="str">
            <v>40101</v>
          </cell>
          <cell r="B68" t="str">
            <v>Solar</v>
          </cell>
        </row>
        <row r="69">
          <cell r="A69" t="str">
            <v>40102</v>
          </cell>
          <cell r="B69" t="str">
            <v>Solar</v>
          </cell>
        </row>
        <row r="70">
          <cell r="A70" t="str">
            <v>40103</v>
          </cell>
          <cell r="B70" t="str">
            <v>Solar</v>
          </cell>
        </row>
        <row r="71">
          <cell r="A71" t="str">
            <v>30501</v>
          </cell>
          <cell r="B71" t="str">
            <v>CC</v>
          </cell>
        </row>
        <row r="72">
          <cell r="A72" t="str">
            <v>31001</v>
          </cell>
          <cell r="B72" t="str">
            <v>CC</v>
          </cell>
        </row>
      </sheetData>
      <sheetData sheetId="20">
        <row r="3">
          <cell r="A3" t="str">
            <v>Account</v>
          </cell>
          <cell r="B3" t="str">
            <v>RL Rate</v>
          </cell>
        </row>
        <row r="4">
          <cell r="A4">
            <v>0</v>
          </cell>
          <cell r="B4">
            <v>0</v>
          </cell>
        </row>
        <row r="5">
          <cell r="A5" t="str">
            <v>3110010100</v>
          </cell>
          <cell r="B5">
            <v>0</v>
          </cell>
        </row>
        <row r="6">
          <cell r="A6" t="str">
            <v>3120010100</v>
          </cell>
          <cell r="B6">
            <v>0</v>
          </cell>
        </row>
        <row r="7">
          <cell r="A7" t="str">
            <v>3140010100</v>
          </cell>
          <cell r="B7">
            <v>0</v>
          </cell>
        </row>
        <row r="8">
          <cell r="A8" t="str">
            <v>3150010100</v>
          </cell>
          <cell r="B8">
            <v>0</v>
          </cell>
        </row>
        <row r="9">
          <cell r="A9" t="str">
            <v>3160010100</v>
          </cell>
          <cell r="B9">
            <v>0</v>
          </cell>
        </row>
        <row r="10">
          <cell r="A10" t="str">
            <v>3110010101</v>
          </cell>
          <cell r="B10">
            <v>0</v>
          </cell>
        </row>
        <row r="11">
          <cell r="A11" t="str">
            <v>3120010101</v>
          </cell>
          <cell r="B11">
            <v>0</v>
          </cell>
        </row>
        <row r="12">
          <cell r="A12" t="str">
            <v>3140010101</v>
          </cell>
          <cell r="B12">
            <v>0</v>
          </cell>
        </row>
        <row r="13">
          <cell r="A13" t="str">
            <v>3150010101</v>
          </cell>
          <cell r="B13">
            <v>0</v>
          </cell>
        </row>
        <row r="14">
          <cell r="A14" t="str">
            <v>3160010101</v>
          </cell>
          <cell r="B14">
            <v>0</v>
          </cell>
        </row>
        <row r="15">
          <cell r="A15" t="str">
            <v>3110010102</v>
          </cell>
          <cell r="B15">
            <v>0</v>
          </cell>
        </row>
        <row r="16">
          <cell r="A16" t="str">
            <v>3120010102</v>
          </cell>
          <cell r="B16">
            <v>0</v>
          </cell>
        </row>
        <row r="17">
          <cell r="A17" t="str">
            <v>3140010102</v>
          </cell>
          <cell r="B17">
            <v>0</v>
          </cell>
        </row>
        <row r="18">
          <cell r="A18" t="str">
            <v>3150010102</v>
          </cell>
          <cell r="B18">
            <v>0</v>
          </cell>
        </row>
        <row r="19">
          <cell r="A19" t="str">
            <v>3160010102</v>
          </cell>
          <cell r="B19">
            <v>0</v>
          </cell>
        </row>
        <row r="20">
          <cell r="A20" t="str">
            <v>3110010200</v>
          </cell>
          <cell r="B20">
            <v>1.7</v>
          </cell>
        </row>
        <row r="21">
          <cell r="A21" t="str">
            <v>3120010200</v>
          </cell>
          <cell r="B21">
            <v>2.1836734693877551</v>
          </cell>
        </row>
        <row r="22">
          <cell r="A22" t="str">
            <v>3140010200</v>
          </cell>
          <cell r="B22">
            <v>2.2222222222222223</v>
          </cell>
        </row>
        <row r="23">
          <cell r="A23" t="str">
            <v>3150010200</v>
          </cell>
          <cell r="B23">
            <v>1.8928571428571428</v>
          </cell>
        </row>
        <row r="24">
          <cell r="A24" t="str">
            <v>3160010200</v>
          </cell>
          <cell r="B24">
            <v>1.8867924528301887</v>
          </cell>
        </row>
        <row r="25">
          <cell r="A25" t="str">
            <v>3110010201</v>
          </cell>
          <cell r="B25">
            <v>1.7</v>
          </cell>
        </row>
        <row r="26">
          <cell r="A26" t="str">
            <v>3120010201</v>
          </cell>
          <cell r="B26">
            <v>2.1836734693877551</v>
          </cell>
        </row>
        <row r="27">
          <cell r="A27" t="str">
            <v>3140010201</v>
          </cell>
          <cell r="B27">
            <v>2.2222222222222223</v>
          </cell>
        </row>
        <row r="28">
          <cell r="A28" t="str">
            <v>3150010201</v>
          </cell>
          <cell r="B28">
            <v>1.8928571428571428</v>
          </cell>
        </row>
        <row r="29">
          <cell r="A29" t="str">
            <v>3160010201</v>
          </cell>
          <cell r="B29">
            <v>1.8867924528301887</v>
          </cell>
        </row>
        <row r="30">
          <cell r="A30" t="str">
            <v>3110010202</v>
          </cell>
          <cell r="B30">
            <v>1.7</v>
          </cell>
        </row>
        <row r="31">
          <cell r="A31" t="str">
            <v>3120010202</v>
          </cell>
          <cell r="B31">
            <v>2.1836734693877551</v>
          </cell>
        </row>
        <row r="32">
          <cell r="A32" t="str">
            <v>3140010202</v>
          </cell>
          <cell r="B32">
            <v>2.2222222222222223</v>
          </cell>
        </row>
        <row r="33">
          <cell r="A33" t="str">
            <v>3150010202</v>
          </cell>
          <cell r="B33">
            <v>1.8928571428571428</v>
          </cell>
        </row>
        <row r="34">
          <cell r="A34" t="str">
            <v>3160010202</v>
          </cell>
          <cell r="B34">
            <v>1.8867924528301887</v>
          </cell>
        </row>
        <row r="35">
          <cell r="A35" t="str">
            <v>3110010301</v>
          </cell>
          <cell r="B35">
            <v>2.1489361702127661</v>
          </cell>
        </row>
        <row r="36">
          <cell r="A36" t="str">
            <v>3120010301</v>
          </cell>
          <cell r="B36">
            <v>2.5499999999999998</v>
          </cell>
        </row>
        <row r="37">
          <cell r="A37" t="str">
            <v>3140010301</v>
          </cell>
          <cell r="B37">
            <v>2.6315789473684212</v>
          </cell>
        </row>
        <row r="38">
          <cell r="A38" t="str">
            <v>3150010301</v>
          </cell>
          <cell r="B38">
            <v>2.3863636363636362</v>
          </cell>
        </row>
        <row r="39">
          <cell r="A39" t="str">
            <v>3160010301</v>
          </cell>
          <cell r="B39">
            <v>2.4047619047619047</v>
          </cell>
        </row>
        <row r="40">
          <cell r="A40" t="str">
            <v>3110010302</v>
          </cell>
          <cell r="B40">
            <v>2.1489361702127661</v>
          </cell>
        </row>
        <row r="41">
          <cell r="A41" t="str">
            <v>3120010302</v>
          </cell>
          <cell r="B41">
            <v>2.5499999999999998</v>
          </cell>
        </row>
        <row r="42">
          <cell r="A42" t="str">
            <v>3140010302</v>
          </cell>
          <cell r="B42">
            <v>2.6315789473684212</v>
          </cell>
        </row>
        <row r="43">
          <cell r="A43" t="str">
            <v>3150010302</v>
          </cell>
          <cell r="B43">
            <v>2.3863636363636362</v>
          </cell>
        </row>
        <row r="44">
          <cell r="A44" t="str">
            <v>3160010302</v>
          </cell>
          <cell r="B44">
            <v>2.4047619047619047</v>
          </cell>
        </row>
        <row r="45">
          <cell r="A45" t="str">
            <v>3110010303</v>
          </cell>
          <cell r="B45">
            <v>2.1489361702127661</v>
          </cell>
        </row>
        <row r="46">
          <cell r="A46" t="str">
            <v>3120010303</v>
          </cell>
          <cell r="B46">
            <v>2.5499999999999998</v>
          </cell>
        </row>
        <row r="47">
          <cell r="A47" t="str">
            <v>3140010303</v>
          </cell>
          <cell r="B47">
            <v>2.6315789473684212</v>
          </cell>
        </row>
        <row r="48">
          <cell r="A48" t="str">
            <v>3150010303</v>
          </cell>
          <cell r="B48">
            <v>2.3863636363636362</v>
          </cell>
        </row>
        <row r="49">
          <cell r="A49" t="str">
            <v>3160010303</v>
          </cell>
          <cell r="B49">
            <v>2.4047619047619047</v>
          </cell>
        </row>
        <row r="50">
          <cell r="A50" t="str">
            <v>3110010400</v>
          </cell>
          <cell r="B50">
            <v>2.1489361702127661</v>
          </cell>
        </row>
        <row r="51">
          <cell r="A51" t="str">
            <v>3120010400</v>
          </cell>
          <cell r="B51">
            <v>2.625</v>
          </cell>
        </row>
        <row r="52">
          <cell r="A52" t="str">
            <v>3140010400</v>
          </cell>
          <cell r="B52">
            <v>2.6315789473684212</v>
          </cell>
        </row>
        <row r="53">
          <cell r="A53" t="str">
            <v>3150010400</v>
          </cell>
          <cell r="B53">
            <v>2.3863636363636362</v>
          </cell>
        </row>
        <row r="54">
          <cell r="A54" t="str">
            <v>3160010400</v>
          </cell>
          <cell r="B54">
            <v>2.3809523809523809</v>
          </cell>
        </row>
        <row r="55">
          <cell r="A55" t="str">
            <v>3120010401</v>
          </cell>
          <cell r="B55">
            <v>2.625</v>
          </cell>
        </row>
        <row r="56">
          <cell r="A56" t="str">
            <v>3110010402</v>
          </cell>
          <cell r="B56">
            <v>2.1489361702127661</v>
          </cell>
        </row>
        <row r="57">
          <cell r="A57" t="str">
            <v>3120010402</v>
          </cell>
          <cell r="B57">
            <v>2.625</v>
          </cell>
        </row>
        <row r="58">
          <cell r="A58" t="str">
            <v>3140010402</v>
          </cell>
          <cell r="B58">
            <v>2.6315789473684212</v>
          </cell>
        </row>
        <row r="59">
          <cell r="A59" t="str">
            <v>3150010402</v>
          </cell>
          <cell r="B59">
            <v>2.3863636363636362</v>
          </cell>
        </row>
        <row r="60">
          <cell r="A60" t="str">
            <v>3160010402</v>
          </cell>
          <cell r="B60">
            <v>2.3809523809523809</v>
          </cell>
        </row>
        <row r="61">
          <cell r="A61" t="str">
            <v>3110010403</v>
          </cell>
          <cell r="B61">
            <v>2.1489361702127661</v>
          </cell>
        </row>
        <row r="62">
          <cell r="A62" t="str">
            <v>3120010403</v>
          </cell>
          <cell r="B62">
            <v>2.625</v>
          </cell>
        </row>
        <row r="63">
          <cell r="A63" t="str">
            <v>3140010403</v>
          </cell>
          <cell r="B63">
            <v>2.6315789473684212</v>
          </cell>
        </row>
        <row r="64">
          <cell r="A64" t="str">
            <v>3150010403</v>
          </cell>
          <cell r="B64">
            <v>2.3863636363636362</v>
          </cell>
        </row>
        <row r="65">
          <cell r="A65" t="str">
            <v>3160010403</v>
          </cell>
          <cell r="B65">
            <v>2.3809523809523809</v>
          </cell>
        </row>
        <row r="66">
          <cell r="A66" t="str">
            <v>3110010500</v>
          </cell>
          <cell r="B66">
            <v>1.8545454545454545</v>
          </cell>
        </row>
        <row r="67">
          <cell r="A67" t="str">
            <v>3120010500</v>
          </cell>
          <cell r="B67">
            <v>2.3043478260869565</v>
          </cell>
        </row>
        <row r="68">
          <cell r="A68" t="str">
            <v>3140010500</v>
          </cell>
          <cell r="B68">
            <v>2.3255813953488373</v>
          </cell>
        </row>
        <row r="69">
          <cell r="A69" t="str">
            <v>3150010500</v>
          </cell>
          <cell r="B69">
            <v>2.0192307692307692</v>
          </cell>
        </row>
        <row r="70">
          <cell r="A70" t="str">
            <v>3160010500</v>
          </cell>
          <cell r="B70">
            <v>2.0816326530612246</v>
          </cell>
        </row>
        <row r="71">
          <cell r="A71" t="str">
            <v>3110010501</v>
          </cell>
          <cell r="B71">
            <v>1.8545454545454545</v>
          </cell>
        </row>
        <row r="72">
          <cell r="A72" t="str">
            <v>3120010501</v>
          </cell>
          <cell r="B72">
            <v>2.3043478260869565</v>
          </cell>
        </row>
        <row r="73">
          <cell r="A73" t="str">
            <v>3140010501</v>
          </cell>
          <cell r="B73">
            <v>2.3255813953488373</v>
          </cell>
        </row>
        <row r="74">
          <cell r="A74" t="str">
            <v>3150010501</v>
          </cell>
          <cell r="B74">
            <v>2.0192307692307692</v>
          </cell>
        </row>
        <row r="75">
          <cell r="A75" t="str">
            <v>3160010501</v>
          </cell>
          <cell r="B75">
            <v>2.0816326530612246</v>
          </cell>
        </row>
        <row r="76">
          <cell r="A76" t="str">
            <v>3110010502</v>
          </cell>
          <cell r="B76">
            <v>1.8545454545454545</v>
          </cell>
        </row>
        <row r="77">
          <cell r="A77" t="str">
            <v>3120010502</v>
          </cell>
          <cell r="B77">
            <v>2.3043478260869565</v>
          </cell>
        </row>
        <row r="78">
          <cell r="A78" t="str">
            <v>3140010502</v>
          </cell>
          <cell r="B78">
            <v>2.3255813953488373</v>
          </cell>
        </row>
        <row r="79">
          <cell r="A79" t="str">
            <v>3150010502</v>
          </cell>
          <cell r="B79">
            <v>2.0192307692307692</v>
          </cell>
        </row>
        <row r="80">
          <cell r="A80" t="str">
            <v>3160010502</v>
          </cell>
          <cell r="B80">
            <v>2.0816326530612246</v>
          </cell>
        </row>
        <row r="81">
          <cell r="A81" t="str">
            <v>3110010503</v>
          </cell>
          <cell r="B81">
            <v>1.8545454545454545</v>
          </cell>
        </row>
        <row r="82">
          <cell r="A82" t="str">
            <v>3120010503</v>
          </cell>
          <cell r="B82">
            <v>2.3043478260869565</v>
          </cell>
        </row>
        <row r="83">
          <cell r="A83" t="str">
            <v>3140010503</v>
          </cell>
          <cell r="B83">
            <v>2.3255813953488373</v>
          </cell>
        </row>
        <row r="84">
          <cell r="A84" t="str">
            <v>3150010503</v>
          </cell>
          <cell r="B84">
            <v>2.0192307692307692</v>
          </cell>
        </row>
        <row r="85">
          <cell r="A85" t="str">
            <v>3160010503</v>
          </cell>
          <cell r="B85">
            <v>2.0816326530612246</v>
          </cell>
        </row>
        <row r="86">
          <cell r="A86" t="str">
            <v>3110010504</v>
          </cell>
          <cell r="B86">
            <v>1.8545454545454545</v>
          </cell>
        </row>
        <row r="87">
          <cell r="A87" t="str">
            <v>3120010504</v>
          </cell>
          <cell r="B87">
            <v>2.3043478260869565</v>
          </cell>
        </row>
        <row r="88">
          <cell r="A88" t="str">
            <v>3140010504</v>
          </cell>
          <cell r="B88">
            <v>2.3255813953488373</v>
          </cell>
        </row>
        <row r="89">
          <cell r="A89" t="str">
            <v>3150010504</v>
          </cell>
          <cell r="B89">
            <v>2.0192307692307692</v>
          </cell>
        </row>
        <row r="90">
          <cell r="A90" t="str">
            <v>3160010504</v>
          </cell>
          <cell r="B90">
            <v>2.0816326530612246</v>
          </cell>
        </row>
        <row r="91">
          <cell r="A91" t="str">
            <v>3110010600</v>
          </cell>
          <cell r="B91">
            <v>0</v>
          </cell>
        </row>
        <row r="92">
          <cell r="A92" t="str">
            <v>3120010600</v>
          </cell>
          <cell r="B92">
            <v>1.8545454545454545</v>
          </cell>
        </row>
        <row r="93">
          <cell r="A93" t="str">
            <v>3140010600</v>
          </cell>
          <cell r="B93">
            <v>2.3043478260869565</v>
          </cell>
        </row>
        <row r="94">
          <cell r="A94" t="str">
            <v>3150010600</v>
          </cell>
          <cell r="B94">
            <v>2.3255813953488373</v>
          </cell>
        </row>
        <row r="95">
          <cell r="A95" t="str">
            <v>3160010600</v>
          </cell>
          <cell r="B95">
            <v>2.0192307692307692</v>
          </cell>
        </row>
        <row r="96">
          <cell r="A96" t="str">
            <v>3110010601</v>
          </cell>
          <cell r="B96">
            <v>0</v>
          </cell>
        </row>
        <row r="97">
          <cell r="A97" t="str">
            <v>3120010601</v>
          </cell>
          <cell r="B97">
            <v>0</v>
          </cell>
        </row>
        <row r="98">
          <cell r="A98" t="str">
            <v>3140010601</v>
          </cell>
          <cell r="B98">
            <v>0</v>
          </cell>
        </row>
        <row r="99">
          <cell r="A99" t="str">
            <v>3150010601</v>
          </cell>
          <cell r="B99">
            <v>0</v>
          </cell>
        </row>
        <row r="100">
          <cell r="A100" t="str">
            <v>3160010601</v>
          </cell>
          <cell r="B100">
            <v>0</v>
          </cell>
        </row>
        <row r="101">
          <cell r="A101" t="str">
            <v>3110010602</v>
          </cell>
          <cell r="B101">
            <v>0</v>
          </cell>
        </row>
        <row r="102">
          <cell r="A102" t="str">
            <v>3120010602</v>
          </cell>
          <cell r="B102">
            <v>0</v>
          </cell>
        </row>
        <row r="103">
          <cell r="A103" t="str">
            <v>3140010602</v>
          </cell>
          <cell r="B103">
            <v>0</v>
          </cell>
        </row>
        <row r="104">
          <cell r="A104" t="str">
            <v>3150010602</v>
          </cell>
          <cell r="B104">
            <v>0</v>
          </cell>
        </row>
        <row r="105">
          <cell r="A105" t="str">
            <v>3160010602</v>
          </cell>
          <cell r="B105">
            <v>0</v>
          </cell>
        </row>
        <row r="106">
          <cell r="A106" t="str">
            <v>3110010701</v>
          </cell>
          <cell r="B106">
            <v>1.8888888888888888</v>
          </cell>
        </row>
        <row r="107">
          <cell r="A107" t="str">
            <v>3120010701</v>
          </cell>
          <cell r="B107">
            <v>2.3555555555555556</v>
          </cell>
        </row>
        <row r="108">
          <cell r="A108" t="str">
            <v>3140010701</v>
          </cell>
          <cell r="B108">
            <v>2.3809523809523809</v>
          </cell>
        </row>
        <row r="109">
          <cell r="A109" t="str">
            <v>3150010701</v>
          </cell>
          <cell r="B109">
            <v>2.0588235294117645</v>
          </cell>
        </row>
        <row r="110">
          <cell r="A110" t="str">
            <v>3160010701</v>
          </cell>
          <cell r="B110">
            <v>2.125</v>
          </cell>
        </row>
        <row r="111">
          <cell r="A111" t="str">
            <v>3110010800</v>
          </cell>
          <cell r="B111">
            <v>0</v>
          </cell>
        </row>
        <row r="112">
          <cell r="A112" t="str">
            <v>3120010800</v>
          </cell>
          <cell r="B112">
            <v>2.625</v>
          </cell>
        </row>
        <row r="113">
          <cell r="A113" t="str">
            <v>3140010800</v>
          </cell>
          <cell r="B113">
            <v>0</v>
          </cell>
        </row>
        <row r="114">
          <cell r="A114" t="str">
            <v>3150010800</v>
          </cell>
          <cell r="B114">
            <v>0</v>
          </cell>
        </row>
        <row r="115">
          <cell r="A115" t="str">
            <v>3160010800</v>
          </cell>
          <cell r="B115">
            <v>0</v>
          </cell>
        </row>
        <row r="116">
          <cell r="A116" t="str">
            <v>3110010801</v>
          </cell>
          <cell r="B116">
            <v>2.1489361702127661</v>
          </cell>
        </row>
        <row r="117">
          <cell r="A117" t="str">
            <v>3120010801</v>
          </cell>
          <cell r="B117">
            <v>2.625</v>
          </cell>
        </row>
        <row r="118">
          <cell r="A118" t="str">
            <v>3140010801</v>
          </cell>
          <cell r="B118">
            <v>2.6315789473684212</v>
          </cell>
        </row>
        <row r="119">
          <cell r="A119" t="str">
            <v>3150010801</v>
          </cell>
          <cell r="B119">
            <v>2.3636363636363638</v>
          </cell>
        </row>
        <row r="120">
          <cell r="A120" t="str">
            <v>3160010801</v>
          </cell>
          <cell r="B120">
            <v>2.4047619047619047</v>
          </cell>
        </row>
        <row r="121">
          <cell r="A121" t="str">
            <v>3110010802</v>
          </cell>
          <cell r="B121">
            <v>2.1702127659574466</v>
          </cell>
        </row>
        <row r="122">
          <cell r="A122" t="str">
            <v>3120010802</v>
          </cell>
          <cell r="B122">
            <v>2.65</v>
          </cell>
        </row>
        <row r="123">
          <cell r="A123" t="str">
            <v>3140010802</v>
          </cell>
          <cell r="B123">
            <v>2.6315789473684212</v>
          </cell>
        </row>
        <row r="124">
          <cell r="A124" t="str">
            <v>3150010802</v>
          </cell>
          <cell r="B124">
            <v>2.3863636363636362</v>
          </cell>
        </row>
        <row r="125">
          <cell r="A125" t="str">
            <v>3160010802</v>
          </cell>
          <cell r="B125">
            <v>2.4285714285714284</v>
          </cell>
        </row>
        <row r="126">
          <cell r="A126" t="str">
            <v>3110010803</v>
          </cell>
          <cell r="B126">
            <v>2.1489361702127661</v>
          </cell>
        </row>
        <row r="127">
          <cell r="A127" t="str">
            <v>3120010803</v>
          </cell>
          <cell r="B127">
            <v>2.625</v>
          </cell>
        </row>
        <row r="128">
          <cell r="A128" t="str">
            <v>3140010803</v>
          </cell>
          <cell r="B128">
            <v>2.6315789473684212</v>
          </cell>
        </row>
        <row r="129">
          <cell r="A129" t="str">
            <v>3150010803</v>
          </cell>
          <cell r="B129">
            <v>2.3636363636363638</v>
          </cell>
        </row>
        <row r="130">
          <cell r="A130" t="str">
            <v>3160010803</v>
          </cell>
          <cell r="B130">
            <v>2.4047619047619047</v>
          </cell>
        </row>
        <row r="131">
          <cell r="A131" t="str">
            <v>3110010901</v>
          </cell>
          <cell r="B131">
            <v>0</v>
          </cell>
        </row>
        <row r="132">
          <cell r="A132" t="str">
            <v>3120010901</v>
          </cell>
          <cell r="B132">
            <v>2.625</v>
          </cell>
        </row>
        <row r="133">
          <cell r="A133" t="str">
            <v>3140010901</v>
          </cell>
          <cell r="B133">
            <v>0</v>
          </cell>
        </row>
        <row r="134">
          <cell r="A134" t="str">
            <v>3150010901</v>
          </cell>
          <cell r="B134">
            <v>0</v>
          </cell>
        </row>
        <row r="135">
          <cell r="A135" t="str">
            <v>3160010901</v>
          </cell>
          <cell r="B135">
            <v>0</v>
          </cell>
        </row>
        <row r="136">
          <cell r="A136" t="str">
            <v>3110010900</v>
          </cell>
          <cell r="B136">
            <v>2.1489361702127661</v>
          </cell>
        </row>
        <row r="137">
          <cell r="A137" t="str">
            <v>3120010900</v>
          </cell>
          <cell r="B137">
            <v>2.625</v>
          </cell>
        </row>
        <row r="138">
          <cell r="A138" t="str">
            <v>3140010900</v>
          </cell>
          <cell r="B138">
            <v>0</v>
          </cell>
        </row>
        <row r="139">
          <cell r="A139" t="str">
            <v>3150010900</v>
          </cell>
          <cell r="B139">
            <v>2.3636363636363638</v>
          </cell>
        </row>
        <row r="140">
          <cell r="A140" t="str">
            <v>3160010900</v>
          </cell>
          <cell r="B140">
            <v>2.4047619047619047</v>
          </cell>
        </row>
        <row r="141">
          <cell r="A141" t="str">
            <v>3110010902</v>
          </cell>
          <cell r="B141">
            <v>2.1489361702127661</v>
          </cell>
        </row>
        <row r="142">
          <cell r="A142" t="str">
            <v>3120010902</v>
          </cell>
          <cell r="B142">
            <v>2.625</v>
          </cell>
        </row>
        <row r="143">
          <cell r="A143" t="str">
            <v>3140010902</v>
          </cell>
          <cell r="B143">
            <v>2.6315789473684212</v>
          </cell>
        </row>
        <row r="144">
          <cell r="A144" t="str">
            <v>3150010902</v>
          </cell>
          <cell r="B144">
            <v>2.3636363636363638</v>
          </cell>
        </row>
        <row r="145">
          <cell r="A145" t="str">
            <v>3160010902</v>
          </cell>
          <cell r="B145">
            <v>2.4047619047619047</v>
          </cell>
        </row>
        <row r="146">
          <cell r="A146" t="str">
            <v>3110010903</v>
          </cell>
          <cell r="B146">
            <v>2.1489361702127661</v>
          </cell>
        </row>
        <row r="147">
          <cell r="A147" t="str">
            <v>3120010903</v>
          </cell>
          <cell r="B147">
            <v>2.625</v>
          </cell>
        </row>
        <row r="148">
          <cell r="A148" t="str">
            <v>3140010903</v>
          </cell>
          <cell r="B148">
            <v>2.6315789473684212</v>
          </cell>
        </row>
        <row r="149">
          <cell r="A149" t="str">
            <v>3150010903</v>
          </cell>
          <cell r="B149">
            <v>2.3636363636363638</v>
          </cell>
        </row>
        <row r="150">
          <cell r="A150" t="str">
            <v>3160010903</v>
          </cell>
          <cell r="B150">
            <v>2.4047619047619047</v>
          </cell>
        </row>
        <row r="151">
          <cell r="A151" t="str">
            <v>3110010904</v>
          </cell>
          <cell r="B151">
            <v>2.1489361702127661</v>
          </cell>
        </row>
        <row r="152">
          <cell r="A152" t="str">
            <v>3120010904</v>
          </cell>
          <cell r="B152">
            <v>2.625</v>
          </cell>
        </row>
        <row r="153">
          <cell r="A153" t="str">
            <v>3140010904</v>
          </cell>
          <cell r="B153">
            <v>2.6315789473684212</v>
          </cell>
        </row>
        <row r="154">
          <cell r="A154" t="str">
            <v>3150010904</v>
          </cell>
          <cell r="B154">
            <v>2.3636363636363638</v>
          </cell>
        </row>
        <row r="155">
          <cell r="A155" t="str">
            <v>3160010904</v>
          </cell>
          <cell r="B155">
            <v>2.4047619047619047</v>
          </cell>
        </row>
        <row r="156">
          <cell r="A156" t="str">
            <v>3110010905</v>
          </cell>
          <cell r="B156">
            <v>2.1489361702127661</v>
          </cell>
        </row>
        <row r="157">
          <cell r="A157" t="str">
            <v>3120010905</v>
          </cell>
          <cell r="B157">
            <v>2.625</v>
          </cell>
        </row>
        <row r="158">
          <cell r="A158" t="str">
            <v>3140010905</v>
          </cell>
          <cell r="B158">
            <v>2.6315789473684212</v>
          </cell>
        </row>
        <row r="159">
          <cell r="A159" t="str">
            <v>3150010905</v>
          </cell>
          <cell r="B159">
            <v>2.3636363636363638</v>
          </cell>
        </row>
        <row r="160">
          <cell r="A160" t="str">
            <v>3160010905</v>
          </cell>
          <cell r="B160">
            <v>2.4047619047619047</v>
          </cell>
        </row>
        <row r="161">
          <cell r="A161" t="str">
            <v>3110011000</v>
          </cell>
          <cell r="B161">
            <v>2.0816326530612246</v>
          </cell>
        </row>
        <row r="162">
          <cell r="A162" t="str">
            <v>3120011000</v>
          </cell>
          <cell r="B162">
            <v>2.5238095238095237</v>
          </cell>
        </row>
        <row r="163">
          <cell r="A163" t="str">
            <v>3140011000</v>
          </cell>
          <cell r="B163">
            <v>2.5641025641025643</v>
          </cell>
        </row>
        <row r="164">
          <cell r="A164" t="str">
            <v>3150011000</v>
          </cell>
          <cell r="B164">
            <v>2.2340425531914891</v>
          </cell>
        </row>
        <row r="165">
          <cell r="A165" t="str">
            <v>3160011000</v>
          </cell>
          <cell r="B165">
            <v>2.3181818181818183</v>
          </cell>
        </row>
        <row r="166">
          <cell r="A166" t="str">
            <v>3110011001</v>
          </cell>
          <cell r="B166">
            <v>2.0816326530612246</v>
          </cell>
        </row>
        <row r="167">
          <cell r="A167" t="str">
            <v>3120011001</v>
          </cell>
          <cell r="B167">
            <v>2.5238095238095237</v>
          </cell>
        </row>
        <row r="168">
          <cell r="A168" t="str">
            <v>3140011001</v>
          </cell>
          <cell r="B168">
            <v>2.5641025641025643</v>
          </cell>
        </row>
        <row r="169">
          <cell r="A169" t="str">
            <v>3150011001</v>
          </cell>
          <cell r="B169">
            <v>2.2340425531914891</v>
          </cell>
        </row>
        <row r="170">
          <cell r="A170" t="str">
            <v>3160011001</v>
          </cell>
          <cell r="B170">
            <v>2.3181818181818183</v>
          </cell>
        </row>
        <row r="171">
          <cell r="A171" t="str">
            <v>3110011002</v>
          </cell>
          <cell r="B171">
            <v>2.0816326530612246</v>
          </cell>
        </row>
        <row r="172">
          <cell r="A172" t="str">
            <v>3120011002</v>
          </cell>
          <cell r="B172">
            <v>2.5238095238095237</v>
          </cell>
        </row>
        <row r="173">
          <cell r="A173" t="str">
            <v>3140011002</v>
          </cell>
          <cell r="B173">
            <v>2.5641025641025643</v>
          </cell>
        </row>
        <row r="174">
          <cell r="A174" t="str">
            <v>3150011002</v>
          </cell>
          <cell r="B174">
            <v>2.2340425531914891</v>
          </cell>
        </row>
        <row r="175">
          <cell r="A175" t="str">
            <v>3160011002</v>
          </cell>
          <cell r="B175">
            <v>2.3181818181818183</v>
          </cell>
        </row>
        <row r="176">
          <cell r="A176" t="str">
            <v>3210020100</v>
          </cell>
          <cell r="B176">
            <v>1.7857142857142858</v>
          </cell>
        </row>
        <row r="177">
          <cell r="A177" t="str">
            <v>3220020100</v>
          </cell>
          <cell r="B177">
            <v>2</v>
          </cell>
        </row>
        <row r="178">
          <cell r="A178" t="str">
            <v>3230020100</v>
          </cell>
          <cell r="B178">
            <v>2.4390243902439024</v>
          </cell>
        </row>
        <row r="179">
          <cell r="A179" t="str">
            <v>3240020100</v>
          </cell>
          <cell r="B179">
            <v>1.7586206896551724</v>
          </cell>
        </row>
        <row r="180">
          <cell r="A180" t="str">
            <v>3250020100</v>
          </cell>
          <cell r="B180">
            <v>1.8181818181818181</v>
          </cell>
        </row>
        <row r="181">
          <cell r="A181" t="str">
            <v>3210020101</v>
          </cell>
          <cell r="B181">
            <v>1.7857142857142858</v>
          </cell>
        </row>
        <row r="182">
          <cell r="A182" t="str">
            <v>3220020101</v>
          </cell>
          <cell r="B182">
            <v>2</v>
          </cell>
        </row>
        <row r="183">
          <cell r="A183" t="str">
            <v>3230020101</v>
          </cell>
          <cell r="B183">
            <v>2.4390243902439024</v>
          </cell>
        </row>
        <row r="184">
          <cell r="A184" t="str">
            <v>3240020101</v>
          </cell>
          <cell r="B184">
            <v>1.7586206896551724</v>
          </cell>
        </row>
        <row r="185">
          <cell r="A185" t="str">
            <v>3250020101</v>
          </cell>
          <cell r="B185">
            <v>1.8181818181818181</v>
          </cell>
        </row>
        <row r="186">
          <cell r="A186" t="str">
            <v>3210020102</v>
          </cell>
          <cell r="B186">
            <v>1.7857142857142858</v>
          </cell>
        </row>
        <row r="187">
          <cell r="A187" t="str">
            <v>3220020102</v>
          </cell>
          <cell r="B187">
            <v>2</v>
          </cell>
        </row>
        <row r="188">
          <cell r="A188" t="str">
            <v>3230020102</v>
          </cell>
          <cell r="B188">
            <v>2.4390243902439024</v>
          </cell>
        </row>
        <row r="189">
          <cell r="A189" t="str">
            <v>3240020102</v>
          </cell>
          <cell r="B189">
            <v>1.7586206896551724</v>
          </cell>
        </row>
        <row r="190">
          <cell r="A190" t="str">
            <v>3250020102</v>
          </cell>
          <cell r="B190">
            <v>1.8181818181818181</v>
          </cell>
        </row>
        <row r="191">
          <cell r="A191" t="str">
            <v>3210020200</v>
          </cell>
          <cell r="B191">
            <v>1.7857142857142858</v>
          </cell>
        </row>
        <row r="192">
          <cell r="A192" t="str">
            <v>3220020200</v>
          </cell>
          <cell r="B192">
            <v>2</v>
          </cell>
        </row>
        <row r="193">
          <cell r="A193" t="str">
            <v>3230020200</v>
          </cell>
          <cell r="B193">
            <v>2.4390243902439024</v>
          </cell>
        </row>
        <row r="194">
          <cell r="A194" t="str">
            <v>3240020200</v>
          </cell>
          <cell r="B194">
            <v>1.7586206896551724</v>
          </cell>
        </row>
        <row r="195">
          <cell r="A195" t="str">
            <v>3250020200</v>
          </cell>
          <cell r="B195">
            <v>1.8181818181818181</v>
          </cell>
        </row>
        <row r="196">
          <cell r="A196" t="str">
            <v>3210020201</v>
          </cell>
          <cell r="B196">
            <v>1.7857142857142858</v>
          </cell>
        </row>
        <row r="197">
          <cell r="A197" t="str">
            <v>3220020201</v>
          </cell>
          <cell r="B197">
            <v>2</v>
          </cell>
        </row>
        <row r="198">
          <cell r="A198" t="str">
            <v>3230020201</v>
          </cell>
          <cell r="B198">
            <v>2.4390243902439024</v>
          </cell>
        </row>
        <row r="199">
          <cell r="A199" t="str">
            <v>3240020201</v>
          </cell>
          <cell r="B199">
            <v>1.7586206896551724</v>
          </cell>
        </row>
        <row r="200">
          <cell r="A200" t="str">
            <v>3250020201</v>
          </cell>
          <cell r="B200">
            <v>1.8181818181818181</v>
          </cell>
        </row>
        <row r="201">
          <cell r="A201" t="str">
            <v>3210020202</v>
          </cell>
          <cell r="B201">
            <v>1.7857142857142858</v>
          </cell>
        </row>
        <row r="202">
          <cell r="A202" t="str">
            <v>3220020202</v>
          </cell>
          <cell r="B202">
            <v>2</v>
          </cell>
        </row>
        <row r="203">
          <cell r="A203" t="str">
            <v>3230020202</v>
          </cell>
          <cell r="B203">
            <v>2.4390243902439024</v>
          </cell>
        </row>
        <row r="204">
          <cell r="A204" t="str">
            <v>3240020202</v>
          </cell>
          <cell r="B204">
            <v>1.7586206896551724</v>
          </cell>
        </row>
        <row r="205">
          <cell r="A205" t="str">
            <v>3250020202</v>
          </cell>
          <cell r="B205">
            <v>1.8181818181818181</v>
          </cell>
        </row>
        <row r="206">
          <cell r="A206" t="str">
            <v>3410030102</v>
          </cell>
          <cell r="B206">
            <v>2.3181818181818183</v>
          </cell>
        </row>
        <row r="207">
          <cell r="A207" t="str">
            <v>3420030102</v>
          </cell>
          <cell r="B207">
            <v>2.7027027027027026</v>
          </cell>
        </row>
        <row r="208">
          <cell r="A208" t="str">
            <v>3430030102</v>
          </cell>
          <cell r="B208">
            <v>3.125</v>
          </cell>
        </row>
        <row r="209">
          <cell r="A209" t="str">
            <v>3440030102</v>
          </cell>
          <cell r="B209">
            <v>2.2444444444444445</v>
          </cell>
        </row>
        <row r="210">
          <cell r="A210" t="str">
            <v>3450030102</v>
          </cell>
          <cell r="B210">
            <v>2.2444444444444445</v>
          </cell>
        </row>
        <row r="211">
          <cell r="A211" t="str">
            <v>3460030102</v>
          </cell>
          <cell r="B211">
            <v>2.2727272727272729</v>
          </cell>
        </row>
        <row r="212">
          <cell r="A212" t="str">
            <v>3410030101</v>
          </cell>
          <cell r="B212">
            <v>2.1702127659574466</v>
          </cell>
        </row>
        <row r="213">
          <cell r="A213" t="str">
            <v>3420030101</v>
          </cell>
          <cell r="B213">
            <v>2.5641025641025643</v>
          </cell>
        </row>
        <row r="214">
          <cell r="A214" t="str">
            <v>3430030101</v>
          </cell>
          <cell r="B214">
            <v>2.9411764705882355</v>
          </cell>
        </row>
        <row r="215">
          <cell r="A215" t="str">
            <v>3440030101</v>
          </cell>
          <cell r="B215">
            <v>2.1041666666666665</v>
          </cell>
        </row>
        <row r="216">
          <cell r="A216" t="str">
            <v>3450030101</v>
          </cell>
          <cell r="B216">
            <v>2.1041666666666665</v>
          </cell>
        </row>
        <row r="217">
          <cell r="A217" t="str">
            <v>3460030101</v>
          </cell>
          <cell r="B217">
            <v>2.1739130434782608</v>
          </cell>
        </row>
        <row r="218">
          <cell r="A218" t="str">
            <v>3410030103</v>
          </cell>
          <cell r="B218">
            <v>2.1702127659574466</v>
          </cell>
        </row>
        <row r="219">
          <cell r="A219" t="str">
            <v>3420030103</v>
          </cell>
          <cell r="B219">
            <v>2.5641025641025643</v>
          </cell>
        </row>
        <row r="220">
          <cell r="A220" t="str">
            <v>3430030103</v>
          </cell>
          <cell r="B220">
            <v>3.4482758620689653</v>
          </cell>
        </row>
        <row r="221">
          <cell r="A221" t="str">
            <v>3440030103</v>
          </cell>
          <cell r="B221">
            <v>2.1041666666666665</v>
          </cell>
        </row>
        <row r="222">
          <cell r="A222" t="str">
            <v>3450030103</v>
          </cell>
          <cell r="B222">
            <v>2.1041666666666665</v>
          </cell>
        </row>
        <row r="223">
          <cell r="A223" t="str">
            <v>3460030103</v>
          </cell>
          <cell r="B223">
            <v>2.1739130434782608</v>
          </cell>
        </row>
        <row r="224">
          <cell r="A224" t="str">
            <v>3410030300</v>
          </cell>
          <cell r="B224">
            <v>3.5172413793103448</v>
          </cell>
        </row>
        <row r="225">
          <cell r="A225" t="str">
            <v>3420030300</v>
          </cell>
          <cell r="B225">
            <v>3.8461538461538463</v>
          </cell>
        </row>
        <row r="226">
          <cell r="A226" t="str">
            <v>3430030300</v>
          </cell>
          <cell r="B226">
            <v>5.8479532163742682</v>
          </cell>
        </row>
        <row r="227">
          <cell r="A227" t="str">
            <v>3440030300</v>
          </cell>
          <cell r="B227">
            <v>3.3666666666666667</v>
          </cell>
        </row>
        <row r="228">
          <cell r="A228" t="str">
            <v>3450030300</v>
          </cell>
          <cell r="B228">
            <v>3.3666666666666667</v>
          </cell>
        </row>
        <row r="229">
          <cell r="A229" t="str">
            <v>3460030300</v>
          </cell>
          <cell r="B229">
            <v>3.4482758620689653</v>
          </cell>
        </row>
        <row r="230">
          <cell r="A230" t="str">
            <v>3410030301</v>
          </cell>
          <cell r="B230">
            <v>3.5172413793103448</v>
          </cell>
        </row>
        <row r="231">
          <cell r="A231" t="str">
            <v>3420030301</v>
          </cell>
          <cell r="B231">
            <v>3.8461538461538463</v>
          </cell>
        </row>
        <row r="232">
          <cell r="A232" t="str">
            <v>3430030301</v>
          </cell>
          <cell r="B232">
            <v>4.166666666666667</v>
          </cell>
        </row>
        <row r="233">
          <cell r="A233" t="str">
            <v>3440030301</v>
          </cell>
          <cell r="B233">
            <v>3.3666666666666667</v>
          </cell>
        </row>
        <row r="234">
          <cell r="A234" t="str">
            <v>3450030301</v>
          </cell>
          <cell r="B234">
            <v>3.3666666666666667</v>
          </cell>
        </row>
        <row r="235">
          <cell r="A235" t="str">
            <v>3460030301</v>
          </cell>
          <cell r="B235">
            <v>3.4482758620689653</v>
          </cell>
        </row>
        <row r="236">
          <cell r="A236" t="str">
            <v>3410030302</v>
          </cell>
          <cell r="B236">
            <v>3.5172413793103448</v>
          </cell>
        </row>
        <row r="237">
          <cell r="A237" t="str">
            <v>3420030302</v>
          </cell>
          <cell r="B237">
            <v>3.8461538461538463</v>
          </cell>
        </row>
        <row r="238">
          <cell r="A238" t="str">
            <v>3430030302</v>
          </cell>
          <cell r="B238">
            <v>5.2356020942408374</v>
          </cell>
        </row>
        <row r="239">
          <cell r="A239" t="str">
            <v>3440030302</v>
          </cell>
          <cell r="B239">
            <v>3.3666666666666667</v>
          </cell>
        </row>
        <row r="240">
          <cell r="A240" t="str">
            <v>3450030302</v>
          </cell>
          <cell r="B240">
            <v>3.3666666666666667</v>
          </cell>
        </row>
        <row r="241">
          <cell r="A241" t="str">
            <v>3460030302</v>
          </cell>
          <cell r="B241">
            <v>3.4482758620689653</v>
          </cell>
        </row>
        <row r="242">
          <cell r="A242" t="str">
            <v>3410030200</v>
          </cell>
          <cell r="B242">
            <v>3.5172413793103448</v>
          </cell>
        </row>
        <row r="243">
          <cell r="A243" t="str">
            <v>3420030200</v>
          </cell>
          <cell r="B243">
            <v>3.8461538461538463</v>
          </cell>
        </row>
        <row r="244">
          <cell r="A244" t="str">
            <v>3430030200</v>
          </cell>
          <cell r="B244">
            <v>5.9523809523809526</v>
          </cell>
        </row>
        <row r="245">
          <cell r="A245" t="str">
            <v>3440030200</v>
          </cell>
          <cell r="B245">
            <v>3.3666666666666667</v>
          </cell>
        </row>
        <row r="246">
          <cell r="A246" t="str">
            <v>3450030200</v>
          </cell>
          <cell r="B246">
            <v>3.3666666666666667</v>
          </cell>
        </row>
        <row r="247">
          <cell r="A247" t="str">
            <v>3460030200</v>
          </cell>
          <cell r="B247">
            <v>3.4482758620689653</v>
          </cell>
        </row>
        <row r="248">
          <cell r="A248" t="str">
            <v>3410030201</v>
          </cell>
          <cell r="B248">
            <v>3.5172413793103448</v>
          </cell>
        </row>
        <row r="249">
          <cell r="A249" t="str">
            <v>3420030201</v>
          </cell>
          <cell r="B249">
            <v>3.8461538461538463</v>
          </cell>
        </row>
        <row r="250">
          <cell r="A250" t="str">
            <v>3430030201</v>
          </cell>
          <cell r="B250">
            <v>4.3478260869565215</v>
          </cell>
        </row>
        <row r="251">
          <cell r="A251" t="str">
            <v>3440030201</v>
          </cell>
          <cell r="B251">
            <v>3.3666666666666667</v>
          </cell>
        </row>
        <row r="252">
          <cell r="A252" t="str">
            <v>3450030201</v>
          </cell>
          <cell r="B252">
            <v>3.3666666666666667</v>
          </cell>
        </row>
        <row r="253">
          <cell r="A253" t="str">
            <v>3460030201</v>
          </cell>
          <cell r="B253">
            <v>3.4482758620689653</v>
          </cell>
        </row>
        <row r="254">
          <cell r="A254" t="str">
            <v>3410030202</v>
          </cell>
          <cell r="B254">
            <v>3.5172413793103448</v>
          </cell>
        </row>
        <row r="255">
          <cell r="A255" t="str">
            <v>3420030202</v>
          </cell>
          <cell r="B255">
            <v>3.8461538461538463</v>
          </cell>
        </row>
        <row r="256">
          <cell r="A256" t="str">
            <v>3430030202</v>
          </cell>
          <cell r="B256">
            <v>4.166666666666667</v>
          </cell>
        </row>
        <row r="257">
          <cell r="A257" t="str">
            <v>3440030202</v>
          </cell>
          <cell r="B257">
            <v>3.3666666666666667</v>
          </cell>
        </row>
        <row r="258">
          <cell r="A258" t="str">
            <v>3450030202</v>
          </cell>
          <cell r="B258">
            <v>3.3666666666666667</v>
          </cell>
        </row>
        <row r="259">
          <cell r="A259" t="str">
            <v>3460030202</v>
          </cell>
          <cell r="B259">
            <v>3.4482758620689653</v>
          </cell>
        </row>
        <row r="260">
          <cell r="A260" t="str">
            <v>3410030401</v>
          </cell>
          <cell r="B260">
            <v>3.5172413793103448</v>
          </cell>
        </row>
        <row r="261">
          <cell r="A261" t="str">
            <v>3420030401</v>
          </cell>
          <cell r="B261">
            <v>3.8461538461538463</v>
          </cell>
        </row>
        <row r="262">
          <cell r="A262" t="str">
            <v>3430030401</v>
          </cell>
          <cell r="B262">
            <v>4.3478260869565215</v>
          </cell>
        </row>
        <row r="263">
          <cell r="A263" t="str">
            <v>3440030401</v>
          </cell>
          <cell r="B263">
            <v>3.3666666666666667</v>
          </cell>
        </row>
        <row r="264">
          <cell r="A264" t="str">
            <v>3450030401</v>
          </cell>
          <cell r="B264">
            <v>3.3666666666666667</v>
          </cell>
        </row>
        <row r="265">
          <cell r="A265" t="str">
            <v>3460030401</v>
          </cell>
          <cell r="B265">
            <v>3.4482758620689653</v>
          </cell>
        </row>
        <row r="266">
          <cell r="A266" t="str">
            <v>3410030500</v>
          </cell>
          <cell r="B266">
            <v>3.5172413793103448</v>
          </cell>
        </row>
        <row r="267">
          <cell r="A267" t="str">
            <v>3420030500</v>
          </cell>
          <cell r="B267">
            <v>3.8461538461538463</v>
          </cell>
        </row>
        <row r="268">
          <cell r="A268" t="str">
            <v>3430030500</v>
          </cell>
          <cell r="B268">
            <v>4.3478260869565215</v>
          </cell>
        </row>
        <row r="269">
          <cell r="A269" t="str">
            <v>3440030500</v>
          </cell>
          <cell r="B269">
            <v>3.3666666666666667</v>
          </cell>
        </row>
        <row r="270">
          <cell r="A270" t="str">
            <v>3450030500</v>
          </cell>
          <cell r="B270">
            <v>3.3666666666666667</v>
          </cell>
        </row>
        <row r="271">
          <cell r="A271" t="str">
            <v>3460030500</v>
          </cell>
          <cell r="B271">
            <v>3.4482758620689653</v>
          </cell>
        </row>
        <row r="272">
          <cell r="A272" t="str">
            <v>3410030501</v>
          </cell>
          <cell r="B272">
            <v>0</v>
          </cell>
        </row>
        <row r="273">
          <cell r="A273" t="str">
            <v>3420030501</v>
          </cell>
          <cell r="B273">
            <v>3.8461538461538463</v>
          </cell>
        </row>
        <row r="274">
          <cell r="A274" t="str">
            <v>3430030501</v>
          </cell>
          <cell r="B274">
            <v>0</v>
          </cell>
        </row>
        <row r="275">
          <cell r="A275" t="str">
            <v>3440030501</v>
          </cell>
          <cell r="B275">
            <v>0</v>
          </cell>
        </row>
        <row r="276">
          <cell r="A276" t="str">
            <v>3450030501</v>
          </cell>
          <cell r="B276">
            <v>0</v>
          </cell>
        </row>
        <row r="277">
          <cell r="A277" t="str">
            <v>3460030501</v>
          </cell>
          <cell r="B277">
            <v>0</v>
          </cell>
        </row>
        <row r="278">
          <cell r="A278" t="str">
            <v>3410030502</v>
          </cell>
          <cell r="B278">
            <v>3.5172413793103448</v>
          </cell>
        </row>
        <row r="279">
          <cell r="A279" t="str">
            <v>3420030502</v>
          </cell>
          <cell r="B279">
            <v>3.8461538461538463</v>
          </cell>
        </row>
        <row r="280">
          <cell r="A280" t="str">
            <v>3430030502</v>
          </cell>
          <cell r="B280">
            <v>4.166666666666667</v>
          </cell>
        </row>
        <row r="281">
          <cell r="A281" t="str">
            <v>3440030502</v>
          </cell>
          <cell r="B281">
            <v>3.3666666666666667</v>
          </cell>
        </row>
        <row r="282">
          <cell r="A282" t="str">
            <v>3450030502</v>
          </cell>
          <cell r="B282">
            <v>3.3666666666666667</v>
          </cell>
        </row>
        <row r="283">
          <cell r="A283" t="str">
            <v>3460030502</v>
          </cell>
          <cell r="B283">
            <v>3.4482758620689653</v>
          </cell>
        </row>
        <row r="284">
          <cell r="A284" t="str">
            <v>3410030503</v>
          </cell>
          <cell r="B284">
            <v>3.5172413793103448</v>
          </cell>
        </row>
        <row r="285">
          <cell r="A285" t="str">
            <v>3420030503</v>
          </cell>
          <cell r="B285">
            <v>3.8461538461538463</v>
          </cell>
        </row>
        <row r="286">
          <cell r="A286" t="str">
            <v>3430030503</v>
          </cell>
          <cell r="B286">
            <v>4.166666666666667</v>
          </cell>
        </row>
        <row r="287">
          <cell r="A287" t="str">
            <v>3440030503</v>
          </cell>
          <cell r="B287">
            <v>3.3666666666666667</v>
          </cell>
        </row>
        <row r="288">
          <cell r="A288" t="str">
            <v>3450030503</v>
          </cell>
          <cell r="B288">
            <v>3.3666666666666667</v>
          </cell>
        </row>
        <row r="289">
          <cell r="A289" t="str">
            <v>3460030503</v>
          </cell>
          <cell r="B289">
            <v>3.4482758620689653</v>
          </cell>
        </row>
        <row r="290">
          <cell r="A290" t="str">
            <v>3410030504</v>
          </cell>
          <cell r="B290">
            <v>3.5172413793103448</v>
          </cell>
        </row>
        <row r="291">
          <cell r="A291" t="str">
            <v>3420030504</v>
          </cell>
          <cell r="B291">
            <v>3.8461538461538463</v>
          </cell>
        </row>
        <row r="292">
          <cell r="A292" t="str">
            <v>3430030504</v>
          </cell>
          <cell r="B292">
            <v>4.3</v>
          </cell>
        </row>
        <row r="293">
          <cell r="A293" t="str">
            <v>3440030504</v>
          </cell>
          <cell r="B293">
            <v>3.3666666666666667</v>
          </cell>
        </row>
        <row r="294">
          <cell r="A294" t="str">
            <v>3450030504</v>
          </cell>
          <cell r="B294">
            <v>3.3666666666666667</v>
          </cell>
        </row>
        <row r="295">
          <cell r="A295" t="str">
            <v>3460030504</v>
          </cell>
          <cell r="B295">
            <v>3.4482758620689653</v>
          </cell>
        </row>
        <row r="296">
          <cell r="A296" t="str">
            <v>3410030600</v>
          </cell>
          <cell r="B296">
            <v>2.5499999999999998</v>
          </cell>
        </row>
        <row r="297">
          <cell r="A297" t="str">
            <v>3420030600</v>
          </cell>
          <cell r="B297">
            <v>2.8571428571428572</v>
          </cell>
        </row>
        <row r="298">
          <cell r="A298" t="str">
            <v>3430030600</v>
          </cell>
          <cell r="B298">
            <v>4.166666666666667</v>
          </cell>
        </row>
        <row r="299">
          <cell r="A299" t="str">
            <v>3440030600</v>
          </cell>
          <cell r="B299">
            <v>2.4634146341463414</v>
          </cell>
        </row>
        <row r="300">
          <cell r="A300" t="str">
            <v>3450030600</v>
          </cell>
          <cell r="B300">
            <v>2.4634146341463414</v>
          </cell>
        </row>
        <row r="301">
          <cell r="A301" t="str">
            <v>3460030600</v>
          </cell>
          <cell r="B301">
            <v>2.5</v>
          </cell>
        </row>
        <row r="302">
          <cell r="A302" t="str">
            <v>3410030601</v>
          </cell>
          <cell r="B302">
            <v>2.5499999999999998</v>
          </cell>
        </row>
        <row r="303">
          <cell r="A303" t="str">
            <v>3420030601</v>
          </cell>
          <cell r="B303">
            <v>2.8571428571428572</v>
          </cell>
        </row>
        <row r="304">
          <cell r="A304" t="str">
            <v>3430030601</v>
          </cell>
          <cell r="B304">
            <v>4</v>
          </cell>
        </row>
        <row r="305">
          <cell r="A305" t="str">
            <v>3440030601</v>
          </cell>
          <cell r="B305">
            <v>2.4634146341463414</v>
          </cell>
        </row>
        <row r="306">
          <cell r="A306" t="str">
            <v>3450030601</v>
          </cell>
          <cell r="B306">
            <v>2.4634146341463414</v>
          </cell>
        </row>
        <row r="307">
          <cell r="A307" t="str">
            <v>3460030601</v>
          </cell>
          <cell r="B307">
            <v>2.5</v>
          </cell>
        </row>
        <row r="308">
          <cell r="A308" t="str">
            <v>3410030602</v>
          </cell>
          <cell r="B308">
            <v>2.4878048780487805</v>
          </cell>
        </row>
        <row r="309">
          <cell r="A309" t="str">
            <v>3420030602</v>
          </cell>
          <cell r="B309">
            <v>2.8571428571428572</v>
          </cell>
        </row>
        <row r="310">
          <cell r="A310" t="str">
            <v>3430030602</v>
          </cell>
          <cell r="B310">
            <v>3.3333333333333335</v>
          </cell>
        </row>
        <row r="311">
          <cell r="A311" t="str">
            <v>3440030602</v>
          </cell>
          <cell r="B311">
            <v>2.4047619047619047</v>
          </cell>
        </row>
        <row r="312">
          <cell r="A312" t="str">
            <v>3450030602</v>
          </cell>
          <cell r="B312">
            <v>2.4047619047619047</v>
          </cell>
        </row>
        <row r="313">
          <cell r="A313" t="str">
            <v>3460030602</v>
          </cell>
          <cell r="B313">
            <v>2.4390243902439024</v>
          </cell>
        </row>
        <row r="314">
          <cell r="A314" t="str">
            <v>3410030700</v>
          </cell>
          <cell r="B314">
            <v>3.5172413793103448</v>
          </cell>
        </row>
        <row r="315">
          <cell r="A315" t="str">
            <v>3420030700</v>
          </cell>
          <cell r="B315">
            <v>3.8461538461538463</v>
          </cell>
        </row>
        <row r="316">
          <cell r="A316" t="str">
            <v>3430030700</v>
          </cell>
          <cell r="B316">
            <v>4.5454545454545459</v>
          </cell>
        </row>
        <row r="317">
          <cell r="A317" t="str">
            <v>3440030700</v>
          </cell>
          <cell r="B317">
            <v>3.3666666666666667</v>
          </cell>
        </row>
        <row r="318">
          <cell r="A318" t="str">
            <v>3450030700</v>
          </cell>
          <cell r="B318">
            <v>3.3666666666666667</v>
          </cell>
        </row>
        <row r="319">
          <cell r="A319" t="str">
            <v>3460030700</v>
          </cell>
          <cell r="B319">
            <v>3.4482758620689653</v>
          </cell>
        </row>
        <row r="320">
          <cell r="A320" t="str">
            <v>3410030701</v>
          </cell>
          <cell r="B320">
            <v>3.5172413793103448</v>
          </cell>
        </row>
        <row r="321">
          <cell r="A321" t="str">
            <v>3420030701</v>
          </cell>
          <cell r="B321">
            <v>3.8461538461538463</v>
          </cell>
        </row>
        <row r="322">
          <cell r="A322" t="str">
            <v>3430030701</v>
          </cell>
          <cell r="B322">
            <v>4.7619047619047619</v>
          </cell>
        </row>
        <row r="323">
          <cell r="A323" t="str">
            <v>3440030701</v>
          </cell>
          <cell r="B323">
            <v>3.3666666666666667</v>
          </cell>
        </row>
        <row r="324">
          <cell r="A324" t="str">
            <v>3450030701</v>
          </cell>
          <cell r="B324">
            <v>3.3666666666666667</v>
          </cell>
        </row>
        <row r="325">
          <cell r="A325" t="str">
            <v>3460030701</v>
          </cell>
          <cell r="B325">
            <v>3.4482758620689653</v>
          </cell>
        </row>
        <row r="326">
          <cell r="A326" t="str">
            <v>3410030702</v>
          </cell>
          <cell r="B326">
            <v>3.5172413793103448</v>
          </cell>
        </row>
        <row r="327">
          <cell r="A327" t="str">
            <v>3420030702</v>
          </cell>
          <cell r="B327">
            <v>3.8461538461538463</v>
          </cell>
        </row>
        <row r="328">
          <cell r="A328" t="str">
            <v>3430030702</v>
          </cell>
          <cell r="B328">
            <v>4.166666666666667</v>
          </cell>
        </row>
        <row r="329">
          <cell r="A329" t="str">
            <v>3440030702</v>
          </cell>
          <cell r="B329">
            <v>3.3666666666666667</v>
          </cell>
        </row>
        <row r="330">
          <cell r="A330" t="str">
            <v>3450030702</v>
          </cell>
          <cell r="B330">
            <v>3.3666666666666667</v>
          </cell>
        </row>
        <row r="331">
          <cell r="A331" t="str">
            <v>3460030702</v>
          </cell>
          <cell r="B331">
            <v>3.4482758620689653</v>
          </cell>
        </row>
        <row r="332">
          <cell r="A332" t="str">
            <v>3410030801</v>
          </cell>
          <cell r="B332">
            <v>3.5172413793103448</v>
          </cell>
        </row>
        <row r="333">
          <cell r="A333" t="str">
            <v>3420030801</v>
          </cell>
          <cell r="B333">
            <v>3.8461538461538463</v>
          </cell>
        </row>
        <row r="334">
          <cell r="A334" t="str">
            <v>3430030801</v>
          </cell>
          <cell r="B334">
            <v>5.6818181818181817</v>
          </cell>
        </row>
        <row r="335">
          <cell r="A335" t="str">
            <v>3440030801</v>
          </cell>
          <cell r="B335">
            <v>3.3666666666666667</v>
          </cell>
        </row>
        <row r="336">
          <cell r="A336" t="str">
            <v>3450030801</v>
          </cell>
          <cell r="B336">
            <v>3.3666666666666667</v>
          </cell>
        </row>
        <row r="337">
          <cell r="A337" t="str">
            <v>3460030801</v>
          </cell>
          <cell r="B337">
            <v>3.4482758620689653</v>
          </cell>
        </row>
        <row r="338">
          <cell r="A338" t="str">
            <v>35020</v>
          </cell>
          <cell r="B338">
            <v>1.3333333333333333</v>
          </cell>
        </row>
        <row r="339">
          <cell r="A339" t="str">
            <v>35200</v>
          </cell>
          <cell r="B339">
            <v>1.9166666666666667</v>
          </cell>
        </row>
        <row r="340">
          <cell r="A340" t="str">
            <v>35300</v>
          </cell>
          <cell r="B340">
            <v>2.5499999999999998</v>
          </cell>
        </row>
        <row r="341">
          <cell r="A341" t="str">
            <v>35310</v>
          </cell>
          <cell r="B341">
            <v>2.8571428571428572</v>
          </cell>
        </row>
        <row r="342">
          <cell r="A342" t="str">
            <v>35400</v>
          </cell>
          <cell r="B342">
            <v>2.2115384615384617</v>
          </cell>
        </row>
        <row r="343">
          <cell r="A343" t="str">
            <v>35500</v>
          </cell>
          <cell r="B343">
            <v>3.4090909090909092</v>
          </cell>
        </row>
        <row r="344">
          <cell r="A344" t="str">
            <v>35600</v>
          </cell>
          <cell r="B344">
            <v>3.1914893617021276</v>
          </cell>
        </row>
        <row r="345">
          <cell r="A345" t="str">
            <v>35700</v>
          </cell>
          <cell r="B345">
            <v>1.6666666666666667</v>
          </cell>
        </row>
        <row r="346">
          <cell r="A346" t="str">
            <v>35800</v>
          </cell>
          <cell r="B346">
            <v>1.8333333333333333</v>
          </cell>
        </row>
        <row r="347">
          <cell r="A347" t="str">
            <v>35900</v>
          </cell>
          <cell r="B347">
            <v>1.6923076923076923</v>
          </cell>
        </row>
        <row r="348">
          <cell r="A348" t="str">
            <v>36100</v>
          </cell>
          <cell r="B348">
            <v>1.9166666666666667</v>
          </cell>
        </row>
        <row r="349">
          <cell r="A349" t="str">
            <v>36200</v>
          </cell>
          <cell r="B349">
            <v>2.558139534883721</v>
          </cell>
        </row>
        <row r="350">
          <cell r="A350" t="str">
            <v>36400</v>
          </cell>
          <cell r="B350">
            <v>4.1025641025641022</v>
          </cell>
        </row>
        <row r="351">
          <cell r="A351" t="str">
            <v>36500</v>
          </cell>
          <cell r="B351">
            <v>3.9024390243902438</v>
          </cell>
        </row>
        <row r="352">
          <cell r="A352" t="str">
            <v>36660</v>
          </cell>
          <cell r="B352">
            <v>1.4571428571428571</v>
          </cell>
        </row>
        <row r="353">
          <cell r="A353" t="str">
            <v>36670</v>
          </cell>
          <cell r="B353">
            <v>2</v>
          </cell>
        </row>
        <row r="354">
          <cell r="A354" t="str">
            <v>36760</v>
          </cell>
          <cell r="B354">
            <v>2.6315789473684212</v>
          </cell>
        </row>
        <row r="355">
          <cell r="A355" t="str">
            <v>36770</v>
          </cell>
          <cell r="B355">
            <v>2.8571428571428572</v>
          </cell>
        </row>
        <row r="356">
          <cell r="A356" t="str">
            <v>36800</v>
          </cell>
          <cell r="B356">
            <v>3.7878787878787881</v>
          </cell>
        </row>
        <row r="357">
          <cell r="A357" t="str">
            <v>36910</v>
          </cell>
          <cell r="B357">
            <v>3.8541666666666665</v>
          </cell>
        </row>
        <row r="358">
          <cell r="A358" t="str">
            <v>36960</v>
          </cell>
          <cell r="B358">
            <v>2.763157894736842</v>
          </cell>
        </row>
        <row r="359">
          <cell r="A359" t="str">
            <v>37000</v>
          </cell>
          <cell r="B359">
            <v>3.6111111111111112</v>
          </cell>
        </row>
        <row r="360">
          <cell r="A360" t="str">
            <v>37010</v>
          </cell>
          <cell r="B360">
            <v>6.5</v>
          </cell>
        </row>
        <row r="361">
          <cell r="A361" t="str">
            <v>37100</v>
          </cell>
          <cell r="B361">
            <v>4</v>
          </cell>
        </row>
        <row r="362">
          <cell r="A362" t="str">
            <v>37300</v>
          </cell>
          <cell r="B362">
            <v>4</v>
          </cell>
        </row>
        <row r="363">
          <cell r="A363" t="str">
            <v>39000</v>
          </cell>
          <cell r="B363">
            <v>2.1</v>
          </cell>
        </row>
        <row r="364">
          <cell r="A364" t="str">
            <v>39202</v>
          </cell>
          <cell r="B364">
            <v>0</v>
          </cell>
        </row>
        <row r="365">
          <cell r="A365" t="str">
            <v>39201</v>
          </cell>
          <cell r="B365">
            <v>0</v>
          </cell>
        </row>
        <row r="366">
          <cell r="A366" t="str">
            <v>39210</v>
          </cell>
          <cell r="B366">
            <v>14.166666666666666</v>
          </cell>
        </row>
        <row r="367">
          <cell r="A367" t="str">
            <v>39220</v>
          </cell>
          <cell r="B367">
            <v>9.4444444444444446</v>
          </cell>
        </row>
        <row r="368">
          <cell r="A368" t="str">
            <v>39230</v>
          </cell>
          <cell r="B368">
            <v>7.083333333333333</v>
          </cell>
        </row>
        <row r="369">
          <cell r="A369" t="str">
            <v>39240</v>
          </cell>
          <cell r="B369">
            <v>11.111111111111111</v>
          </cell>
        </row>
        <row r="370">
          <cell r="A370" t="str">
            <v>39290</v>
          </cell>
          <cell r="B370">
            <v>3.5</v>
          </cell>
        </row>
        <row r="371">
          <cell r="A371" t="str">
            <v>39610</v>
          </cell>
          <cell r="B371">
            <v>8</v>
          </cell>
        </row>
        <row r="372">
          <cell r="A372" t="str">
            <v>39680</v>
          </cell>
          <cell r="B372">
            <v>8.8888888888888893</v>
          </cell>
        </row>
        <row r="373">
          <cell r="A373" t="str">
            <v>39780</v>
          </cell>
          <cell r="B373">
            <v>10</v>
          </cell>
        </row>
        <row r="374">
          <cell r="A374" t="str">
            <v>3410030901</v>
          </cell>
          <cell r="B374">
            <v>3.3</v>
          </cell>
        </row>
        <row r="375">
          <cell r="A375" t="str">
            <v>3420030901</v>
          </cell>
          <cell r="B375">
            <v>3.3</v>
          </cell>
        </row>
        <row r="376">
          <cell r="A376" t="str">
            <v>3430030901</v>
          </cell>
          <cell r="B376">
            <v>3.3</v>
          </cell>
        </row>
        <row r="377">
          <cell r="A377" t="str">
            <v>3440030901</v>
          </cell>
          <cell r="B377">
            <v>3.3</v>
          </cell>
        </row>
        <row r="378">
          <cell r="A378" t="str">
            <v>3450030901</v>
          </cell>
          <cell r="B378">
            <v>3.3</v>
          </cell>
        </row>
        <row r="379">
          <cell r="A379" t="str">
            <v>3460030901</v>
          </cell>
          <cell r="B379">
            <v>3.3</v>
          </cell>
        </row>
        <row r="380">
          <cell r="A380" t="str">
            <v>3410030902</v>
          </cell>
          <cell r="B380">
            <v>3.3</v>
          </cell>
        </row>
        <row r="381">
          <cell r="A381" t="str">
            <v>3420030902</v>
          </cell>
          <cell r="B381">
            <v>3.3</v>
          </cell>
        </row>
        <row r="382">
          <cell r="A382" t="str">
            <v>3430030902</v>
          </cell>
          <cell r="B382">
            <v>3.3</v>
          </cell>
        </row>
        <row r="383">
          <cell r="A383" t="str">
            <v>3440030902</v>
          </cell>
          <cell r="B383">
            <v>3.3</v>
          </cell>
        </row>
        <row r="384">
          <cell r="A384" t="str">
            <v>3450030902</v>
          </cell>
          <cell r="B384">
            <v>3.3</v>
          </cell>
        </row>
        <row r="385">
          <cell r="A385" t="str">
            <v>3460030902</v>
          </cell>
          <cell r="B385">
            <v>3.3</v>
          </cell>
        </row>
        <row r="386">
          <cell r="A386" t="str">
            <v>3410030903</v>
          </cell>
          <cell r="B386">
            <v>3.3</v>
          </cell>
        </row>
        <row r="387">
          <cell r="A387" t="str">
            <v>3420030903</v>
          </cell>
          <cell r="B387">
            <v>3.3</v>
          </cell>
        </row>
        <row r="388">
          <cell r="A388" t="str">
            <v>3430030903</v>
          </cell>
          <cell r="B388">
            <v>3.3</v>
          </cell>
        </row>
        <row r="389">
          <cell r="A389" t="str">
            <v>3440030903</v>
          </cell>
          <cell r="B389">
            <v>3.3</v>
          </cell>
        </row>
        <row r="390">
          <cell r="A390" t="str">
            <v>3450030903</v>
          </cell>
          <cell r="B390">
            <v>3.3</v>
          </cell>
        </row>
        <row r="391">
          <cell r="A391" t="str">
            <v>3460030903</v>
          </cell>
          <cell r="B391">
            <v>3.3</v>
          </cell>
        </row>
        <row r="393">
          <cell r="A393" t="str">
            <v>3410030900</v>
          </cell>
          <cell r="B393">
            <v>3.3</v>
          </cell>
        </row>
        <row r="394">
          <cell r="A394" t="str">
            <v>3420030900</v>
          </cell>
          <cell r="B394">
            <v>3.3</v>
          </cell>
        </row>
        <row r="395">
          <cell r="A395" t="str">
            <v>3430030900</v>
          </cell>
          <cell r="B395">
            <v>3.3</v>
          </cell>
        </row>
        <row r="396">
          <cell r="A396" t="str">
            <v>3460030900</v>
          </cell>
          <cell r="B396">
            <v>3.3</v>
          </cell>
        </row>
        <row r="397">
          <cell r="A397" t="str">
            <v>3450030900</v>
          </cell>
          <cell r="B397">
            <v>3.3</v>
          </cell>
        </row>
        <row r="398">
          <cell r="A398" t="str">
            <v>3410031001</v>
          </cell>
          <cell r="B398">
            <v>3.3</v>
          </cell>
        </row>
        <row r="399">
          <cell r="A399" t="str">
            <v>3420031001</v>
          </cell>
          <cell r="B399">
            <v>3.3</v>
          </cell>
        </row>
        <row r="400">
          <cell r="A400" t="str">
            <v>3430031001</v>
          </cell>
          <cell r="B400">
            <v>3.3</v>
          </cell>
        </row>
        <row r="401">
          <cell r="A401" t="str">
            <v>3440031001</v>
          </cell>
          <cell r="B401">
            <v>3.3</v>
          </cell>
        </row>
        <row r="402">
          <cell r="A402" t="str">
            <v>3450031001</v>
          </cell>
          <cell r="B402">
            <v>3.3</v>
          </cell>
        </row>
        <row r="403">
          <cell r="A403" t="str">
            <v>3460031001</v>
          </cell>
          <cell r="B403">
            <v>3.3</v>
          </cell>
        </row>
        <row r="404">
          <cell r="A404" t="str">
            <v>3420031101</v>
          </cell>
          <cell r="B404">
            <v>3.3</v>
          </cell>
        </row>
        <row r="405">
          <cell r="A405" t="str">
            <v>3430031101</v>
          </cell>
          <cell r="B405">
            <v>3.3</v>
          </cell>
        </row>
        <row r="406">
          <cell r="A406" t="str">
            <v>3440031101</v>
          </cell>
          <cell r="B406">
            <v>3.3</v>
          </cell>
        </row>
        <row r="407">
          <cell r="A407" t="str">
            <v>3450031101</v>
          </cell>
          <cell r="B407">
            <v>3.3</v>
          </cell>
        </row>
        <row r="408">
          <cell r="A408" t="str">
            <v>3460031101</v>
          </cell>
          <cell r="B408">
            <v>3.3</v>
          </cell>
        </row>
        <row r="409">
          <cell r="A409" t="str">
            <v>3410040101</v>
          </cell>
          <cell r="B409">
            <v>3.3</v>
          </cell>
        </row>
        <row r="410">
          <cell r="A410" t="str">
            <v>3430040101</v>
          </cell>
          <cell r="B410">
            <v>3.3</v>
          </cell>
        </row>
        <row r="411">
          <cell r="A411" t="str">
            <v>3450040101</v>
          </cell>
          <cell r="B411">
            <v>3.3</v>
          </cell>
        </row>
        <row r="412">
          <cell r="A412" t="str">
            <v>3410040102</v>
          </cell>
          <cell r="B412">
            <v>3.3</v>
          </cell>
        </row>
        <row r="413">
          <cell r="A413" t="str">
            <v>3430040102</v>
          </cell>
          <cell r="B413">
            <v>3.3</v>
          </cell>
        </row>
        <row r="414">
          <cell r="A414" t="str">
            <v>3450040102</v>
          </cell>
          <cell r="B414">
            <v>3.3</v>
          </cell>
        </row>
        <row r="415">
          <cell r="A415" t="str">
            <v>3410040103</v>
          </cell>
          <cell r="B415">
            <v>3.3</v>
          </cell>
        </row>
        <row r="416">
          <cell r="A416" t="str">
            <v>3430040103</v>
          </cell>
          <cell r="B416">
            <v>3.3</v>
          </cell>
        </row>
        <row r="417">
          <cell r="A417" t="str">
            <v>3450040103</v>
          </cell>
          <cell r="B417">
            <v>3.3</v>
          </cell>
        </row>
        <row r="418">
          <cell r="A418" t="str">
            <v>3460040103</v>
          </cell>
          <cell r="B418">
            <v>3.3</v>
          </cell>
        </row>
        <row r="419">
          <cell r="A419" t="str">
            <v>3410031101</v>
          </cell>
          <cell r="B419">
            <v>3.3</v>
          </cell>
        </row>
        <row r="421">
          <cell r="A421" t="str">
            <v>3410031201</v>
          </cell>
          <cell r="B421">
            <v>3.3</v>
          </cell>
        </row>
        <row r="422">
          <cell r="A422" t="str">
            <v>3420031201</v>
          </cell>
          <cell r="B422">
            <v>3.3</v>
          </cell>
        </row>
        <row r="423">
          <cell r="A423" t="str">
            <v>3430031201</v>
          </cell>
          <cell r="B423">
            <v>3.3</v>
          </cell>
        </row>
        <row r="424">
          <cell r="A424" t="str">
            <v>3432031201</v>
          </cell>
          <cell r="B424">
            <v>3.3</v>
          </cell>
        </row>
        <row r="425">
          <cell r="A425" t="str">
            <v>3430031201</v>
          </cell>
          <cell r="B425">
            <v>3.3</v>
          </cell>
        </row>
        <row r="426">
          <cell r="A426" t="str">
            <v>3440031201</v>
          </cell>
          <cell r="B426">
            <v>3.3</v>
          </cell>
        </row>
        <row r="427">
          <cell r="A427" t="str">
            <v>3450031201</v>
          </cell>
          <cell r="B427">
            <v>3.3</v>
          </cell>
        </row>
        <row r="428">
          <cell r="A428" t="str">
            <v>3460031201</v>
          </cell>
          <cell r="B428">
            <v>3.3</v>
          </cell>
        </row>
        <row r="430">
          <cell r="A430" t="str">
            <v>3410031301</v>
          </cell>
        </row>
        <row r="431">
          <cell r="A431" t="str">
            <v>3420031301</v>
          </cell>
        </row>
        <row r="432">
          <cell r="A432" t="str">
            <v>3430031301</v>
          </cell>
        </row>
        <row r="433">
          <cell r="A433" t="str">
            <v>3432031301</v>
          </cell>
        </row>
        <row r="434">
          <cell r="A434" t="str">
            <v>3430031301</v>
          </cell>
        </row>
        <row r="435">
          <cell r="A435" t="str">
            <v>3440031301</v>
          </cell>
        </row>
        <row r="436">
          <cell r="A436" t="str">
            <v>3450031301</v>
          </cell>
        </row>
        <row r="437">
          <cell r="A437" t="str">
            <v>3460031301</v>
          </cell>
        </row>
        <row r="440">
          <cell r="A440" t="str">
            <v>3410040104</v>
          </cell>
          <cell r="B440">
            <v>3.3</v>
          </cell>
        </row>
        <row r="441">
          <cell r="A441" t="str">
            <v>3430040104</v>
          </cell>
          <cell r="B441">
            <v>3.3</v>
          </cell>
        </row>
        <row r="442">
          <cell r="A442" t="str">
            <v>3450040104</v>
          </cell>
          <cell r="B442">
            <v>3.3</v>
          </cell>
        </row>
        <row r="443">
          <cell r="A443" t="str">
            <v>3410040105</v>
          </cell>
          <cell r="B443">
            <v>3.3</v>
          </cell>
        </row>
        <row r="444">
          <cell r="A444" t="str">
            <v>3430040105</v>
          </cell>
          <cell r="B444">
            <v>3.3</v>
          </cell>
        </row>
        <row r="445">
          <cell r="A445" t="str">
            <v>3450040105</v>
          </cell>
          <cell r="B445">
            <v>3.3</v>
          </cell>
        </row>
        <row r="446">
          <cell r="A446" t="str">
            <v>3410040106</v>
          </cell>
          <cell r="B446">
            <v>3.3</v>
          </cell>
        </row>
        <row r="447">
          <cell r="A447" t="str">
            <v>3430040106</v>
          </cell>
          <cell r="B447">
            <v>3.3</v>
          </cell>
        </row>
        <row r="448">
          <cell r="A448" t="str">
            <v>3450040106</v>
          </cell>
          <cell r="B448">
            <v>3.3</v>
          </cell>
        </row>
        <row r="450">
          <cell r="A450" t="str">
            <v>3410030203</v>
          </cell>
          <cell r="B450">
            <v>3.3</v>
          </cell>
        </row>
        <row r="451">
          <cell r="A451" t="str">
            <v>3420030203</v>
          </cell>
          <cell r="B451">
            <v>3.3</v>
          </cell>
        </row>
        <row r="452">
          <cell r="A452" t="str">
            <v>3430030203</v>
          </cell>
          <cell r="B452">
            <v>3.3</v>
          </cell>
        </row>
        <row r="453">
          <cell r="A453" t="str">
            <v>3432030203</v>
          </cell>
          <cell r="B453">
            <v>3.3</v>
          </cell>
        </row>
        <row r="454">
          <cell r="A454" t="str">
            <v>3430030203</v>
          </cell>
          <cell r="B454">
            <v>3.3</v>
          </cell>
        </row>
        <row r="455">
          <cell r="A455" t="str">
            <v>3440030203</v>
          </cell>
          <cell r="B455">
            <v>3.3</v>
          </cell>
        </row>
        <row r="456">
          <cell r="A456" t="str">
            <v>3450030203</v>
          </cell>
          <cell r="B456">
            <v>3.3</v>
          </cell>
        </row>
        <row r="457">
          <cell r="A457" t="str">
            <v>3460030203</v>
          </cell>
          <cell r="B457">
            <v>3.3</v>
          </cell>
        </row>
        <row r="459">
          <cell r="A459" t="str">
            <v>36300</v>
          </cell>
          <cell r="B459">
            <v>6.7</v>
          </cell>
        </row>
      </sheetData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2 GF Estimates"/>
      <sheetName val="Parameter Listing"/>
      <sheetName val="2012 Depr Calcs"/>
      <sheetName val="Reserve2011_2012_All"/>
      <sheetName val="Controls2011_2012_All"/>
      <sheetName val="Deprate2012GF_Prod"/>
      <sheetName val="Deprate2012TDG_GF"/>
      <sheetName val="Lookup Sheet"/>
      <sheetName val="Deprate2012_2009LS"/>
      <sheetName val="GroupLookups"/>
      <sheetName val="OBO Balances"/>
      <sheetName val="Projected COR- TDG"/>
      <sheetName val="Projected COR - Production"/>
      <sheetName val="Total Accruals"/>
      <sheetName val="Totals"/>
      <sheetName val="Function"/>
      <sheetName val="AEB Notes"/>
    </sheetNames>
    <sheetDataSet>
      <sheetData sheetId="0"/>
      <sheetData sheetId="1"/>
      <sheetData sheetId="2"/>
      <sheetData sheetId="3"/>
      <sheetData sheetId="4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</v>
          </cell>
          <cell r="M1" t="str">
            <v xml:space="preserve"> Jan 2011 - Sep 2011   Accruals</v>
          </cell>
          <cell r="N1" t="str">
            <v xml:space="preserve"> Jan 2011 - Sep 2011</v>
          </cell>
          <cell r="O1" t="str">
            <v xml:space="preserve"> Jan 2011- Sep 2011   Cost of Removal</v>
          </cell>
          <cell r="P1" t="str">
            <v xml:space="preserve"> Jan 2011 - Sep 2011   Salvage_Returns</v>
          </cell>
          <cell r="Q1" t="str">
            <v xml:space="preserve"> Jan 2011 - Sep 2011   Salvage_Cash</v>
          </cell>
          <cell r="R1" t="str">
            <v xml:space="preserve"> Jan 2011 - Sep 2011 R Transfers</v>
          </cell>
          <cell r="S1" t="str">
            <v xml:space="preserve"> Sep 2011 Reserve Balance</v>
          </cell>
          <cell r="T1" t="str">
            <v xml:space="preserve"> Oct 2011 - Dec 2011 Accruals</v>
          </cell>
          <cell r="U1" t="str">
            <v xml:space="preserve"> Oct 2011 - Dec 2011 Retirements</v>
          </cell>
          <cell r="V1" t="str">
            <v>Oct 2011 - Dec 2011 Cost of Removal</v>
          </cell>
          <cell r="W1" t="str">
            <v>Oct 2011 - Dec 2011 Salvage (Returns)</v>
          </cell>
          <cell r="X1" t="str">
            <v>Oct 2011 - Dec 2011 Salvage (Cash)</v>
          </cell>
          <cell r="Y1" t="str">
            <v>Oct 2011 - Dec 2011 Transfers</v>
          </cell>
          <cell r="Z1" t="str">
            <v>Dec 2011 Rsve Balance</v>
          </cell>
          <cell r="AA1" t="str">
            <v xml:space="preserve"> 2012 Accruals</v>
          </cell>
          <cell r="AB1" t="str">
            <v xml:space="preserve"> 2012 Retirements</v>
          </cell>
          <cell r="AC1" t="str">
            <v xml:space="preserve"> 2012 Removal Costs</v>
          </cell>
          <cell r="AD1" t="str">
            <v xml:space="preserve"> 2012 Salvage (Returns)</v>
          </cell>
          <cell r="AE1" t="str">
            <v xml:space="preserve"> 2012 Salvage (Cash)</v>
          </cell>
          <cell r="AF1" t="str">
            <v xml:space="preserve"> 2012 Transfers</v>
          </cell>
          <cell r="AG1" t="str">
            <v>Dec 2012 Rsve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14170203.939999999</v>
          </cell>
          <cell r="M2">
            <v>3442151.53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17612355.469999999</v>
          </cell>
          <cell r="T2">
            <v>6017578.6600000001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23629934.130000003</v>
          </cell>
          <cell r="AA2">
            <v>28088526.919999998</v>
          </cell>
          <cell r="AB2">
            <v>140762.96000000002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51859224.009999998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58324596.07</v>
          </cell>
          <cell r="M3">
            <v>28244495.640000001</v>
          </cell>
          <cell r="N3">
            <v>-18823885.949999999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67745205.760000005</v>
          </cell>
          <cell r="T3">
            <v>11700744.890000001</v>
          </cell>
          <cell r="U3">
            <v>-2170997.7500000037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77274952.899999991</v>
          </cell>
          <cell r="AA3">
            <v>50163965.920000009</v>
          </cell>
          <cell r="AB3">
            <v>-8573651.0999999996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118865267.72</v>
          </cell>
        </row>
        <row r="4">
          <cell r="A4" t="str">
            <v>304</v>
          </cell>
          <cell r="B4">
            <v>304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304</v>
          </cell>
          <cell r="L4">
            <v>6779781.3799999999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6779781.3799999999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6779781.3799999999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6779781.3799999999</v>
          </cell>
        </row>
        <row r="5">
          <cell r="A5" t="str">
            <v/>
          </cell>
          <cell r="B5" t="str">
            <v/>
          </cell>
          <cell r="C5" t="str">
            <v>Intangible Plant</v>
          </cell>
          <cell r="D5" t="str">
            <v>Intangible</v>
          </cell>
          <cell r="E5" t="str">
            <v/>
          </cell>
          <cell r="J5" t="str">
            <v>Amort Total</v>
          </cell>
          <cell r="L5">
            <v>79274581.390000001</v>
          </cell>
          <cell r="M5">
            <v>31686647.170000002</v>
          </cell>
          <cell r="N5">
            <v>-18823885.949999999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92137342.609999999</v>
          </cell>
          <cell r="T5">
            <v>17718323.550000001</v>
          </cell>
          <cell r="U5">
            <v>-2170997.7500000037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107684668.41</v>
          </cell>
          <cell r="AA5">
            <v>78252492.840000004</v>
          </cell>
          <cell r="AB5">
            <v>-8432888.1399999987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177504273.10999998</v>
          </cell>
        </row>
        <row r="6">
          <cell r="A6" t="str">
            <v/>
          </cell>
          <cell r="B6" t="str">
            <v/>
          </cell>
          <cell r="C6" t="str">
            <v>Intangible Plant Total</v>
          </cell>
          <cell r="D6" t="str">
            <v>Intangible</v>
          </cell>
          <cell r="E6" t="str">
            <v/>
          </cell>
          <cell r="I6" t="str">
            <v>Intangible Plant Total</v>
          </cell>
          <cell r="L6">
            <v>79274581.390000001</v>
          </cell>
          <cell r="M6">
            <v>31686647.170000002</v>
          </cell>
          <cell r="N6">
            <v>-18823885.949999999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92137342.609999999</v>
          </cell>
          <cell r="T6">
            <v>17718323.550000001</v>
          </cell>
          <cell r="U6">
            <v>-2170997.7500000037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107684668.41</v>
          </cell>
          <cell r="AA6">
            <v>78252492.840000004</v>
          </cell>
          <cell r="AB6">
            <v>-8432888.1399999987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177504273.10999998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H7" t="str">
            <v>Intangible Plant Total</v>
          </cell>
          <cell r="L7">
            <v>79274581.390000001</v>
          </cell>
          <cell r="M7">
            <v>31686647.170000002</v>
          </cell>
          <cell r="N7">
            <v>-18823885.949999999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92137342.609999999</v>
          </cell>
          <cell r="T7">
            <v>17718323.550000001</v>
          </cell>
          <cell r="U7">
            <v>-2170997.7500000037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107684668.41</v>
          </cell>
          <cell r="AA7">
            <v>78252492.840000004</v>
          </cell>
          <cell r="AB7">
            <v>-8432888.1399999987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177504273.10999998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 Total</v>
          </cell>
          <cell r="E8" t="str">
            <v/>
          </cell>
          <cell r="G8" t="str">
            <v>01 - Intangible Total</v>
          </cell>
          <cell r="L8">
            <v>79274581.390000001</v>
          </cell>
          <cell r="M8">
            <v>31686647.170000002</v>
          </cell>
          <cell r="N8">
            <v>-18823885.949999999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92137342.609999999</v>
          </cell>
          <cell r="T8">
            <v>17718323.550000001</v>
          </cell>
          <cell r="U8">
            <v>-2170997.7500000037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107684668.41</v>
          </cell>
          <cell r="AA8">
            <v>78252492.840000004</v>
          </cell>
          <cell r="AB8">
            <v>-8432888.1399999987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177504273.10999998</v>
          </cell>
        </row>
        <row r="9">
          <cell r="A9" t="str">
            <v>31110100</v>
          </cell>
          <cell r="B9">
            <v>311</v>
          </cell>
          <cell r="C9" t="str">
            <v>CapeCanaveral Comm</v>
          </cell>
          <cell r="D9" t="str">
            <v>Steam</v>
          </cell>
          <cell r="E9">
            <v>10100</v>
          </cell>
          <cell r="G9" t="str">
            <v>02 - Steam Generation Plant</v>
          </cell>
          <cell r="H9" t="str">
            <v>Cape Canaveral</v>
          </cell>
          <cell r="I9" t="str">
            <v>CapeCanaveral Comm</v>
          </cell>
          <cell r="J9" t="str">
            <v>CRS</v>
          </cell>
          <cell r="K9">
            <v>311</v>
          </cell>
          <cell r="L9">
            <v>678039.24</v>
          </cell>
          <cell r="M9">
            <v>0</v>
          </cell>
          <cell r="N9">
            <v>0</v>
          </cell>
          <cell r="O9">
            <v>-150.29</v>
          </cell>
          <cell r="P9">
            <v>0</v>
          </cell>
          <cell r="Q9">
            <v>0</v>
          </cell>
          <cell r="R9">
            <v>0</v>
          </cell>
          <cell r="S9">
            <v>677888.95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677888.95</v>
          </cell>
          <cell r="AA9">
            <v>0</v>
          </cell>
          <cell r="AB9">
            <v>1667.42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679556.37</v>
          </cell>
        </row>
        <row r="10">
          <cell r="A10" t="str">
            <v>31210100</v>
          </cell>
          <cell r="B10">
            <v>312</v>
          </cell>
          <cell r="C10" t="str">
            <v>CapeCanaveral Comm</v>
          </cell>
          <cell r="D10" t="str">
            <v>Steam</v>
          </cell>
          <cell r="E10">
            <v>10100</v>
          </cell>
          <cell r="K10">
            <v>312</v>
          </cell>
          <cell r="L10">
            <v>-1002211.78</v>
          </cell>
          <cell r="M10">
            <v>0</v>
          </cell>
          <cell r="N10">
            <v>0</v>
          </cell>
          <cell r="O10">
            <v>919692.02</v>
          </cell>
          <cell r="P10">
            <v>0</v>
          </cell>
          <cell r="Q10">
            <v>0</v>
          </cell>
          <cell r="R10">
            <v>0</v>
          </cell>
          <cell r="S10">
            <v>-82519.760000000009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-82519.760000000009</v>
          </cell>
          <cell r="AA10">
            <v>0</v>
          </cell>
          <cell r="AB10">
            <v>815.21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-81704.55</v>
          </cell>
        </row>
        <row r="11">
          <cell r="A11" t="str">
            <v>31410100</v>
          </cell>
          <cell r="B11">
            <v>314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314</v>
          </cell>
          <cell r="L11">
            <v>304072.55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304072.55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304072.55</v>
          </cell>
          <cell r="AA11">
            <v>0</v>
          </cell>
          <cell r="AB11">
            <v>705.66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304778.20999999996</v>
          </cell>
        </row>
        <row r="12">
          <cell r="A12" t="str">
            <v>31510100</v>
          </cell>
          <cell r="B12">
            <v>315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315</v>
          </cell>
          <cell r="L12">
            <v>441633.22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441633.22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441633.22</v>
          </cell>
          <cell r="AA12">
            <v>0</v>
          </cell>
          <cell r="AB12">
            <v>1009.76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442642.98</v>
          </cell>
        </row>
        <row r="13">
          <cell r="A13" t="str">
            <v>31610100</v>
          </cell>
          <cell r="B13">
            <v>316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/>
          </cell>
          <cell r="B14" t="str">
            <v/>
          </cell>
          <cell r="C14" t="str">
            <v>CapeCanaveral Comm</v>
          </cell>
          <cell r="D14" t="str">
            <v>Steam</v>
          </cell>
          <cell r="E14" t="str">
            <v/>
          </cell>
          <cell r="J14" t="str">
            <v>CRS Total</v>
          </cell>
          <cell r="L14">
            <v>421533.22999999992</v>
          </cell>
          <cell r="M14">
            <v>0</v>
          </cell>
          <cell r="N14">
            <v>0</v>
          </cell>
          <cell r="O14">
            <v>919541.73</v>
          </cell>
          <cell r="P14">
            <v>0</v>
          </cell>
          <cell r="Q14">
            <v>0</v>
          </cell>
          <cell r="R14">
            <v>0</v>
          </cell>
          <cell r="S14">
            <v>1341074.96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1341074.96</v>
          </cell>
          <cell r="AA14">
            <v>0</v>
          </cell>
          <cell r="AB14">
            <v>4198.05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1345273.0099999998</v>
          </cell>
        </row>
        <row r="15">
          <cell r="A15" t="str">
            <v>31410100</v>
          </cell>
          <cell r="B15">
            <v>314</v>
          </cell>
          <cell r="C15" t="str">
            <v>CapeCanaveral Comm</v>
          </cell>
          <cell r="D15" t="str">
            <v>Steam</v>
          </cell>
          <cell r="E15">
            <v>10100</v>
          </cell>
          <cell r="J15" t="str">
            <v>Depr</v>
          </cell>
          <cell r="K15">
            <v>314</v>
          </cell>
          <cell r="L15">
            <v>6773.79</v>
          </cell>
          <cell r="M15">
            <v>18392.97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25166.760000000002</v>
          </cell>
          <cell r="T15">
            <v>6130.8599999999969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31297.62</v>
          </cell>
          <cell r="AA15">
            <v>24523.439999999991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55821.05999999999</v>
          </cell>
        </row>
        <row r="16">
          <cell r="A16" t="str">
            <v/>
          </cell>
          <cell r="B16" t="str">
            <v/>
          </cell>
          <cell r="C16" t="str">
            <v>CapeCanaveral Comm</v>
          </cell>
          <cell r="D16" t="str">
            <v>Steam</v>
          </cell>
          <cell r="E16" t="str">
            <v/>
          </cell>
          <cell r="J16" t="str">
            <v>Depr Total</v>
          </cell>
          <cell r="L16">
            <v>6773.79</v>
          </cell>
          <cell r="M16">
            <v>18392.97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25166.760000000002</v>
          </cell>
          <cell r="T16">
            <v>6130.8599999999969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31297.62</v>
          </cell>
          <cell r="AA16">
            <v>24523.439999999991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55821.05999999999</v>
          </cell>
        </row>
        <row r="17">
          <cell r="A17" t="str">
            <v>316.310100</v>
          </cell>
          <cell r="B17">
            <v>316.3</v>
          </cell>
          <cell r="C17" t="str">
            <v>CapeCanaveral Comm</v>
          </cell>
          <cell r="D17" t="str">
            <v>Steam</v>
          </cell>
          <cell r="E17">
            <v>10100</v>
          </cell>
          <cell r="J17" t="str">
            <v>Amort</v>
          </cell>
          <cell r="K17">
            <v>316.3</v>
          </cell>
          <cell r="L17">
            <v>24598.44</v>
          </cell>
          <cell r="M17">
            <v>1475.43</v>
          </cell>
          <cell r="N17">
            <v>-23190.51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2883.3600000000006</v>
          </cell>
          <cell r="T17">
            <v>383.95000000000005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3267.3100000000013</v>
          </cell>
          <cell r="AA17">
            <v>1661.53</v>
          </cell>
          <cell r="AB17">
            <v>-4602.7699999999995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326.07000000000153</v>
          </cell>
        </row>
        <row r="18">
          <cell r="A18" t="str">
            <v>316.510100</v>
          </cell>
          <cell r="B18">
            <v>316.5</v>
          </cell>
          <cell r="C18" t="str">
            <v>CapeCanaveral Comm</v>
          </cell>
          <cell r="D18" t="str">
            <v>Steam</v>
          </cell>
          <cell r="E18">
            <v>10100</v>
          </cell>
          <cell r="K18">
            <v>316.5</v>
          </cell>
          <cell r="L18">
            <v>9126.43</v>
          </cell>
          <cell r="M18">
            <v>3431.57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12558</v>
          </cell>
          <cell r="T18">
            <v>1142.3799999999997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13700.380000000001</v>
          </cell>
          <cell r="AA18">
            <v>5079.71</v>
          </cell>
          <cell r="AB18">
            <v>-6493.19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12286.900000000001</v>
          </cell>
        </row>
        <row r="19">
          <cell r="A19" t="str">
            <v>316.710100</v>
          </cell>
          <cell r="B19">
            <v>316.7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316.7</v>
          </cell>
          <cell r="L19">
            <v>160206.97999999998</v>
          </cell>
          <cell r="M19">
            <v>29750.16</v>
          </cell>
          <cell r="N19">
            <v>-19367.939999999999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170589.19999999998</v>
          </cell>
          <cell r="T19">
            <v>9473.7199999999975</v>
          </cell>
          <cell r="U19">
            <v>-2605.4799999999996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177457.44</v>
          </cell>
          <cell r="AA19">
            <v>38921.329999999994</v>
          </cell>
          <cell r="AB19">
            <v>-37156.640000000007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179222.13</v>
          </cell>
        </row>
        <row r="20">
          <cell r="A20" t="str">
            <v/>
          </cell>
          <cell r="B20" t="str">
            <v/>
          </cell>
          <cell r="C20" t="str">
            <v>CapeCanaveral Comm</v>
          </cell>
          <cell r="D20" t="str">
            <v>Steam</v>
          </cell>
          <cell r="E20" t="str">
            <v/>
          </cell>
          <cell r="J20" t="str">
            <v>Amort Total</v>
          </cell>
          <cell r="L20">
            <v>193931.84999999998</v>
          </cell>
          <cell r="M20">
            <v>34657.160000000003</v>
          </cell>
          <cell r="N20">
            <v>-42558.45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186030.56</v>
          </cell>
          <cell r="T20">
            <v>11000.049999999997</v>
          </cell>
          <cell r="U20">
            <v>-2605.4799999999996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194425.13</v>
          </cell>
          <cell r="AA20">
            <v>45662.569999999992</v>
          </cell>
          <cell r="AB20">
            <v>-48252.600000000006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191835.1</v>
          </cell>
        </row>
        <row r="21">
          <cell r="A21" t="str">
            <v/>
          </cell>
          <cell r="B21" t="str">
            <v/>
          </cell>
          <cell r="C21" t="str">
            <v>CapeCanaveral Comm Total</v>
          </cell>
          <cell r="D21" t="str">
            <v>Steam</v>
          </cell>
          <cell r="E21" t="str">
            <v/>
          </cell>
          <cell r="I21" t="str">
            <v>CapeCanaveral Comm Total</v>
          </cell>
          <cell r="L21">
            <v>622238.86999999988</v>
          </cell>
          <cell r="M21">
            <v>53050.130000000005</v>
          </cell>
          <cell r="N21">
            <v>-42558.45</v>
          </cell>
          <cell r="O21">
            <v>919541.73</v>
          </cell>
          <cell r="P21">
            <v>0</v>
          </cell>
          <cell r="Q21">
            <v>0</v>
          </cell>
          <cell r="R21">
            <v>0</v>
          </cell>
          <cell r="S21">
            <v>1552272.28</v>
          </cell>
          <cell r="T21">
            <v>17130.909999999996</v>
          </cell>
          <cell r="U21">
            <v>-2605.4799999999996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1566797.71</v>
          </cell>
          <cell r="AA21">
            <v>70186.00999999998</v>
          </cell>
          <cell r="AB21">
            <v>-44054.55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1592929.17</v>
          </cell>
        </row>
        <row r="22">
          <cell r="A22" t="str">
            <v>31110101</v>
          </cell>
          <cell r="B22">
            <v>311</v>
          </cell>
          <cell r="C22" t="str">
            <v>CapeCanaveral U1</v>
          </cell>
          <cell r="D22" t="str">
            <v>Steam</v>
          </cell>
          <cell r="E22">
            <v>10101</v>
          </cell>
          <cell r="I22" t="str">
            <v>CapeCanaveral U1</v>
          </cell>
          <cell r="J22" t="str">
            <v>CRS</v>
          </cell>
          <cell r="K22">
            <v>311</v>
          </cell>
          <cell r="L22">
            <v>65181.18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65181.18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65181.18</v>
          </cell>
          <cell r="AA22">
            <v>0</v>
          </cell>
          <cell r="AB22">
            <v>42.45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65223.63</v>
          </cell>
        </row>
        <row r="23">
          <cell r="A23" t="str">
            <v>31210101</v>
          </cell>
          <cell r="B23">
            <v>312</v>
          </cell>
          <cell r="C23" t="str">
            <v>CapeCanaveral U1</v>
          </cell>
          <cell r="D23" t="str">
            <v>Steam</v>
          </cell>
          <cell r="E23">
            <v>10101</v>
          </cell>
          <cell r="K23">
            <v>312</v>
          </cell>
          <cell r="L23">
            <v>1675886.5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1675886.5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1675886.5</v>
          </cell>
          <cell r="AA23">
            <v>0</v>
          </cell>
          <cell r="AB23">
            <v>2812.68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1678699.18</v>
          </cell>
        </row>
        <row r="24">
          <cell r="A24" t="str">
            <v>31410101</v>
          </cell>
          <cell r="B24">
            <v>314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314</v>
          </cell>
          <cell r="L24">
            <v>341249.72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341249.72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341249.72</v>
          </cell>
          <cell r="AA24">
            <v>0</v>
          </cell>
          <cell r="AB24">
            <v>780.24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342029.95999999996</v>
          </cell>
        </row>
        <row r="25">
          <cell r="A25" t="str">
            <v>31510101</v>
          </cell>
          <cell r="B25">
            <v>315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31610101</v>
          </cell>
          <cell r="B26">
            <v>316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/>
          </cell>
          <cell r="B27" t="str">
            <v/>
          </cell>
          <cell r="C27" t="str">
            <v>CapeCanaveral U1</v>
          </cell>
          <cell r="D27" t="str">
            <v>Steam</v>
          </cell>
          <cell r="E27" t="str">
            <v/>
          </cell>
          <cell r="J27" t="str">
            <v>CRS Total</v>
          </cell>
          <cell r="L27">
            <v>2082317.4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2082317.4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2082317.4</v>
          </cell>
          <cell r="AA27">
            <v>0</v>
          </cell>
          <cell r="AB27">
            <v>3635.37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2085952.7699999998</v>
          </cell>
        </row>
        <row r="28">
          <cell r="A28" t="str">
            <v/>
          </cell>
          <cell r="B28" t="str">
            <v/>
          </cell>
          <cell r="C28" t="str">
            <v>CapeCanaveral U1 Total</v>
          </cell>
          <cell r="D28" t="str">
            <v>Steam</v>
          </cell>
          <cell r="E28" t="str">
            <v/>
          </cell>
          <cell r="I28" t="str">
            <v>CapeCanaveral U1 Total</v>
          </cell>
          <cell r="L28">
            <v>2082317.4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2082317.4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2082317.4</v>
          </cell>
          <cell r="AA28">
            <v>0</v>
          </cell>
          <cell r="AB28">
            <v>3635.37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2085952.7699999998</v>
          </cell>
        </row>
        <row r="29">
          <cell r="A29" t="str">
            <v>31110102</v>
          </cell>
          <cell r="B29">
            <v>311</v>
          </cell>
          <cell r="C29" t="str">
            <v>CapeCanaveral U2</v>
          </cell>
          <cell r="D29" t="str">
            <v>Steam</v>
          </cell>
          <cell r="E29">
            <v>10102</v>
          </cell>
          <cell r="I29" t="str">
            <v>CapeCanaveral U2</v>
          </cell>
          <cell r="J29" t="str">
            <v>CRS</v>
          </cell>
          <cell r="K29">
            <v>311</v>
          </cell>
          <cell r="L29">
            <v>132493.68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-13097.43</v>
          </cell>
          <cell r="S29">
            <v>119396.25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119396.25</v>
          </cell>
          <cell r="AA29">
            <v>0</v>
          </cell>
          <cell r="AB29">
            <v>272.99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119669.24</v>
          </cell>
        </row>
        <row r="30">
          <cell r="A30" t="str">
            <v>31210102</v>
          </cell>
          <cell r="B30">
            <v>312</v>
          </cell>
          <cell r="C30" t="str">
            <v>CapeCanaveral U2</v>
          </cell>
          <cell r="D30" t="str">
            <v>Steam</v>
          </cell>
          <cell r="E30">
            <v>10102</v>
          </cell>
          <cell r="K30">
            <v>312</v>
          </cell>
          <cell r="L30">
            <v>53.39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53.39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53.39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53.39</v>
          </cell>
        </row>
        <row r="31">
          <cell r="A31" t="str">
            <v>31410102</v>
          </cell>
          <cell r="B31">
            <v>314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314</v>
          </cell>
          <cell r="L31">
            <v>355724.77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355724.77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355724.77</v>
          </cell>
          <cell r="AA31">
            <v>0</v>
          </cell>
          <cell r="AB31">
            <v>795.3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356520.07</v>
          </cell>
        </row>
        <row r="32">
          <cell r="A32" t="str">
            <v>31510102</v>
          </cell>
          <cell r="B32">
            <v>315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31610102</v>
          </cell>
          <cell r="B33">
            <v>316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/>
          </cell>
          <cell r="B34" t="str">
            <v/>
          </cell>
          <cell r="C34" t="str">
            <v>CapeCanaveral U2</v>
          </cell>
          <cell r="D34" t="str">
            <v>Steam</v>
          </cell>
          <cell r="E34" t="str">
            <v/>
          </cell>
          <cell r="J34" t="str">
            <v>CRS Total</v>
          </cell>
          <cell r="L34">
            <v>488271.84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-13097.43</v>
          </cell>
          <cell r="S34">
            <v>475174.41000000003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475174.41000000003</v>
          </cell>
          <cell r="AA34">
            <v>0</v>
          </cell>
          <cell r="AB34">
            <v>1068.29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476242.7</v>
          </cell>
        </row>
        <row r="35">
          <cell r="A35" t="str">
            <v/>
          </cell>
          <cell r="B35" t="str">
            <v/>
          </cell>
          <cell r="C35" t="str">
            <v>CapeCanaveral U2 Total</v>
          </cell>
          <cell r="D35" t="str">
            <v>Steam</v>
          </cell>
          <cell r="E35" t="str">
            <v/>
          </cell>
          <cell r="I35" t="str">
            <v>CapeCanaveral U2 Total</v>
          </cell>
          <cell r="L35">
            <v>488271.84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-13097.43</v>
          </cell>
          <cell r="S35">
            <v>475174.41000000003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475174.41000000003</v>
          </cell>
          <cell r="AA35">
            <v>0</v>
          </cell>
          <cell r="AB35">
            <v>1068.29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476242.7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H36" t="str">
            <v>Cape Canaveral Total</v>
          </cell>
          <cell r="L36">
            <v>3192828.11</v>
          </cell>
          <cell r="M36">
            <v>53050.130000000005</v>
          </cell>
          <cell r="N36">
            <v>-42558.45</v>
          </cell>
          <cell r="O36">
            <v>919541.73</v>
          </cell>
          <cell r="P36">
            <v>0</v>
          </cell>
          <cell r="Q36">
            <v>0</v>
          </cell>
          <cell r="R36">
            <v>-13097.43</v>
          </cell>
          <cell r="S36">
            <v>4109764.09</v>
          </cell>
          <cell r="T36">
            <v>17130.909999999996</v>
          </cell>
          <cell r="U36">
            <v>-2605.4799999999996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4124289.5199999996</v>
          </cell>
          <cell r="AA36">
            <v>70186.00999999998</v>
          </cell>
          <cell r="AB36">
            <v>-39350.890000000007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4155124.6399999997</v>
          </cell>
        </row>
        <row r="37">
          <cell r="A37" t="str">
            <v>31110200</v>
          </cell>
          <cell r="B37">
            <v>311</v>
          </cell>
          <cell r="C37" t="str">
            <v>Cutler Comm</v>
          </cell>
          <cell r="D37" t="str">
            <v>Steam</v>
          </cell>
          <cell r="E37">
            <v>10200</v>
          </cell>
          <cell r="H37" t="str">
            <v xml:space="preserve">Cutler </v>
          </cell>
          <cell r="I37" t="str">
            <v>Cutler Comm</v>
          </cell>
          <cell r="J37" t="str">
            <v>Depr</v>
          </cell>
          <cell r="K37">
            <v>311</v>
          </cell>
          <cell r="L37">
            <v>5231455.47</v>
          </cell>
          <cell r="M37">
            <v>76075.92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5307531.3899999997</v>
          </cell>
          <cell r="T37">
            <v>25319.029999999984</v>
          </cell>
          <cell r="U37">
            <v>-18654.05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5314196.37</v>
          </cell>
          <cell r="AA37">
            <v>88477.829999999973</v>
          </cell>
          <cell r="AB37">
            <v>-5948091.3100000005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-545417.11000000034</v>
          </cell>
        </row>
        <row r="38">
          <cell r="A38" t="str">
            <v>31210200</v>
          </cell>
          <cell r="B38">
            <v>312</v>
          </cell>
          <cell r="C38" t="str">
            <v>Cutler Comm</v>
          </cell>
          <cell r="D38" t="str">
            <v>Steam</v>
          </cell>
          <cell r="E38">
            <v>10200</v>
          </cell>
          <cell r="K38">
            <v>312</v>
          </cell>
          <cell r="L38">
            <v>735337.74</v>
          </cell>
          <cell r="M38">
            <v>17868.27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47737.68</v>
          </cell>
          <cell r="S38">
            <v>800943.69000000006</v>
          </cell>
          <cell r="T38">
            <v>6761.34</v>
          </cell>
          <cell r="U38">
            <v>-3849.33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803855.70000000007</v>
          </cell>
          <cell r="AA38">
            <v>23627.62</v>
          </cell>
          <cell r="AB38">
            <v>-1227408.43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-399925.10999999975</v>
          </cell>
        </row>
        <row r="39">
          <cell r="A39" t="str">
            <v>31410200</v>
          </cell>
          <cell r="B39">
            <v>314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314</v>
          </cell>
          <cell r="L39">
            <v>1010755.3400000001</v>
          </cell>
          <cell r="M39">
            <v>20056.41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1030811.7500000001</v>
          </cell>
          <cell r="T39">
            <v>6675.02</v>
          </cell>
          <cell r="U39">
            <v>-3800.1800000000003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1033686.5900000001</v>
          </cell>
          <cell r="AA39">
            <v>23325.96</v>
          </cell>
          <cell r="AB39">
            <v>-1211739.5900000001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-154727.04000000004</v>
          </cell>
        </row>
        <row r="40">
          <cell r="A40" t="str">
            <v>31510200</v>
          </cell>
          <cell r="B40">
            <v>315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315</v>
          </cell>
          <cell r="L40">
            <v>936672.53</v>
          </cell>
          <cell r="M40">
            <v>14838.99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951511.52</v>
          </cell>
          <cell r="T40">
            <v>4937.26</v>
          </cell>
          <cell r="U40">
            <v>-3254.68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953194.1</v>
          </cell>
          <cell r="AA40">
            <v>17253.39</v>
          </cell>
          <cell r="AB40">
            <v>-1037796.58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-67349.089999999967</v>
          </cell>
        </row>
        <row r="41">
          <cell r="A41" t="str">
            <v>31610200</v>
          </cell>
          <cell r="B41">
            <v>316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316</v>
          </cell>
          <cell r="L41">
            <v>415547.83</v>
          </cell>
          <cell r="M41">
            <v>7166.16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422713.99</v>
          </cell>
          <cell r="T41">
            <v>2384.9699999999993</v>
          </cell>
          <cell r="U41">
            <v>-1572.1999999999998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423526.76</v>
          </cell>
          <cell r="AA41">
            <v>8334.3700000000008</v>
          </cell>
          <cell r="AB41">
            <v>-501314.13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-69453</v>
          </cell>
        </row>
        <row r="42">
          <cell r="A42" t="str">
            <v/>
          </cell>
          <cell r="B42" t="str">
            <v/>
          </cell>
          <cell r="C42" t="str">
            <v>Cutler Comm</v>
          </cell>
          <cell r="D42" t="str">
            <v>Steam</v>
          </cell>
          <cell r="E42" t="str">
            <v/>
          </cell>
          <cell r="J42" t="str">
            <v>Depr Total</v>
          </cell>
          <cell r="L42">
            <v>8329768.9100000001</v>
          </cell>
          <cell r="M42">
            <v>136005.75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47737.68</v>
          </cell>
          <cell r="S42">
            <v>8513512.3399999999</v>
          </cell>
          <cell r="T42">
            <v>46077.619999999988</v>
          </cell>
          <cell r="U42">
            <v>-31130.44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8528459.5199999996</v>
          </cell>
          <cell r="AA42">
            <v>161019.16999999998</v>
          </cell>
          <cell r="AB42">
            <v>-9926350.040000001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-1236871.3500000001</v>
          </cell>
        </row>
        <row r="43">
          <cell r="A43" t="str">
            <v>316.310200</v>
          </cell>
          <cell r="B43">
            <v>316.3</v>
          </cell>
          <cell r="C43" t="str">
            <v>Cutler Comm</v>
          </cell>
          <cell r="D43" t="str">
            <v>Steam</v>
          </cell>
          <cell r="E43">
            <v>10200</v>
          </cell>
          <cell r="J43" t="str">
            <v>Amort</v>
          </cell>
          <cell r="K43">
            <v>316.3</v>
          </cell>
          <cell r="L43">
            <v>3539.8</v>
          </cell>
          <cell r="M43">
            <v>1202.17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4741.97</v>
          </cell>
          <cell r="T43">
            <v>199.80999999999995</v>
          </cell>
          <cell r="U43">
            <v>-4818.7700000000004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123.01000000000022</v>
          </cell>
          <cell r="AA43">
            <v>-3.3600000000000012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119.65000000000022</v>
          </cell>
        </row>
        <row r="44">
          <cell r="A44" t="str">
            <v>316.710200</v>
          </cell>
          <cell r="B44">
            <v>316.7</v>
          </cell>
          <cell r="C44" t="str">
            <v>Cutler Comm</v>
          </cell>
          <cell r="D44" t="str">
            <v>Steam</v>
          </cell>
          <cell r="E44">
            <v>10200</v>
          </cell>
          <cell r="K44">
            <v>316.7</v>
          </cell>
          <cell r="L44">
            <v>69200.81</v>
          </cell>
          <cell r="M44">
            <v>14756.56</v>
          </cell>
          <cell r="N44">
            <v>-1871.43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82085.94</v>
          </cell>
          <cell r="T44">
            <v>4911.1999999999989</v>
          </cell>
          <cell r="U44">
            <v>-430.58000000000015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86566.56</v>
          </cell>
          <cell r="AA44">
            <v>19262.420000000006</v>
          </cell>
          <cell r="AB44">
            <v>-6884.9400000000005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98944.040000000008</v>
          </cell>
        </row>
        <row r="45">
          <cell r="A45" t="str">
            <v/>
          </cell>
          <cell r="B45" t="str">
            <v/>
          </cell>
          <cell r="C45" t="str">
            <v>Cutler Comm</v>
          </cell>
          <cell r="D45" t="str">
            <v>Steam</v>
          </cell>
          <cell r="E45" t="str">
            <v/>
          </cell>
          <cell r="J45" t="str">
            <v>Amort Total</v>
          </cell>
          <cell r="L45">
            <v>72740.61</v>
          </cell>
          <cell r="M45">
            <v>15958.73</v>
          </cell>
          <cell r="N45">
            <v>-1871.43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86827.91</v>
          </cell>
          <cell r="T45">
            <v>5111.0099999999984</v>
          </cell>
          <cell r="U45">
            <v>-5249.35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86689.569999999992</v>
          </cell>
          <cell r="AA45">
            <v>19259.060000000005</v>
          </cell>
          <cell r="AB45">
            <v>-6884.9400000000005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99063.69</v>
          </cell>
        </row>
        <row r="46">
          <cell r="A46" t="str">
            <v/>
          </cell>
          <cell r="B46" t="str">
            <v/>
          </cell>
          <cell r="C46" t="str">
            <v>Cutler Comm Total</v>
          </cell>
          <cell r="D46" t="str">
            <v>Steam</v>
          </cell>
          <cell r="E46" t="str">
            <v/>
          </cell>
          <cell r="I46" t="str">
            <v>Cutler Comm Total</v>
          </cell>
          <cell r="L46">
            <v>8402509.5199999996</v>
          </cell>
          <cell r="M46">
            <v>151964.48000000001</v>
          </cell>
          <cell r="N46">
            <v>-1871.43</v>
          </cell>
          <cell r="O46">
            <v>0</v>
          </cell>
          <cell r="P46">
            <v>0</v>
          </cell>
          <cell r="Q46">
            <v>0</v>
          </cell>
          <cell r="R46">
            <v>47737.68</v>
          </cell>
          <cell r="S46">
            <v>8600340.25</v>
          </cell>
          <cell r="T46">
            <v>51188.629999999983</v>
          </cell>
          <cell r="U46">
            <v>-36379.79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8615149.0899999999</v>
          </cell>
          <cell r="AA46">
            <v>180278.23</v>
          </cell>
          <cell r="AB46">
            <v>-9933234.9800000004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-1137807.6600000001</v>
          </cell>
        </row>
        <row r="47">
          <cell r="A47" t="str">
            <v>31110201</v>
          </cell>
          <cell r="B47">
            <v>311</v>
          </cell>
          <cell r="C47" t="str">
            <v>Cutler U5</v>
          </cell>
          <cell r="D47" t="str">
            <v>Steam</v>
          </cell>
          <cell r="E47">
            <v>10201</v>
          </cell>
          <cell r="I47" t="str">
            <v>Cutler U5</v>
          </cell>
          <cell r="J47" t="str">
            <v>Depr</v>
          </cell>
          <cell r="K47">
            <v>311</v>
          </cell>
          <cell r="L47">
            <v>367401.95</v>
          </cell>
          <cell r="M47">
            <v>5319.72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372721.67</v>
          </cell>
          <cell r="T47">
            <v>1770.4899999999998</v>
          </cell>
          <cell r="U47">
            <v>-1304.43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373187.73000000004</v>
          </cell>
          <cell r="AA47">
            <v>6187.0199999999986</v>
          </cell>
          <cell r="AB47">
            <v>-415933.06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-36558.309999999939</v>
          </cell>
        </row>
        <row r="48">
          <cell r="A48" t="str">
            <v>31210201</v>
          </cell>
          <cell r="B48">
            <v>312</v>
          </cell>
          <cell r="C48" t="str">
            <v>Cutler U5</v>
          </cell>
          <cell r="D48" t="str">
            <v>Steam</v>
          </cell>
          <cell r="E48">
            <v>10201</v>
          </cell>
          <cell r="K48">
            <v>312</v>
          </cell>
          <cell r="L48">
            <v>4948305.66</v>
          </cell>
          <cell r="M48">
            <v>89840.61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5038146.2700000005</v>
          </cell>
          <cell r="T48">
            <v>29900.069999999992</v>
          </cell>
          <cell r="U48">
            <v>-17022.560000000001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5051023.78</v>
          </cell>
          <cell r="AA48">
            <v>104486.43999999997</v>
          </cell>
          <cell r="AB48">
            <v>-5427866.1200000001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-272355.89999999944</v>
          </cell>
        </row>
        <row r="49">
          <cell r="A49" t="str">
            <v>31410201</v>
          </cell>
          <cell r="B49">
            <v>314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314</v>
          </cell>
          <cell r="L49">
            <v>4920872.84</v>
          </cell>
          <cell r="M49">
            <v>97461.81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5018334.6499999994</v>
          </cell>
          <cell r="T49">
            <v>32436.5</v>
          </cell>
          <cell r="U49">
            <v>-18466.57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5032304.5799999991</v>
          </cell>
          <cell r="AA49">
            <v>113350.02</v>
          </cell>
          <cell r="AB49">
            <v>-5888312.6099999994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-742658.01000000071</v>
          </cell>
        </row>
        <row r="50">
          <cell r="A50" t="str">
            <v>31510201</v>
          </cell>
          <cell r="B50">
            <v>315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315</v>
          </cell>
          <cell r="L50">
            <v>2109692.64</v>
          </cell>
          <cell r="M50">
            <v>32831.19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2142523.83</v>
          </cell>
          <cell r="T50">
            <v>10926.630000000005</v>
          </cell>
          <cell r="U50">
            <v>-7202.91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2146247.5499999998</v>
          </cell>
          <cell r="AA50">
            <v>38183.350000000013</v>
          </cell>
          <cell r="AB50">
            <v>-2296741.0499999998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-112310.14999999991</v>
          </cell>
        </row>
        <row r="51">
          <cell r="A51" t="str">
            <v>31610201</v>
          </cell>
          <cell r="B51">
            <v>316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316</v>
          </cell>
          <cell r="L51">
            <v>195236.28</v>
          </cell>
          <cell r="M51">
            <v>3276.54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198512.82</v>
          </cell>
          <cell r="T51">
            <v>1090.4799999999996</v>
          </cell>
          <cell r="U51">
            <v>-718.85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198884.44999999998</v>
          </cell>
          <cell r="AA51">
            <v>3810.7599999999993</v>
          </cell>
          <cell r="AB51">
            <v>-229216.22999999998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-26521.01999999999</v>
          </cell>
        </row>
        <row r="52">
          <cell r="A52" t="str">
            <v/>
          </cell>
          <cell r="B52" t="str">
            <v/>
          </cell>
          <cell r="C52" t="str">
            <v>Cutler U5</v>
          </cell>
          <cell r="D52" t="str">
            <v>Steam</v>
          </cell>
          <cell r="E52" t="str">
            <v/>
          </cell>
          <cell r="J52" t="str">
            <v>Depr Total</v>
          </cell>
          <cell r="L52">
            <v>12541509.369999999</v>
          </cell>
          <cell r="M52">
            <v>228729.87000000002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12770239.24</v>
          </cell>
          <cell r="T52">
            <v>76124.17</v>
          </cell>
          <cell r="U52">
            <v>-44715.32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12801648.09</v>
          </cell>
          <cell r="AA52">
            <v>266017.59000000003</v>
          </cell>
          <cell r="AB52">
            <v>-14258069.07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-1190403.3900000001</v>
          </cell>
        </row>
        <row r="53">
          <cell r="A53" t="str">
            <v/>
          </cell>
          <cell r="B53" t="str">
            <v/>
          </cell>
          <cell r="C53" t="str">
            <v>Cutler U5 Total</v>
          </cell>
          <cell r="D53" t="str">
            <v>Steam</v>
          </cell>
          <cell r="E53" t="str">
            <v/>
          </cell>
          <cell r="I53" t="str">
            <v>Cutler U5 Total</v>
          </cell>
          <cell r="L53">
            <v>12541509.369999999</v>
          </cell>
          <cell r="M53">
            <v>228729.87000000002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12770239.24</v>
          </cell>
          <cell r="T53">
            <v>76124.17</v>
          </cell>
          <cell r="U53">
            <v>-44715.32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12801648.09</v>
          </cell>
          <cell r="AA53">
            <v>266017.59000000003</v>
          </cell>
          <cell r="AB53">
            <v>-14258069.07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-1190403.3900000001</v>
          </cell>
        </row>
        <row r="54">
          <cell r="A54" t="str">
            <v>31110202</v>
          </cell>
          <cell r="B54">
            <v>311</v>
          </cell>
          <cell r="C54" t="str">
            <v>Cutler U6</v>
          </cell>
          <cell r="D54" t="str">
            <v>Steam</v>
          </cell>
          <cell r="E54">
            <v>10202</v>
          </cell>
          <cell r="I54" t="str">
            <v>Cutler U6</v>
          </cell>
          <cell r="J54" t="str">
            <v>Depr</v>
          </cell>
          <cell r="K54">
            <v>311</v>
          </cell>
          <cell r="L54">
            <v>355826.67</v>
          </cell>
          <cell r="M54">
            <v>5175.8100000000004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361002.48</v>
          </cell>
          <cell r="T54">
            <v>1722.5700000000006</v>
          </cell>
          <cell r="U54">
            <v>-1269.1299999999999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361455.92</v>
          </cell>
          <cell r="AA54">
            <v>6019.5499999999993</v>
          </cell>
          <cell r="AB54">
            <v>-404676.2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-37200.73000000004</v>
          </cell>
        </row>
        <row r="55">
          <cell r="A55" t="str">
            <v>31210202</v>
          </cell>
          <cell r="B55">
            <v>312</v>
          </cell>
          <cell r="C55" t="str">
            <v>Cutler U6</v>
          </cell>
          <cell r="D55" t="str">
            <v>Steam</v>
          </cell>
          <cell r="E55">
            <v>10202</v>
          </cell>
          <cell r="K55">
            <v>312</v>
          </cell>
          <cell r="L55">
            <v>15573210.789999999</v>
          </cell>
          <cell r="M55">
            <v>288277.11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15861487.899999999</v>
          </cell>
          <cell r="T55">
            <v>95942.179999999935</v>
          </cell>
          <cell r="U55">
            <v>-54621.3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15902808.779999997</v>
          </cell>
          <cell r="AA55">
            <v>335271.83</v>
          </cell>
          <cell r="AB55">
            <v>-17416720.639999997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-1178640.0300000012</v>
          </cell>
        </row>
        <row r="56">
          <cell r="A56" t="str">
            <v>31410202</v>
          </cell>
          <cell r="B56">
            <v>314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314</v>
          </cell>
          <cell r="L56">
            <v>6983069.0800000001</v>
          </cell>
          <cell r="M56">
            <v>139530.15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7122599.2300000004</v>
          </cell>
          <cell r="T56">
            <v>46437.339999999967</v>
          </cell>
          <cell r="U56">
            <v>-26437.47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7142599.1000000006</v>
          </cell>
          <cell r="AA56">
            <v>162276.24000000002</v>
          </cell>
          <cell r="AB56">
            <v>-8429934.1799999997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-1125058.8399999989</v>
          </cell>
        </row>
        <row r="57">
          <cell r="A57" t="str">
            <v>31510202</v>
          </cell>
          <cell r="B57">
            <v>315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315</v>
          </cell>
          <cell r="L57">
            <v>2734560.44</v>
          </cell>
          <cell r="M57">
            <v>42868.53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2777428.9699999997</v>
          </cell>
          <cell r="T57">
            <v>14267.170000000006</v>
          </cell>
          <cell r="U57">
            <v>-9405.01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2782291.1300000004</v>
          </cell>
          <cell r="AA57">
            <v>49856.939999999995</v>
          </cell>
          <cell r="AB57">
            <v>-2998912.9200000004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-166764.85000000009</v>
          </cell>
        </row>
        <row r="58">
          <cell r="A58" t="str">
            <v>31610202</v>
          </cell>
          <cell r="B58">
            <v>316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316</v>
          </cell>
          <cell r="L58">
            <v>35271.519999999997</v>
          </cell>
          <cell r="M58">
            <v>4219.1099999999997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39490.629999999997</v>
          </cell>
          <cell r="T58">
            <v>1404.1599999999999</v>
          </cell>
          <cell r="U58">
            <v>-925.6400000000001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39969.149999999994</v>
          </cell>
          <cell r="AA58">
            <v>4906.8599999999997</v>
          </cell>
          <cell r="AB58">
            <v>-295150.39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-250274.38000000003</v>
          </cell>
        </row>
        <row r="59">
          <cell r="A59" t="str">
            <v/>
          </cell>
          <cell r="B59" t="str">
            <v/>
          </cell>
          <cell r="C59" t="str">
            <v>Cutler U6</v>
          </cell>
          <cell r="D59" t="str">
            <v>Steam</v>
          </cell>
          <cell r="E59" t="str">
            <v/>
          </cell>
          <cell r="J59" t="str">
            <v>Depr Total</v>
          </cell>
          <cell r="L59">
            <v>25681938.5</v>
          </cell>
          <cell r="M59">
            <v>480070.70999999996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26162009.209999997</v>
          </cell>
          <cell r="T59">
            <v>159773.41999999993</v>
          </cell>
          <cell r="U59">
            <v>-92658.549999999988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26229124.079999994</v>
          </cell>
          <cell r="AA59">
            <v>558331.41999999993</v>
          </cell>
          <cell r="AB59">
            <v>-29545394.329999998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-2757938.83</v>
          </cell>
        </row>
        <row r="60">
          <cell r="A60" t="str">
            <v/>
          </cell>
          <cell r="B60" t="str">
            <v/>
          </cell>
          <cell r="C60" t="str">
            <v>Cutler U6 Total</v>
          </cell>
          <cell r="D60" t="str">
            <v>Steam</v>
          </cell>
          <cell r="E60" t="str">
            <v/>
          </cell>
          <cell r="I60" t="str">
            <v>Cutler U6 Total</v>
          </cell>
          <cell r="L60">
            <v>25681938.5</v>
          </cell>
          <cell r="M60">
            <v>480070.70999999996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26162009.209999997</v>
          </cell>
          <cell r="T60">
            <v>159773.41999999993</v>
          </cell>
          <cell r="U60">
            <v>-92658.549999999988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26229124.079999994</v>
          </cell>
          <cell r="AA60">
            <v>558331.41999999993</v>
          </cell>
          <cell r="AB60">
            <v>-29545394.329999998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-2757938.83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H61" t="str">
            <v>Cutler  Total</v>
          </cell>
          <cell r="L61">
            <v>46625957.390000001</v>
          </cell>
          <cell r="M61">
            <v>860765.06</v>
          </cell>
          <cell r="N61">
            <v>-1871.43</v>
          </cell>
          <cell r="O61">
            <v>0</v>
          </cell>
          <cell r="P61">
            <v>0</v>
          </cell>
          <cell r="Q61">
            <v>0</v>
          </cell>
          <cell r="R61">
            <v>47737.68</v>
          </cell>
          <cell r="S61">
            <v>47532588.70000001</v>
          </cell>
          <cell r="T61">
            <v>287086.21999999986</v>
          </cell>
          <cell r="U61">
            <v>-173753.66000000006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47645921.259999998</v>
          </cell>
          <cell r="AA61">
            <v>1004627.2399999999</v>
          </cell>
          <cell r="AB61">
            <v>-53736698.380000003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-5086149.88</v>
          </cell>
        </row>
        <row r="62">
          <cell r="A62" t="str">
            <v>31110301</v>
          </cell>
          <cell r="B62">
            <v>311</v>
          </cell>
          <cell r="C62" t="str">
            <v>Manatee Comm</v>
          </cell>
          <cell r="D62" t="str">
            <v>Steam</v>
          </cell>
          <cell r="E62">
            <v>10301</v>
          </cell>
          <cell r="H62" t="str">
            <v xml:space="preserve">Manatee </v>
          </cell>
          <cell r="I62" t="str">
            <v>Manatee Comm</v>
          </cell>
          <cell r="J62" t="str">
            <v>Depr</v>
          </cell>
          <cell r="K62">
            <v>311</v>
          </cell>
          <cell r="L62">
            <v>64117987.629999995</v>
          </cell>
          <cell r="M62">
            <v>1485654.67</v>
          </cell>
          <cell r="N62">
            <v>-324556.5</v>
          </cell>
          <cell r="O62">
            <v>-58124.11</v>
          </cell>
          <cell r="P62">
            <v>0</v>
          </cell>
          <cell r="Q62">
            <v>172</v>
          </cell>
          <cell r="R62">
            <v>0</v>
          </cell>
          <cell r="S62">
            <v>65221133.689999998</v>
          </cell>
          <cell r="T62">
            <v>494782.62000000011</v>
          </cell>
          <cell r="U62">
            <v>-548823.34000000008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65167092.969999991</v>
          </cell>
          <cell r="AA62">
            <v>2067363.57</v>
          </cell>
          <cell r="AB62">
            <v>-1012757.0700000003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66221699.469999991</v>
          </cell>
        </row>
        <row r="63">
          <cell r="A63" t="str">
            <v>31210301</v>
          </cell>
          <cell r="B63">
            <v>312</v>
          </cell>
          <cell r="C63" t="str">
            <v>Manatee Comm</v>
          </cell>
          <cell r="D63" t="str">
            <v>Steam</v>
          </cell>
          <cell r="E63">
            <v>10301</v>
          </cell>
          <cell r="K63">
            <v>312</v>
          </cell>
          <cell r="L63">
            <v>1294221.3600000001</v>
          </cell>
          <cell r="M63">
            <v>42214.64</v>
          </cell>
          <cell r="N63">
            <v>0</v>
          </cell>
          <cell r="O63">
            <v>-137094.85</v>
          </cell>
          <cell r="P63">
            <v>0</v>
          </cell>
          <cell r="Q63">
            <v>0</v>
          </cell>
          <cell r="R63">
            <v>-18904.43</v>
          </cell>
          <cell r="S63">
            <v>1180436.72</v>
          </cell>
          <cell r="T63">
            <v>14670.410000000003</v>
          </cell>
          <cell r="U63">
            <v>-13143.359999999999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1181963.77</v>
          </cell>
          <cell r="AA63">
            <v>61297.789999999994</v>
          </cell>
          <cell r="AB63">
            <v>-24253.750000000004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1219007.81</v>
          </cell>
        </row>
        <row r="64">
          <cell r="A64" t="str">
            <v>31410301</v>
          </cell>
          <cell r="B64">
            <v>314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314</v>
          </cell>
          <cell r="L64">
            <v>6717027.1500000004</v>
          </cell>
          <cell r="M64">
            <v>214567.83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-2455.87</v>
          </cell>
          <cell r="S64">
            <v>6929139.1100000003</v>
          </cell>
          <cell r="T64">
            <v>73657.51999999999</v>
          </cell>
          <cell r="U64">
            <v>-65990.459999999992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6936806.1699999999</v>
          </cell>
          <cell r="AA64">
            <v>307765.20999999996</v>
          </cell>
          <cell r="AB64">
            <v>-121773.76999999999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7122797.6100000003</v>
          </cell>
        </row>
        <row r="65">
          <cell r="A65" t="str">
            <v>31510301</v>
          </cell>
          <cell r="B65">
            <v>315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315</v>
          </cell>
          <cell r="L65">
            <v>6323410.5599999996</v>
          </cell>
          <cell r="M65">
            <v>153288.9</v>
          </cell>
          <cell r="N65">
            <v>0</v>
          </cell>
          <cell r="O65">
            <v>-184.7</v>
          </cell>
          <cell r="P65">
            <v>0</v>
          </cell>
          <cell r="Q65">
            <v>0</v>
          </cell>
          <cell r="R65">
            <v>0</v>
          </cell>
          <cell r="S65">
            <v>6476514.7599999998</v>
          </cell>
          <cell r="T65">
            <v>51105.130000000005</v>
          </cell>
          <cell r="U65">
            <v>-49601.02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6478018.8700000001</v>
          </cell>
          <cell r="AA65">
            <v>213533.93</v>
          </cell>
          <cell r="AB65">
            <v>-91529.95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6600022.8500000006</v>
          </cell>
        </row>
        <row r="66">
          <cell r="A66" t="str">
            <v>31610301</v>
          </cell>
          <cell r="B66">
            <v>316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316</v>
          </cell>
          <cell r="L66">
            <v>1619106.39</v>
          </cell>
          <cell r="M66">
            <v>42447.78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1661554.17</v>
          </cell>
          <cell r="T66">
            <v>14151.71</v>
          </cell>
          <cell r="U66">
            <v>-13735.22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1661970.66</v>
          </cell>
          <cell r="AA66">
            <v>59130.490000000013</v>
          </cell>
          <cell r="AB66">
            <v>-25345.919999999998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1695755.23</v>
          </cell>
        </row>
        <row r="67">
          <cell r="A67" t="str">
            <v/>
          </cell>
          <cell r="B67" t="str">
            <v/>
          </cell>
          <cell r="C67" t="str">
            <v>Manatee Comm</v>
          </cell>
          <cell r="D67" t="str">
            <v>Steam</v>
          </cell>
          <cell r="E67" t="str">
            <v/>
          </cell>
          <cell r="J67" t="str">
            <v>Depr Total</v>
          </cell>
          <cell r="L67">
            <v>80071753.090000004</v>
          </cell>
          <cell r="M67">
            <v>1938173.8199999998</v>
          </cell>
          <cell r="N67">
            <v>-324556.5</v>
          </cell>
          <cell r="O67">
            <v>-195403.66000000003</v>
          </cell>
          <cell r="P67">
            <v>0</v>
          </cell>
          <cell r="Q67">
            <v>172</v>
          </cell>
          <cell r="R67">
            <v>-21360.3</v>
          </cell>
          <cell r="S67">
            <v>81468778.450000003</v>
          </cell>
          <cell r="T67">
            <v>648367.39000000013</v>
          </cell>
          <cell r="U67">
            <v>-691293.4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81425852.439999998</v>
          </cell>
          <cell r="AA67">
            <v>2709090.99</v>
          </cell>
          <cell r="AB67">
            <v>-1275660.4600000002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82859282.969999984</v>
          </cell>
        </row>
        <row r="68">
          <cell r="A68" t="str">
            <v>316.310301</v>
          </cell>
          <cell r="B68">
            <v>316.3</v>
          </cell>
          <cell r="C68" t="str">
            <v>Manatee Comm</v>
          </cell>
          <cell r="D68" t="str">
            <v>Steam</v>
          </cell>
          <cell r="E68">
            <v>10301</v>
          </cell>
          <cell r="J68" t="str">
            <v>Amort</v>
          </cell>
          <cell r="K68">
            <v>316.3</v>
          </cell>
          <cell r="L68">
            <v>55130.37</v>
          </cell>
          <cell r="M68">
            <v>32399.27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87529.64</v>
          </cell>
          <cell r="T68">
            <v>10799.23</v>
          </cell>
          <cell r="U68">
            <v>-754.67000000000007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97574.2</v>
          </cell>
          <cell r="AA68">
            <v>45122.750000000007</v>
          </cell>
          <cell r="AB68">
            <v>-1392.6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141304.35</v>
          </cell>
        </row>
        <row r="69">
          <cell r="A69" t="str">
            <v>316.510301</v>
          </cell>
          <cell r="B69">
            <v>316.5</v>
          </cell>
          <cell r="C69" t="str">
            <v>Manatee Comm</v>
          </cell>
          <cell r="D69" t="str">
            <v>Steam</v>
          </cell>
          <cell r="E69">
            <v>10301</v>
          </cell>
          <cell r="K69">
            <v>316.5</v>
          </cell>
          <cell r="L69">
            <v>54707.439999999995</v>
          </cell>
          <cell r="M69">
            <v>13232.24</v>
          </cell>
          <cell r="N69">
            <v>-21541.1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46398.579999999994</v>
          </cell>
          <cell r="T69">
            <v>4632.3099999999995</v>
          </cell>
          <cell r="U69">
            <v>-539.5099999999984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50491.37999999999</v>
          </cell>
          <cell r="AA69">
            <v>4948.8200000000015</v>
          </cell>
          <cell r="AB69">
            <v>-72557.470000000016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-17117.270000000019</v>
          </cell>
        </row>
        <row r="70">
          <cell r="A70" t="str">
            <v>316.710301</v>
          </cell>
          <cell r="B70">
            <v>316.7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316.7</v>
          </cell>
          <cell r="L70">
            <v>284226.31</v>
          </cell>
          <cell r="M70">
            <v>64048.090000000004</v>
          </cell>
          <cell r="N70">
            <v>-96878.97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251395.43000000002</v>
          </cell>
          <cell r="T70">
            <v>20620.250000000007</v>
          </cell>
          <cell r="U70">
            <v>-17349.070000000007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254666.61000000002</v>
          </cell>
          <cell r="AA70">
            <v>83971.6</v>
          </cell>
          <cell r="AB70">
            <v>-11135.03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327503.18000000005</v>
          </cell>
        </row>
        <row r="71">
          <cell r="A71" t="str">
            <v/>
          </cell>
          <cell r="B71" t="str">
            <v/>
          </cell>
          <cell r="C71" t="str">
            <v>Manatee Comm</v>
          </cell>
          <cell r="D71" t="str">
            <v>Steam</v>
          </cell>
          <cell r="E71" t="str">
            <v/>
          </cell>
          <cell r="J71" t="str">
            <v>Amort Total</v>
          </cell>
          <cell r="L71">
            <v>394064.12</v>
          </cell>
          <cell r="M71">
            <v>109679.6</v>
          </cell>
          <cell r="N71">
            <v>-118420.07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385323.65</v>
          </cell>
          <cell r="T71">
            <v>36051.790000000008</v>
          </cell>
          <cell r="U71">
            <v>-18643.250000000007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402732.19</v>
          </cell>
          <cell r="AA71">
            <v>134043.17000000001</v>
          </cell>
          <cell r="AB71">
            <v>-85085.10000000002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451690.26</v>
          </cell>
        </row>
        <row r="72">
          <cell r="A72" t="str">
            <v/>
          </cell>
          <cell r="B72" t="str">
            <v/>
          </cell>
          <cell r="C72" t="str">
            <v>Manatee Comm Total</v>
          </cell>
          <cell r="D72" t="str">
            <v>Steam</v>
          </cell>
          <cell r="E72" t="str">
            <v/>
          </cell>
          <cell r="I72" t="str">
            <v>Manatee Comm Total</v>
          </cell>
          <cell r="L72">
            <v>80465817.210000008</v>
          </cell>
          <cell r="M72">
            <v>2047853.42</v>
          </cell>
          <cell r="N72">
            <v>-442976.56999999995</v>
          </cell>
          <cell r="O72">
            <v>-195403.66000000003</v>
          </cell>
          <cell r="P72">
            <v>0</v>
          </cell>
          <cell r="Q72">
            <v>172</v>
          </cell>
          <cell r="R72">
            <v>-21360.3</v>
          </cell>
          <cell r="S72">
            <v>81854102.100000009</v>
          </cell>
          <cell r="T72">
            <v>684419.18000000017</v>
          </cell>
          <cell r="U72">
            <v>-709936.65000000014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81828584.629999995</v>
          </cell>
          <cell r="AA72">
            <v>2843134.16</v>
          </cell>
          <cell r="AB72">
            <v>-1360745.5600000003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83310973.229999989</v>
          </cell>
        </row>
        <row r="73">
          <cell r="A73" t="str">
            <v>31110302</v>
          </cell>
          <cell r="B73">
            <v>311</v>
          </cell>
          <cell r="C73" t="str">
            <v>Manatee U1</v>
          </cell>
          <cell r="D73" t="str">
            <v>Steam</v>
          </cell>
          <cell r="E73">
            <v>10302</v>
          </cell>
          <cell r="I73" t="str">
            <v>Manatee U1</v>
          </cell>
          <cell r="J73" t="str">
            <v>Depr</v>
          </cell>
          <cell r="K73">
            <v>311</v>
          </cell>
          <cell r="L73">
            <v>4911104.34</v>
          </cell>
          <cell r="M73">
            <v>104912.45999999999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5016016.8</v>
          </cell>
          <cell r="T73">
            <v>34976.81</v>
          </cell>
          <cell r="U73">
            <v>-38797.019999999997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5012196.59</v>
          </cell>
          <cell r="AA73">
            <v>146144.57</v>
          </cell>
          <cell r="AB73">
            <v>-71593.100000000006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5086748.0599999996</v>
          </cell>
        </row>
        <row r="74">
          <cell r="A74" t="str">
            <v>31210302</v>
          </cell>
          <cell r="B74">
            <v>312</v>
          </cell>
          <cell r="C74" t="str">
            <v>Manatee U1</v>
          </cell>
          <cell r="D74" t="str">
            <v>Steam</v>
          </cell>
          <cell r="E74">
            <v>10302</v>
          </cell>
          <cell r="K74">
            <v>312</v>
          </cell>
          <cell r="L74">
            <v>75363618.600000009</v>
          </cell>
          <cell r="M74">
            <v>2592422.3200000003</v>
          </cell>
          <cell r="N74">
            <v>-135004.39000000001</v>
          </cell>
          <cell r="O74">
            <v>-1735.69</v>
          </cell>
          <cell r="P74">
            <v>0</v>
          </cell>
          <cell r="Q74">
            <v>124012.85</v>
          </cell>
          <cell r="R74">
            <v>18904.43</v>
          </cell>
          <cell r="S74">
            <v>77962218.12000002</v>
          </cell>
          <cell r="T74">
            <v>864679.77</v>
          </cell>
          <cell r="U74">
            <v>-774674.72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78052223.170000017</v>
          </cell>
          <cell r="AA74">
            <v>3612914.84</v>
          </cell>
          <cell r="AB74">
            <v>-1429526.11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80235611.900000021</v>
          </cell>
        </row>
        <row r="75">
          <cell r="A75" t="str">
            <v>31410302</v>
          </cell>
          <cell r="B75">
            <v>314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314</v>
          </cell>
          <cell r="L75">
            <v>37833396</v>
          </cell>
          <cell r="M75">
            <v>1278936.94</v>
          </cell>
          <cell r="N75">
            <v>0</v>
          </cell>
          <cell r="O75">
            <v>0</v>
          </cell>
          <cell r="P75">
            <v>0</v>
          </cell>
          <cell r="Q75">
            <v>949278.4</v>
          </cell>
          <cell r="R75">
            <v>0</v>
          </cell>
          <cell r="S75">
            <v>40061611.339999996</v>
          </cell>
          <cell r="T75">
            <v>428099.91000000015</v>
          </cell>
          <cell r="U75">
            <v>-383538.73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40106172.520000003</v>
          </cell>
          <cell r="AA75">
            <v>1785368.96</v>
          </cell>
          <cell r="AB75">
            <v>-1151152.7</v>
          </cell>
          <cell r="AC75">
            <v>0</v>
          </cell>
          <cell r="AD75">
            <v>0</v>
          </cell>
          <cell r="AE75">
            <v>177780.54399999999</v>
          </cell>
          <cell r="AF75">
            <v>0</v>
          </cell>
          <cell r="AG75">
            <v>40918169.324000001</v>
          </cell>
        </row>
        <row r="76">
          <cell r="A76" t="str">
            <v>31510302</v>
          </cell>
          <cell r="B76">
            <v>315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315</v>
          </cell>
          <cell r="L76">
            <v>6743778.3700000001</v>
          </cell>
          <cell r="M76">
            <v>168405.39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6912183.7599999998</v>
          </cell>
          <cell r="T76">
            <v>56144.76999999999</v>
          </cell>
          <cell r="U76">
            <v>-54492.340000000004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6913836.1900000004</v>
          </cell>
          <cell r="AA76">
            <v>234591.22000000003</v>
          </cell>
          <cell r="AB76">
            <v>-100556.03000000001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7047871.3800000008</v>
          </cell>
        </row>
        <row r="77">
          <cell r="A77" t="str">
            <v>31610302</v>
          </cell>
          <cell r="B77">
            <v>316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316</v>
          </cell>
          <cell r="L77">
            <v>1947937.89</v>
          </cell>
          <cell r="M77">
            <v>51573.96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1999511.8499999999</v>
          </cell>
          <cell r="T77">
            <v>17194.280000000006</v>
          </cell>
          <cell r="U77">
            <v>-16688.240000000002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2000017.89</v>
          </cell>
          <cell r="AA77">
            <v>71843.33</v>
          </cell>
          <cell r="AB77">
            <v>-30795.210000000006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2041066.0099999998</v>
          </cell>
        </row>
        <row r="78">
          <cell r="A78" t="str">
            <v/>
          </cell>
          <cell r="B78" t="str">
            <v/>
          </cell>
          <cell r="C78" t="str">
            <v>Manatee U1</v>
          </cell>
          <cell r="D78" t="str">
            <v>Steam</v>
          </cell>
          <cell r="E78" t="str">
            <v/>
          </cell>
          <cell r="J78" t="str">
            <v>Depr Total</v>
          </cell>
          <cell r="L78">
            <v>126799835.20000002</v>
          </cell>
          <cell r="M78">
            <v>4196251.07</v>
          </cell>
          <cell r="N78">
            <v>-135004.39000000001</v>
          </cell>
          <cell r="O78">
            <v>-1735.69</v>
          </cell>
          <cell r="P78">
            <v>0</v>
          </cell>
          <cell r="Q78">
            <v>1073291.25</v>
          </cell>
          <cell r="R78">
            <v>18904.43</v>
          </cell>
          <cell r="S78">
            <v>131951541.87000002</v>
          </cell>
          <cell r="T78">
            <v>1401095.5400000003</v>
          </cell>
          <cell r="U78">
            <v>-1268191.05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132084446.36000003</v>
          </cell>
          <cell r="AA78">
            <v>5850862.919999999</v>
          </cell>
          <cell r="AB78">
            <v>-2783623.15</v>
          </cell>
          <cell r="AC78">
            <v>0</v>
          </cell>
          <cell r="AD78">
            <v>0</v>
          </cell>
          <cell r="AE78">
            <v>177780.54399999999</v>
          </cell>
          <cell r="AF78">
            <v>0</v>
          </cell>
          <cell r="AG78">
            <v>135329466.67400002</v>
          </cell>
        </row>
        <row r="79">
          <cell r="A79" t="str">
            <v/>
          </cell>
          <cell r="B79" t="str">
            <v/>
          </cell>
          <cell r="C79" t="str">
            <v>Manatee U1 Total</v>
          </cell>
          <cell r="D79" t="str">
            <v>Steam</v>
          </cell>
          <cell r="E79" t="str">
            <v/>
          </cell>
          <cell r="I79" t="str">
            <v>Manatee U1 Total</v>
          </cell>
          <cell r="L79">
            <v>126799835.20000002</v>
          </cell>
          <cell r="M79">
            <v>4196251.07</v>
          </cell>
          <cell r="N79">
            <v>-135004.39000000001</v>
          </cell>
          <cell r="O79">
            <v>-1735.69</v>
          </cell>
          <cell r="P79">
            <v>0</v>
          </cell>
          <cell r="Q79">
            <v>1073291.25</v>
          </cell>
          <cell r="R79">
            <v>18904.43</v>
          </cell>
          <cell r="S79">
            <v>131951541.87000002</v>
          </cell>
          <cell r="T79">
            <v>1401095.5400000003</v>
          </cell>
          <cell r="U79">
            <v>-1268191.05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132084446.36000003</v>
          </cell>
          <cell r="AA79">
            <v>5850862.919999999</v>
          </cell>
          <cell r="AB79">
            <v>-2783623.15</v>
          </cell>
          <cell r="AC79">
            <v>0</v>
          </cell>
          <cell r="AD79">
            <v>0</v>
          </cell>
          <cell r="AE79">
            <v>177780.54399999999</v>
          </cell>
          <cell r="AF79">
            <v>0</v>
          </cell>
          <cell r="AG79">
            <v>135329466.67400002</v>
          </cell>
        </row>
        <row r="80">
          <cell r="A80" t="str">
            <v>31110303</v>
          </cell>
          <cell r="B80">
            <v>311</v>
          </cell>
          <cell r="C80" t="str">
            <v>Manatee U2</v>
          </cell>
          <cell r="D80" t="str">
            <v>Steam</v>
          </cell>
          <cell r="E80">
            <v>10303</v>
          </cell>
          <cell r="I80" t="str">
            <v>Manatee U2</v>
          </cell>
          <cell r="J80" t="str">
            <v>Depr</v>
          </cell>
          <cell r="K80">
            <v>311</v>
          </cell>
          <cell r="L80">
            <v>3543566.87</v>
          </cell>
          <cell r="M80">
            <v>76441.319999999992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3620008.19</v>
          </cell>
          <cell r="T80">
            <v>25484.809999999998</v>
          </cell>
          <cell r="U80">
            <v>-28268.29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3617224.71</v>
          </cell>
          <cell r="AA80">
            <v>106483.88</v>
          </cell>
          <cell r="AB80">
            <v>-52164.149999999994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3671544.44</v>
          </cell>
        </row>
        <row r="81">
          <cell r="A81" t="str">
            <v>31210303</v>
          </cell>
          <cell r="B81">
            <v>312</v>
          </cell>
          <cell r="C81" t="str">
            <v>Manatee U2</v>
          </cell>
          <cell r="D81" t="str">
            <v>Steam</v>
          </cell>
          <cell r="E81">
            <v>10303</v>
          </cell>
          <cell r="K81">
            <v>312</v>
          </cell>
          <cell r="L81">
            <v>69342239.189999998</v>
          </cell>
          <cell r="M81">
            <v>2333460.33</v>
          </cell>
          <cell r="N81">
            <v>-35221.440000000002</v>
          </cell>
          <cell r="O81">
            <v>-161786.32</v>
          </cell>
          <cell r="P81">
            <v>0</v>
          </cell>
          <cell r="Q81">
            <v>0</v>
          </cell>
          <cell r="R81">
            <v>0</v>
          </cell>
          <cell r="S81">
            <v>71478691.760000005</v>
          </cell>
          <cell r="T81">
            <v>795609.2799999998</v>
          </cell>
          <cell r="U81">
            <v>-712793.83000000007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71561507.210000008</v>
          </cell>
          <cell r="AA81">
            <v>3324315.78</v>
          </cell>
          <cell r="AB81">
            <v>-1315335.77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73570487.220000014</v>
          </cell>
        </row>
        <row r="82">
          <cell r="A82" t="str">
            <v>31410303</v>
          </cell>
          <cell r="B82">
            <v>314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314</v>
          </cell>
          <cell r="L82">
            <v>36410373.32</v>
          </cell>
          <cell r="M82">
            <v>1301181.1800000002</v>
          </cell>
          <cell r="N82">
            <v>-163046.04999999999</v>
          </cell>
          <cell r="O82">
            <v>-54089.15</v>
          </cell>
          <cell r="P82">
            <v>0</v>
          </cell>
          <cell r="Q82">
            <v>57066.12</v>
          </cell>
          <cell r="R82">
            <v>2455.87</v>
          </cell>
          <cell r="S82">
            <v>37553941.289999999</v>
          </cell>
          <cell r="T82">
            <v>438465.25</v>
          </cell>
          <cell r="U82">
            <v>458901.87000000005</v>
          </cell>
          <cell r="V82">
            <v>0</v>
          </cell>
          <cell r="W82">
            <v>0</v>
          </cell>
          <cell r="X82">
            <v>339648.24</v>
          </cell>
          <cell r="Y82">
            <v>0</v>
          </cell>
          <cell r="Z82">
            <v>38790956.649999999</v>
          </cell>
          <cell r="AA82">
            <v>1840107.4400000002</v>
          </cell>
          <cell r="AB82">
            <v>-842195.83</v>
          </cell>
          <cell r="AC82">
            <v>0</v>
          </cell>
          <cell r="AD82">
            <v>0</v>
          </cell>
          <cell r="AE82">
            <v>45714.799999999996</v>
          </cell>
          <cell r="AF82">
            <v>0</v>
          </cell>
          <cell r="AG82">
            <v>39834583.060000002</v>
          </cell>
        </row>
        <row r="83">
          <cell r="A83" t="str">
            <v>31510303</v>
          </cell>
          <cell r="B83">
            <v>315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315</v>
          </cell>
          <cell r="L83">
            <v>5282805.96</v>
          </cell>
          <cell r="M83">
            <v>129817.89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5412623.8499999996</v>
          </cell>
          <cell r="T83">
            <v>43280.08</v>
          </cell>
          <cell r="U83">
            <v>-42006.28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5413897.6499999994</v>
          </cell>
          <cell r="AA83">
            <v>180838.36000000002</v>
          </cell>
          <cell r="AB83">
            <v>-77515.22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5517220.7899999991</v>
          </cell>
        </row>
        <row r="84">
          <cell r="A84" t="str">
            <v>31610303</v>
          </cell>
          <cell r="B84">
            <v>316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316</v>
          </cell>
          <cell r="L84">
            <v>1409791.53</v>
          </cell>
          <cell r="M84">
            <v>40015.89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1449807.42</v>
          </cell>
          <cell r="T84">
            <v>13340.919999999998</v>
          </cell>
          <cell r="U84">
            <v>-12948.279999999999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1450200.06</v>
          </cell>
          <cell r="AA84">
            <v>55742.720000000001</v>
          </cell>
          <cell r="AB84">
            <v>-23893.759999999998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1482049.02</v>
          </cell>
        </row>
        <row r="85">
          <cell r="A85" t="str">
            <v/>
          </cell>
          <cell r="B85" t="str">
            <v/>
          </cell>
          <cell r="C85" t="str">
            <v>Manatee U2</v>
          </cell>
          <cell r="D85" t="str">
            <v>Steam</v>
          </cell>
          <cell r="E85" t="str">
            <v/>
          </cell>
          <cell r="J85" t="str">
            <v>Depr Total</v>
          </cell>
          <cell r="L85">
            <v>115988776.86999999</v>
          </cell>
          <cell r="M85">
            <v>3880916.6100000003</v>
          </cell>
          <cell r="N85">
            <v>-198267.49</v>
          </cell>
          <cell r="O85">
            <v>-215875.47</v>
          </cell>
          <cell r="P85">
            <v>0</v>
          </cell>
          <cell r="Q85">
            <v>57066.12</v>
          </cell>
          <cell r="R85">
            <v>2455.87</v>
          </cell>
          <cell r="S85">
            <v>119515072.51000001</v>
          </cell>
          <cell r="T85">
            <v>1316180.3399999999</v>
          </cell>
          <cell r="U85">
            <v>-337114.81000000006</v>
          </cell>
          <cell r="V85">
            <v>0</v>
          </cell>
          <cell r="W85">
            <v>0</v>
          </cell>
          <cell r="X85">
            <v>339648.24</v>
          </cell>
          <cell r="Y85">
            <v>0</v>
          </cell>
          <cell r="Z85">
            <v>120833786.28</v>
          </cell>
          <cell r="AA85">
            <v>5507488.1799999997</v>
          </cell>
          <cell r="AB85">
            <v>-2311104.73</v>
          </cell>
          <cell r="AC85">
            <v>0</v>
          </cell>
          <cell r="AD85">
            <v>0</v>
          </cell>
          <cell r="AE85">
            <v>45714.799999999996</v>
          </cell>
          <cell r="AF85">
            <v>0</v>
          </cell>
          <cell r="AG85">
            <v>124075884.53000002</v>
          </cell>
        </row>
        <row r="86">
          <cell r="A86" t="str">
            <v/>
          </cell>
          <cell r="B86" t="str">
            <v/>
          </cell>
          <cell r="C86" t="str">
            <v>Manatee U2 Total</v>
          </cell>
          <cell r="D86" t="str">
            <v>Steam</v>
          </cell>
          <cell r="E86" t="str">
            <v/>
          </cell>
          <cell r="I86" t="str">
            <v>Manatee U2 Total</v>
          </cell>
          <cell r="L86">
            <v>115988776.86999999</v>
          </cell>
          <cell r="M86">
            <v>3880916.6100000003</v>
          </cell>
          <cell r="N86">
            <v>-198267.49</v>
          </cell>
          <cell r="O86">
            <v>-215875.47</v>
          </cell>
          <cell r="P86">
            <v>0</v>
          </cell>
          <cell r="Q86">
            <v>57066.12</v>
          </cell>
          <cell r="R86">
            <v>2455.87</v>
          </cell>
          <cell r="S86">
            <v>119515072.51000001</v>
          </cell>
          <cell r="T86">
            <v>1316180.3399999999</v>
          </cell>
          <cell r="U86">
            <v>-337114.81000000006</v>
          </cell>
          <cell r="V86">
            <v>0</v>
          </cell>
          <cell r="W86">
            <v>0</v>
          </cell>
          <cell r="X86">
            <v>339648.24</v>
          </cell>
          <cell r="Y86">
            <v>0</v>
          </cell>
          <cell r="Z86">
            <v>120833786.28</v>
          </cell>
          <cell r="AA86">
            <v>5507488.1799999997</v>
          </cell>
          <cell r="AB86">
            <v>-2311104.73</v>
          </cell>
          <cell r="AC86">
            <v>0</v>
          </cell>
          <cell r="AD86">
            <v>0</v>
          </cell>
          <cell r="AE86">
            <v>45714.799999999996</v>
          </cell>
          <cell r="AF86">
            <v>0</v>
          </cell>
          <cell r="AG86">
            <v>124075884.53000002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H87" t="str">
            <v>Manatee  Total</v>
          </cell>
          <cell r="L87">
            <v>323254429.27999997</v>
          </cell>
          <cell r="M87">
            <v>10125021.100000001</v>
          </cell>
          <cell r="N87">
            <v>-776248.45</v>
          </cell>
          <cell r="O87">
            <v>-413014.82000000007</v>
          </cell>
          <cell r="P87">
            <v>0</v>
          </cell>
          <cell r="Q87">
            <v>1130529.3700000001</v>
          </cell>
          <cell r="R87">
            <v>9.0949470177292824E-13</v>
          </cell>
          <cell r="S87">
            <v>333320716.48000008</v>
          </cell>
          <cell r="T87">
            <v>3401695.06</v>
          </cell>
          <cell r="U87">
            <v>-2315242.5099999998</v>
          </cell>
          <cell r="V87">
            <v>0</v>
          </cell>
          <cell r="W87">
            <v>0</v>
          </cell>
          <cell r="X87">
            <v>339648.24</v>
          </cell>
          <cell r="Y87">
            <v>0</v>
          </cell>
          <cell r="Z87">
            <v>334746817.26999998</v>
          </cell>
          <cell r="AA87">
            <v>14201485.26</v>
          </cell>
          <cell r="AB87">
            <v>-6455473.4400000004</v>
          </cell>
          <cell r="AC87">
            <v>0</v>
          </cell>
          <cell r="AD87">
            <v>0</v>
          </cell>
          <cell r="AE87">
            <v>223495.34399999998</v>
          </cell>
          <cell r="AF87">
            <v>0</v>
          </cell>
          <cell r="AG87">
            <v>342716324.43400002</v>
          </cell>
        </row>
        <row r="88">
          <cell r="A88" t="str">
            <v>31110400</v>
          </cell>
          <cell r="B88">
            <v>311</v>
          </cell>
          <cell r="C88" t="str">
            <v>Martin Comm</v>
          </cell>
          <cell r="D88" t="str">
            <v>Steam</v>
          </cell>
          <cell r="E88">
            <v>10400</v>
          </cell>
          <cell r="H88" t="str">
            <v xml:space="preserve">Martin </v>
          </cell>
          <cell r="I88" t="str">
            <v>Martin Comm</v>
          </cell>
          <cell r="J88" t="str">
            <v>Depr</v>
          </cell>
          <cell r="K88">
            <v>311</v>
          </cell>
          <cell r="L88">
            <v>137255839.72</v>
          </cell>
          <cell r="M88">
            <v>3607057.14</v>
          </cell>
          <cell r="N88">
            <v>-517306.9</v>
          </cell>
          <cell r="O88">
            <v>-147604.96</v>
          </cell>
          <cell r="P88">
            <v>0</v>
          </cell>
          <cell r="Q88">
            <v>235</v>
          </cell>
          <cell r="R88">
            <v>0</v>
          </cell>
          <cell r="S88">
            <v>140198219.99999997</v>
          </cell>
          <cell r="T88">
            <v>1201626.7400000007</v>
          </cell>
          <cell r="U88">
            <v>-512994.08999999997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140886852.64999998</v>
          </cell>
          <cell r="AA88">
            <v>4807692.1099999994</v>
          </cell>
          <cell r="AB88">
            <v>-2055114.4599999997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143639430.29999998</v>
          </cell>
        </row>
        <row r="89">
          <cell r="A89" t="str">
            <v>31210400</v>
          </cell>
          <cell r="B89">
            <v>312</v>
          </cell>
          <cell r="C89" t="str">
            <v>Martin Comm</v>
          </cell>
          <cell r="D89" t="str">
            <v>Steam</v>
          </cell>
          <cell r="E89">
            <v>10400</v>
          </cell>
          <cell r="K89">
            <v>312</v>
          </cell>
          <cell r="L89">
            <v>2257739.5500000003</v>
          </cell>
          <cell r="M89">
            <v>93138.62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-28031.68</v>
          </cell>
          <cell r="S89">
            <v>2322846.4900000002</v>
          </cell>
          <cell r="T89">
            <v>33332.850000000006</v>
          </cell>
          <cell r="U89">
            <v>-11493.73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2344685.6100000003</v>
          </cell>
          <cell r="AA89">
            <v>133364.29999999999</v>
          </cell>
          <cell r="AB89">
            <v>-46045.270000000004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2432004.64</v>
          </cell>
        </row>
        <row r="90">
          <cell r="A90" t="str">
            <v>31410400</v>
          </cell>
          <cell r="B90">
            <v>314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314</v>
          </cell>
          <cell r="L90">
            <v>11685716.340000002</v>
          </cell>
          <cell r="M90">
            <v>475501.23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12161217.570000002</v>
          </cell>
          <cell r="T90">
            <v>159646.19000000006</v>
          </cell>
          <cell r="U90">
            <v>-55048.72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12265815.040000001</v>
          </cell>
          <cell r="AA90">
            <v>638742.24</v>
          </cell>
          <cell r="AB90">
            <v>-220531.66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12684025.620000001</v>
          </cell>
        </row>
        <row r="91">
          <cell r="A91" t="str">
            <v>31510400</v>
          </cell>
          <cell r="B91">
            <v>315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315</v>
          </cell>
          <cell r="L91">
            <v>4536814.53</v>
          </cell>
          <cell r="M91">
            <v>134076.68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4670891.21</v>
          </cell>
          <cell r="T91">
            <v>44668.650000000023</v>
          </cell>
          <cell r="U91">
            <v>-16686.059999999998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4698873.8000000007</v>
          </cell>
          <cell r="AA91">
            <v>178718.69000000003</v>
          </cell>
          <cell r="AB91">
            <v>-66846.320000000007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4810746.1700000009</v>
          </cell>
        </row>
        <row r="92">
          <cell r="A92" t="str">
            <v>31610400</v>
          </cell>
          <cell r="B92">
            <v>316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316</v>
          </cell>
          <cell r="L92">
            <v>1554133</v>
          </cell>
          <cell r="M92">
            <v>51729.83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1605862.83</v>
          </cell>
          <cell r="T92">
            <v>17655.800000000003</v>
          </cell>
          <cell r="U92">
            <v>-6595.3600000000006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1616923.2699999998</v>
          </cell>
          <cell r="AA92">
            <v>70640.61</v>
          </cell>
          <cell r="AB92">
            <v>-26421.77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1661142.1099999999</v>
          </cell>
        </row>
        <row r="93">
          <cell r="A93" t="str">
            <v/>
          </cell>
          <cell r="B93" t="str">
            <v/>
          </cell>
          <cell r="C93" t="str">
            <v>Martin Comm</v>
          </cell>
          <cell r="D93" t="str">
            <v>Steam</v>
          </cell>
          <cell r="E93" t="str">
            <v/>
          </cell>
          <cell r="J93" t="str">
            <v>Depr Total</v>
          </cell>
          <cell r="L93">
            <v>157290243.14000002</v>
          </cell>
          <cell r="M93">
            <v>4361503.5</v>
          </cell>
          <cell r="N93">
            <v>-517306.9</v>
          </cell>
          <cell r="O93">
            <v>-147604.96</v>
          </cell>
          <cell r="P93">
            <v>0</v>
          </cell>
          <cell r="Q93">
            <v>235</v>
          </cell>
          <cell r="R93">
            <v>-28031.68</v>
          </cell>
          <cell r="S93">
            <v>160959038.09999999</v>
          </cell>
          <cell r="T93">
            <v>1456930.2300000007</v>
          </cell>
          <cell r="U93">
            <v>-602817.95999999985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161813150.37</v>
          </cell>
          <cell r="AA93">
            <v>5829157.9500000002</v>
          </cell>
          <cell r="AB93">
            <v>-2414959.4799999995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165227348.83999997</v>
          </cell>
        </row>
        <row r="94">
          <cell r="A94" t="str">
            <v>316.310400</v>
          </cell>
          <cell r="B94">
            <v>316.3</v>
          </cell>
          <cell r="C94" t="str">
            <v>Martin Comm</v>
          </cell>
          <cell r="D94" t="str">
            <v>Steam</v>
          </cell>
          <cell r="E94">
            <v>10400</v>
          </cell>
          <cell r="J94" t="str">
            <v>Amort</v>
          </cell>
          <cell r="K94">
            <v>316.3</v>
          </cell>
          <cell r="L94">
            <v>28503.03</v>
          </cell>
          <cell r="M94">
            <v>30479.31</v>
          </cell>
          <cell r="N94">
            <v>-4097.29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54885.049999999996</v>
          </cell>
          <cell r="T94">
            <v>10025.329999999998</v>
          </cell>
          <cell r="U94">
            <v>-269.64000000000033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64640.74</v>
          </cell>
          <cell r="AA94">
            <v>40111.21</v>
          </cell>
          <cell r="AB94">
            <v>-1080.2100000000003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103671.73999999999</v>
          </cell>
        </row>
        <row r="95">
          <cell r="A95" t="str">
            <v>316.510400</v>
          </cell>
          <cell r="B95">
            <v>316.5</v>
          </cell>
          <cell r="C95" t="str">
            <v>Martin Comm</v>
          </cell>
          <cell r="D95" t="str">
            <v>Steam</v>
          </cell>
          <cell r="E95">
            <v>10400</v>
          </cell>
          <cell r="K95">
            <v>316.5</v>
          </cell>
          <cell r="L95">
            <v>82816.86</v>
          </cell>
          <cell r="M95">
            <v>24930.77</v>
          </cell>
          <cell r="N95">
            <v>-8193.17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99554.46</v>
          </cell>
          <cell r="T95">
            <v>8082.7300000000068</v>
          </cell>
          <cell r="U95">
            <v>-362.31000000000131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107274.88000000002</v>
          </cell>
          <cell r="AA95">
            <v>31800.110000000004</v>
          </cell>
          <cell r="AB95">
            <v>-45893.86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93181.130000000019</v>
          </cell>
        </row>
        <row r="96">
          <cell r="A96" t="str">
            <v>316.710400</v>
          </cell>
          <cell r="B96">
            <v>316.7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316.7</v>
          </cell>
          <cell r="L96">
            <v>588442.51</v>
          </cell>
          <cell r="M96">
            <v>145061.05000000002</v>
          </cell>
          <cell r="N96">
            <v>-131247.82999999999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602255.7300000001</v>
          </cell>
          <cell r="T96">
            <v>48275.739999999991</v>
          </cell>
          <cell r="U96">
            <v>-55455.439999999973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595076.03</v>
          </cell>
          <cell r="AA96">
            <v>182113.87</v>
          </cell>
          <cell r="AB96">
            <v>-88129.02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689060.88</v>
          </cell>
        </row>
        <row r="97">
          <cell r="A97" t="str">
            <v/>
          </cell>
          <cell r="B97" t="str">
            <v/>
          </cell>
          <cell r="C97" t="str">
            <v>Martin Comm</v>
          </cell>
          <cell r="D97" t="str">
            <v>Steam</v>
          </cell>
          <cell r="E97" t="str">
            <v/>
          </cell>
          <cell r="J97" t="str">
            <v>Amort Total</v>
          </cell>
          <cell r="L97">
            <v>699762.4</v>
          </cell>
          <cell r="M97">
            <v>200471.13</v>
          </cell>
          <cell r="N97">
            <v>-143538.28999999998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756695.24000000011</v>
          </cell>
          <cell r="T97">
            <v>66383.799999999988</v>
          </cell>
          <cell r="U97">
            <v>-56087.389999999978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766991.65</v>
          </cell>
          <cell r="AA97">
            <v>254025.19</v>
          </cell>
          <cell r="AB97">
            <v>-135103.09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885913.75</v>
          </cell>
        </row>
        <row r="98">
          <cell r="A98" t="str">
            <v/>
          </cell>
          <cell r="B98" t="str">
            <v/>
          </cell>
          <cell r="C98" t="str">
            <v>Martin Comm Total</v>
          </cell>
          <cell r="D98" t="str">
            <v>Steam</v>
          </cell>
          <cell r="E98" t="str">
            <v/>
          </cell>
          <cell r="I98" t="str">
            <v>Martin Comm Total</v>
          </cell>
          <cell r="L98">
            <v>157990005.54000002</v>
          </cell>
          <cell r="M98">
            <v>4561974.629999999</v>
          </cell>
          <cell r="N98">
            <v>-660845.18999999994</v>
          </cell>
          <cell r="O98">
            <v>-147604.96</v>
          </cell>
          <cell r="P98">
            <v>0</v>
          </cell>
          <cell r="Q98">
            <v>235</v>
          </cell>
          <cell r="R98">
            <v>-28031.68</v>
          </cell>
          <cell r="S98">
            <v>161715733.34</v>
          </cell>
          <cell r="T98">
            <v>1523314.0300000007</v>
          </cell>
          <cell r="U98">
            <v>-658905.34999999986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162580142.02000001</v>
          </cell>
          <cell r="AA98">
            <v>6083183.1400000006</v>
          </cell>
          <cell r="AB98">
            <v>-2550062.5699999994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166113262.58999997</v>
          </cell>
        </row>
        <row r="99">
          <cell r="A99" t="str">
            <v>312</v>
          </cell>
          <cell r="B99">
            <v>312</v>
          </cell>
          <cell r="C99" t="str">
            <v>Martin Pipeline</v>
          </cell>
          <cell r="D99" t="str">
            <v>Steam</v>
          </cell>
          <cell r="E99" t="str">
            <v/>
          </cell>
          <cell r="I99" t="str">
            <v>Martin Pipeline</v>
          </cell>
          <cell r="J99" t="str">
            <v>Depr</v>
          </cell>
          <cell r="K99">
            <v>312</v>
          </cell>
          <cell r="L99">
            <v>370941.56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370941.56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370941.56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370941.56</v>
          </cell>
        </row>
        <row r="100">
          <cell r="A100" t="str">
            <v/>
          </cell>
          <cell r="B100" t="str">
            <v/>
          </cell>
          <cell r="C100" t="str">
            <v>Martin Pipeline</v>
          </cell>
          <cell r="D100" t="str">
            <v>Steam</v>
          </cell>
          <cell r="E100" t="str">
            <v/>
          </cell>
          <cell r="J100" t="str">
            <v>Depr Total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370941.56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370941.56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 Total</v>
          </cell>
          <cell r="D101" t="str">
            <v>Steam</v>
          </cell>
          <cell r="E101" t="str">
            <v/>
          </cell>
          <cell r="I101" t="str">
            <v>Martin Pipeline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370941.56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370941.56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370941.56</v>
          </cell>
        </row>
        <row r="102">
          <cell r="A102" t="str">
            <v>31110402</v>
          </cell>
          <cell r="B102">
            <v>311</v>
          </cell>
          <cell r="C102" t="str">
            <v>Martin U1</v>
          </cell>
          <cell r="D102" t="str">
            <v>Steam</v>
          </cell>
          <cell r="E102">
            <v>10402</v>
          </cell>
          <cell r="I102" t="str">
            <v>Martin U1</v>
          </cell>
          <cell r="J102" t="str">
            <v>Depr</v>
          </cell>
          <cell r="K102">
            <v>311</v>
          </cell>
          <cell r="L102">
            <v>8905795.8099999987</v>
          </cell>
          <cell r="M102">
            <v>249028.74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9154824.5499999989</v>
          </cell>
          <cell r="T102">
            <v>82966.880000000005</v>
          </cell>
          <cell r="U102">
            <v>-35419.910000000003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9202371.5199999977</v>
          </cell>
          <cell r="AA102">
            <v>331949.32999999996</v>
          </cell>
          <cell r="AB102">
            <v>-141896.34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9392424.5099999979</v>
          </cell>
        </row>
        <row r="103">
          <cell r="A103" t="str">
            <v>31210402</v>
          </cell>
          <cell r="B103">
            <v>312</v>
          </cell>
          <cell r="C103" t="str">
            <v>Martin U1</v>
          </cell>
          <cell r="D103" t="str">
            <v>Steam</v>
          </cell>
          <cell r="E103">
            <v>10402</v>
          </cell>
          <cell r="K103">
            <v>312</v>
          </cell>
          <cell r="L103">
            <v>68742756.549999997</v>
          </cell>
          <cell r="M103">
            <v>3033278.81</v>
          </cell>
          <cell r="N103">
            <v>0</v>
          </cell>
          <cell r="O103">
            <v>-14362.46</v>
          </cell>
          <cell r="P103">
            <v>0</v>
          </cell>
          <cell r="Q103">
            <v>0</v>
          </cell>
          <cell r="R103">
            <v>10785.72</v>
          </cell>
          <cell r="S103">
            <v>71772458.620000005</v>
          </cell>
          <cell r="T103">
            <v>1013199.1100000003</v>
          </cell>
          <cell r="U103">
            <v>-349368.32000000001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72436289.410000011</v>
          </cell>
          <cell r="AA103">
            <v>4053795.7500000005</v>
          </cell>
          <cell r="AB103">
            <v>-1399610.4800000002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75090474.680000007</v>
          </cell>
        </row>
        <row r="104">
          <cell r="A104" t="str">
            <v>31410402</v>
          </cell>
          <cell r="B104">
            <v>314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314</v>
          </cell>
          <cell r="L104">
            <v>39927149.120000005</v>
          </cell>
          <cell r="M104">
            <v>1638267.94</v>
          </cell>
          <cell r="N104">
            <v>0</v>
          </cell>
          <cell r="O104">
            <v>0</v>
          </cell>
          <cell r="P104">
            <v>0</v>
          </cell>
          <cell r="Q104">
            <v>104117</v>
          </cell>
          <cell r="R104">
            <v>0</v>
          </cell>
          <cell r="S104">
            <v>41669534.060000002</v>
          </cell>
          <cell r="T104">
            <v>545319.56000000006</v>
          </cell>
          <cell r="U104">
            <v>-188035.47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42026818.150000006</v>
          </cell>
          <cell r="AA104">
            <v>2181596.17</v>
          </cell>
          <cell r="AB104">
            <v>-769417.15</v>
          </cell>
          <cell r="AC104">
            <v>0</v>
          </cell>
          <cell r="AD104">
            <v>0</v>
          </cell>
          <cell r="AE104">
            <v>6478.6239999999998</v>
          </cell>
          <cell r="AF104">
            <v>0</v>
          </cell>
          <cell r="AG104">
            <v>43445475.794000007</v>
          </cell>
        </row>
        <row r="105">
          <cell r="A105" t="str">
            <v>31510402</v>
          </cell>
          <cell r="B105">
            <v>315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315</v>
          </cell>
          <cell r="L105">
            <v>12067547.57</v>
          </cell>
          <cell r="M105">
            <v>349719.03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12417266.6</v>
          </cell>
          <cell r="T105">
            <v>116513.04000000004</v>
          </cell>
          <cell r="U105">
            <v>-43523.649999999994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12490255.99</v>
          </cell>
          <cell r="AA105">
            <v>466167.08999999997</v>
          </cell>
          <cell r="AB105">
            <v>-174360.86000000002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12782062.220000001</v>
          </cell>
        </row>
        <row r="106">
          <cell r="A106" t="str">
            <v>31610402</v>
          </cell>
          <cell r="B106">
            <v>316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316</v>
          </cell>
          <cell r="L106">
            <v>1432590.87</v>
          </cell>
          <cell r="M106">
            <v>44909.73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1477500.6</v>
          </cell>
          <cell r="T106">
            <v>14962.21</v>
          </cell>
          <cell r="U106">
            <v>-5589.16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1486873.6500000001</v>
          </cell>
          <cell r="AA106">
            <v>59863.619999999995</v>
          </cell>
          <cell r="AB106">
            <v>-22390.840000000004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1524346.4300000002</v>
          </cell>
        </row>
        <row r="107">
          <cell r="A107" t="str">
            <v/>
          </cell>
          <cell r="B107" t="str">
            <v/>
          </cell>
          <cell r="C107" t="str">
            <v>Martin U1</v>
          </cell>
          <cell r="D107" t="str">
            <v>Steam</v>
          </cell>
          <cell r="E107" t="str">
            <v/>
          </cell>
          <cell r="J107" t="str">
            <v>Depr Total</v>
          </cell>
          <cell r="L107">
            <v>131075839.92000002</v>
          </cell>
          <cell r="M107">
            <v>5315204.2500000009</v>
          </cell>
          <cell r="N107">
            <v>0</v>
          </cell>
          <cell r="O107">
            <v>-14362.46</v>
          </cell>
          <cell r="P107">
            <v>0</v>
          </cell>
          <cell r="Q107">
            <v>104117</v>
          </cell>
          <cell r="R107">
            <v>10785.72</v>
          </cell>
          <cell r="S107">
            <v>136491584.43000001</v>
          </cell>
          <cell r="T107">
            <v>1772960.8000000003</v>
          </cell>
          <cell r="U107">
            <v>-621936.51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137642608.72000003</v>
          </cell>
          <cell r="AA107">
            <v>7093371.96</v>
          </cell>
          <cell r="AB107">
            <v>-2507675.67</v>
          </cell>
          <cell r="AC107">
            <v>0</v>
          </cell>
          <cell r="AD107">
            <v>0</v>
          </cell>
          <cell r="AE107">
            <v>6478.6239999999998</v>
          </cell>
          <cell r="AF107">
            <v>0</v>
          </cell>
          <cell r="AG107">
            <v>142234783.634</v>
          </cell>
        </row>
        <row r="108">
          <cell r="A108" t="str">
            <v/>
          </cell>
          <cell r="B108" t="str">
            <v/>
          </cell>
          <cell r="C108" t="str">
            <v>Martin U1 Total</v>
          </cell>
          <cell r="D108" t="str">
            <v>Steam</v>
          </cell>
          <cell r="E108" t="str">
            <v/>
          </cell>
          <cell r="I108" t="str">
            <v>Martin U1 Total</v>
          </cell>
          <cell r="L108">
            <v>131075839.92000002</v>
          </cell>
          <cell r="M108">
            <v>5315204.2500000009</v>
          </cell>
          <cell r="N108">
            <v>0</v>
          </cell>
          <cell r="O108">
            <v>-14362.46</v>
          </cell>
          <cell r="P108">
            <v>0</v>
          </cell>
          <cell r="Q108">
            <v>104117</v>
          </cell>
          <cell r="R108">
            <v>10785.72</v>
          </cell>
          <cell r="S108">
            <v>136491584.43000001</v>
          </cell>
          <cell r="T108">
            <v>1772960.8000000003</v>
          </cell>
          <cell r="U108">
            <v>-621936.51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137642608.72000003</v>
          </cell>
          <cell r="AA108">
            <v>7093371.96</v>
          </cell>
          <cell r="AB108">
            <v>-2507675.67</v>
          </cell>
          <cell r="AC108">
            <v>0</v>
          </cell>
          <cell r="AD108">
            <v>0</v>
          </cell>
          <cell r="AE108">
            <v>6478.6239999999998</v>
          </cell>
          <cell r="AF108">
            <v>0</v>
          </cell>
          <cell r="AG108">
            <v>142234783.634</v>
          </cell>
        </row>
        <row r="109">
          <cell r="A109" t="str">
            <v>31110403</v>
          </cell>
          <cell r="B109">
            <v>311</v>
          </cell>
          <cell r="C109" t="str">
            <v>Martin U2</v>
          </cell>
          <cell r="D109" t="str">
            <v>Steam</v>
          </cell>
          <cell r="E109">
            <v>10403</v>
          </cell>
          <cell r="I109" t="str">
            <v>Martin U2</v>
          </cell>
          <cell r="J109" t="str">
            <v>Depr</v>
          </cell>
          <cell r="K109">
            <v>311</v>
          </cell>
          <cell r="L109">
            <v>6498133.2599999998</v>
          </cell>
          <cell r="M109">
            <v>170305.92000000001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6668439.1799999997</v>
          </cell>
          <cell r="T109">
            <v>56739.47000000003</v>
          </cell>
          <cell r="U109">
            <v>-24223.010000000002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6700955.6399999997</v>
          </cell>
          <cell r="AA109">
            <v>227013.84</v>
          </cell>
          <cell r="AB109">
            <v>-97040.200000000026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6830929.2799999993</v>
          </cell>
        </row>
        <row r="110">
          <cell r="A110" t="str">
            <v>31210403</v>
          </cell>
          <cell r="B110">
            <v>312</v>
          </cell>
          <cell r="C110" t="str">
            <v>Martin U2</v>
          </cell>
          <cell r="D110" t="str">
            <v>Steam</v>
          </cell>
          <cell r="E110">
            <v>10403</v>
          </cell>
          <cell r="K110">
            <v>312</v>
          </cell>
          <cell r="L110">
            <v>72635269.939999998</v>
          </cell>
          <cell r="M110">
            <v>3064534.67</v>
          </cell>
          <cell r="N110">
            <v>-27088.26</v>
          </cell>
          <cell r="O110">
            <v>-450273.18</v>
          </cell>
          <cell r="P110">
            <v>0</v>
          </cell>
          <cell r="Q110">
            <v>13544.13</v>
          </cell>
          <cell r="R110">
            <v>17245.96</v>
          </cell>
          <cell r="S110">
            <v>75253233.259999976</v>
          </cell>
          <cell r="T110">
            <v>1020019.2000000002</v>
          </cell>
          <cell r="U110">
            <v>-351720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75921532.459999979</v>
          </cell>
          <cell r="AA110">
            <v>4081082.8800000004</v>
          </cell>
          <cell r="AB110">
            <v>-1409031.59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78593583.749999985</v>
          </cell>
        </row>
        <row r="111">
          <cell r="A111" t="str">
            <v>31410403</v>
          </cell>
          <cell r="B111">
            <v>314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314</v>
          </cell>
          <cell r="L111">
            <v>31229692.969999999</v>
          </cell>
          <cell r="M111">
            <v>1319622.1099999999</v>
          </cell>
          <cell r="N111">
            <v>-169807.81</v>
          </cell>
          <cell r="O111">
            <v>-1578.93</v>
          </cell>
          <cell r="P111">
            <v>0</v>
          </cell>
          <cell r="Q111">
            <v>79187</v>
          </cell>
          <cell r="R111">
            <v>0</v>
          </cell>
          <cell r="S111">
            <v>32457115.34</v>
          </cell>
          <cell r="T111">
            <v>438623.60000000009</v>
          </cell>
          <cell r="U111">
            <v>-151244.88999999996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32744494.050000001</v>
          </cell>
          <cell r="AA111">
            <v>1742350.72</v>
          </cell>
          <cell r="AB111">
            <v>-1316360.6299999997</v>
          </cell>
          <cell r="AC111">
            <v>0</v>
          </cell>
          <cell r="AD111">
            <v>0</v>
          </cell>
          <cell r="AE111">
            <v>285856.08</v>
          </cell>
          <cell r="AF111">
            <v>0</v>
          </cell>
          <cell r="AG111">
            <v>33456340.220000003</v>
          </cell>
        </row>
        <row r="112">
          <cell r="A112" t="str">
            <v>31510403</v>
          </cell>
          <cell r="B112">
            <v>315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315</v>
          </cell>
          <cell r="L112">
            <v>10731849.34</v>
          </cell>
          <cell r="M112">
            <v>311616.71999999997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11043466.060000001</v>
          </cell>
          <cell r="T112">
            <v>103818.78999999998</v>
          </cell>
          <cell r="U112">
            <v>-38781.69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11108503.16</v>
          </cell>
          <cell r="AA112">
            <v>415377.58</v>
          </cell>
          <cell r="AB112">
            <v>-155364.02000000002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11368516.720000001</v>
          </cell>
        </row>
        <row r="113">
          <cell r="A113" t="str">
            <v>31610403</v>
          </cell>
          <cell r="B113">
            <v>316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316</v>
          </cell>
          <cell r="L113">
            <v>1132027.3500000001</v>
          </cell>
          <cell r="M113">
            <v>38667.599999999999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1170694.9500000002</v>
          </cell>
          <cell r="T113">
            <v>12882.559999999998</v>
          </cell>
          <cell r="U113">
            <v>-4812.3099999999995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1178765.2</v>
          </cell>
          <cell r="AA113">
            <v>51542.94</v>
          </cell>
          <cell r="AB113">
            <v>-19278.66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1211029.48</v>
          </cell>
        </row>
        <row r="114">
          <cell r="A114" t="str">
            <v/>
          </cell>
          <cell r="B114" t="str">
            <v/>
          </cell>
          <cell r="C114" t="str">
            <v>Martin U2</v>
          </cell>
          <cell r="D114" t="str">
            <v>Steam</v>
          </cell>
          <cell r="E114" t="str">
            <v/>
          </cell>
          <cell r="J114" t="str">
            <v>Depr Total</v>
          </cell>
          <cell r="L114">
            <v>122226972.86</v>
          </cell>
          <cell r="M114">
            <v>4904747.0199999986</v>
          </cell>
          <cell r="N114">
            <v>-196896.07</v>
          </cell>
          <cell r="O114">
            <v>-451852.11</v>
          </cell>
          <cell r="P114">
            <v>0</v>
          </cell>
          <cell r="Q114">
            <v>92731.13</v>
          </cell>
          <cell r="R114">
            <v>17245.96</v>
          </cell>
          <cell r="S114">
            <v>126592948.78999998</v>
          </cell>
          <cell r="T114">
            <v>1632083.6200000003</v>
          </cell>
          <cell r="U114">
            <v>-570781.89999999991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127654250.50999998</v>
          </cell>
          <cell r="AA114">
            <v>6517367.9600000009</v>
          </cell>
          <cell r="AB114">
            <v>-2997075.1</v>
          </cell>
          <cell r="AC114">
            <v>0</v>
          </cell>
          <cell r="AD114">
            <v>0</v>
          </cell>
          <cell r="AE114">
            <v>285856.08</v>
          </cell>
          <cell r="AF114">
            <v>0</v>
          </cell>
          <cell r="AG114">
            <v>131460399.44999999</v>
          </cell>
        </row>
        <row r="115">
          <cell r="A115" t="str">
            <v/>
          </cell>
          <cell r="B115" t="str">
            <v/>
          </cell>
          <cell r="C115" t="str">
            <v>Martin U2 Total</v>
          </cell>
          <cell r="D115" t="str">
            <v>Steam</v>
          </cell>
          <cell r="E115" t="str">
            <v/>
          </cell>
          <cell r="I115" t="str">
            <v>Martin U2 Total</v>
          </cell>
          <cell r="L115">
            <v>122226972.86</v>
          </cell>
          <cell r="M115">
            <v>4904747.0199999986</v>
          </cell>
          <cell r="N115">
            <v>-196896.07</v>
          </cell>
          <cell r="O115">
            <v>-451852.11</v>
          </cell>
          <cell r="P115">
            <v>0</v>
          </cell>
          <cell r="Q115">
            <v>92731.13</v>
          </cell>
          <cell r="R115">
            <v>17245.96</v>
          </cell>
          <cell r="S115">
            <v>126592948.78999998</v>
          </cell>
          <cell r="T115">
            <v>1632083.6200000003</v>
          </cell>
          <cell r="U115">
            <v>-570781.89999999991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127654250.50999998</v>
          </cell>
          <cell r="AA115">
            <v>6517367.9600000009</v>
          </cell>
          <cell r="AB115">
            <v>-2997075.1</v>
          </cell>
          <cell r="AC115">
            <v>0</v>
          </cell>
          <cell r="AD115">
            <v>0</v>
          </cell>
          <cell r="AE115">
            <v>285856.08</v>
          </cell>
          <cell r="AF115">
            <v>0</v>
          </cell>
          <cell r="AG115">
            <v>131460399.44999999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H116" t="str">
            <v>Martin  Total</v>
          </cell>
          <cell r="L116">
            <v>411663759.88000005</v>
          </cell>
          <cell r="M116">
            <v>14781925.899999999</v>
          </cell>
          <cell r="N116">
            <v>-857741.26</v>
          </cell>
          <cell r="O116">
            <v>-613819.53</v>
          </cell>
          <cell r="P116">
            <v>0</v>
          </cell>
          <cell r="Q116">
            <v>197083.13</v>
          </cell>
          <cell r="R116">
            <v>0</v>
          </cell>
          <cell r="S116">
            <v>425171208.12</v>
          </cell>
          <cell r="T116">
            <v>4928358.4500000011</v>
          </cell>
          <cell r="U116">
            <v>-1851623.7599999995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428247942.81000006</v>
          </cell>
          <cell r="AA116">
            <v>19693923.059999999</v>
          </cell>
          <cell r="AB116">
            <v>-8054813.3399999999</v>
          </cell>
          <cell r="AC116">
            <v>0</v>
          </cell>
          <cell r="AD116">
            <v>0</v>
          </cell>
          <cell r="AE116">
            <v>292334.70400000003</v>
          </cell>
          <cell r="AF116">
            <v>0</v>
          </cell>
          <cell r="AG116">
            <v>440179387.23400009</v>
          </cell>
        </row>
        <row r="117">
          <cell r="A117" t="str">
            <v>31110500</v>
          </cell>
          <cell r="B117">
            <v>311</v>
          </cell>
          <cell r="C117" t="str">
            <v>PtEverglades Comm</v>
          </cell>
          <cell r="D117" t="str">
            <v>Steam</v>
          </cell>
          <cell r="E117">
            <v>10500</v>
          </cell>
          <cell r="H117" t="str">
            <v xml:space="preserve">Pt Everglades </v>
          </cell>
          <cell r="I117" t="str">
            <v>PtEverglades Comm</v>
          </cell>
          <cell r="J117" t="str">
            <v>Depr</v>
          </cell>
          <cell r="K117">
            <v>311</v>
          </cell>
          <cell r="L117">
            <v>20711480.640000001</v>
          </cell>
          <cell r="M117">
            <v>386167.67000000004</v>
          </cell>
          <cell r="N117">
            <v>0</v>
          </cell>
          <cell r="O117">
            <v>-333238.34000000003</v>
          </cell>
          <cell r="P117">
            <v>0</v>
          </cell>
          <cell r="Q117">
            <v>6136.11</v>
          </cell>
          <cell r="R117">
            <v>0</v>
          </cell>
          <cell r="S117">
            <v>20770546.080000002</v>
          </cell>
          <cell r="T117">
            <v>130490.12</v>
          </cell>
          <cell r="U117">
            <v>-76592.08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20824444.120000001</v>
          </cell>
          <cell r="AA117">
            <v>524659.39</v>
          </cell>
          <cell r="AB117">
            <v>-306429.19000000006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21042674.32</v>
          </cell>
        </row>
        <row r="118">
          <cell r="A118" t="str">
            <v>31210500</v>
          </cell>
          <cell r="B118">
            <v>312</v>
          </cell>
          <cell r="C118" t="str">
            <v>PtEverglades Comm</v>
          </cell>
          <cell r="D118" t="str">
            <v>Steam</v>
          </cell>
          <cell r="E118">
            <v>10500</v>
          </cell>
          <cell r="K118">
            <v>312</v>
          </cell>
          <cell r="L118">
            <v>2377999.44</v>
          </cell>
          <cell r="M118">
            <v>56943.35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2434942.79</v>
          </cell>
          <cell r="T118">
            <v>19037.580000000009</v>
          </cell>
          <cell r="U118">
            <v>-9230.89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2444749.48</v>
          </cell>
          <cell r="AA118">
            <v>76544.06</v>
          </cell>
          <cell r="AB118">
            <v>-36930.880000000005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2484362.66</v>
          </cell>
        </row>
        <row r="119">
          <cell r="A119" t="str">
            <v>31410500</v>
          </cell>
          <cell r="B119">
            <v>314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314</v>
          </cell>
          <cell r="L119">
            <v>3488837.74</v>
          </cell>
          <cell r="M119">
            <v>80006.850000000006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3568844.5900000003</v>
          </cell>
          <cell r="T119">
            <v>26766.479999999996</v>
          </cell>
          <cell r="U119">
            <v>-12978.47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3582632.6</v>
          </cell>
          <cell r="AA119">
            <v>107619.51999999999</v>
          </cell>
          <cell r="AB119">
            <v>-51924.149999999987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3638327.97</v>
          </cell>
        </row>
        <row r="120">
          <cell r="A120" t="str">
            <v>31510500</v>
          </cell>
          <cell r="B120">
            <v>315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315</v>
          </cell>
          <cell r="L120">
            <v>5212122.5599999996</v>
          </cell>
          <cell r="M120">
            <v>85071.180000000008</v>
          </cell>
          <cell r="N120">
            <v>0</v>
          </cell>
          <cell r="O120">
            <v>-1623.16</v>
          </cell>
          <cell r="P120">
            <v>0</v>
          </cell>
          <cell r="Q120">
            <v>0</v>
          </cell>
          <cell r="R120">
            <v>-79991.5</v>
          </cell>
          <cell r="S120">
            <v>5215579.0799999991</v>
          </cell>
          <cell r="T120">
            <v>28402.710000000006</v>
          </cell>
          <cell r="U120">
            <v>-15837.609999999999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5228144.1799999988</v>
          </cell>
          <cell r="AA120">
            <v>114198.28000000003</v>
          </cell>
          <cell r="AB120">
            <v>-63363.000000000015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5278979.459999999</v>
          </cell>
        </row>
        <row r="121">
          <cell r="A121" t="str">
            <v>31610500</v>
          </cell>
          <cell r="B121">
            <v>316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316</v>
          </cell>
          <cell r="L121">
            <v>1676890.05</v>
          </cell>
          <cell r="M121">
            <v>33930.089999999997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1710820.1400000001</v>
          </cell>
          <cell r="T121">
            <v>11327.659999999996</v>
          </cell>
          <cell r="U121">
            <v>-6015.63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1716132.1700000002</v>
          </cell>
          <cell r="AA121">
            <v>45544.990000000005</v>
          </cell>
          <cell r="AB121">
            <v>-24067.29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1737609.87</v>
          </cell>
        </row>
        <row r="122">
          <cell r="A122" t="str">
            <v/>
          </cell>
          <cell r="B122" t="str">
            <v/>
          </cell>
          <cell r="C122" t="str">
            <v>PtEverglades Comm</v>
          </cell>
          <cell r="D122" t="str">
            <v>Steam</v>
          </cell>
          <cell r="E122" t="str">
            <v/>
          </cell>
          <cell r="J122" t="str">
            <v>Depr Total</v>
          </cell>
          <cell r="L122">
            <v>33467330.43</v>
          </cell>
          <cell r="M122">
            <v>642119.14</v>
          </cell>
          <cell r="N122">
            <v>0</v>
          </cell>
          <cell r="O122">
            <v>-334861.5</v>
          </cell>
          <cell r="P122">
            <v>0</v>
          </cell>
          <cell r="Q122">
            <v>6136.11</v>
          </cell>
          <cell r="R122">
            <v>-79991.5</v>
          </cell>
          <cell r="S122">
            <v>33700732.68</v>
          </cell>
          <cell r="T122">
            <v>216024.55000000002</v>
          </cell>
          <cell r="U122">
            <v>-120654.68000000001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33796102.550000004</v>
          </cell>
          <cell r="AA122">
            <v>868566.24</v>
          </cell>
          <cell r="AB122">
            <v>-482714.51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34181954.279999994</v>
          </cell>
        </row>
        <row r="123">
          <cell r="A123" t="str">
            <v>316.310500</v>
          </cell>
          <cell r="B123">
            <v>316.3</v>
          </cell>
          <cell r="C123" t="str">
            <v>PtEverglades Comm</v>
          </cell>
          <cell r="D123" t="str">
            <v>Steam</v>
          </cell>
          <cell r="E123">
            <v>10500</v>
          </cell>
          <cell r="J123" t="str">
            <v>Amort</v>
          </cell>
          <cell r="K123">
            <v>316.3</v>
          </cell>
          <cell r="L123">
            <v>76840.92</v>
          </cell>
          <cell r="M123">
            <v>12654.03</v>
          </cell>
          <cell r="N123">
            <v>-42393.87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47101.079999999994</v>
          </cell>
          <cell r="T123">
            <v>4224.5899999999983</v>
          </cell>
          <cell r="U123">
            <v>-141.33000000000175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51184.339999999989</v>
          </cell>
          <cell r="AA123">
            <v>784.64999999999986</v>
          </cell>
          <cell r="AB123">
            <v>-50665.720000000038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1303.2699999999531</v>
          </cell>
        </row>
        <row r="124">
          <cell r="A124" t="str">
            <v>316.510500</v>
          </cell>
          <cell r="B124">
            <v>316.5</v>
          </cell>
          <cell r="C124" t="str">
            <v>PtEverglades Comm</v>
          </cell>
          <cell r="D124" t="str">
            <v>Steam</v>
          </cell>
          <cell r="E124">
            <v>10500</v>
          </cell>
          <cell r="K124">
            <v>316.5</v>
          </cell>
          <cell r="L124">
            <v>793.59</v>
          </cell>
          <cell r="M124">
            <v>1739.47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2533.06</v>
          </cell>
          <cell r="T124">
            <v>567.8599999999999</v>
          </cell>
          <cell r="U124">
            <v>-31.650000000000002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3069.27</v>
          </cell>
          <cell r="AA124">
            <v>2283.12</v>
          </cell>
          <cell r="AB124">
            <v>-126.71000000000002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5225.68</v>
          </cell>
        </row>
        <row r="125">
          <cell r="A125" t="str">
            <v>316.710500</v>
          </cell>
          <cell r="B125">
            <v>316.7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316.7</v>
          </cell>
          <cell r="L125">
            <v>364655.22000000003</v>
          </cell>
          <cell r="M125">
            <v>97510.409999999989</v>
          </cell>
          <cell r="N125">
            <v>-14135.29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448030.34</v>
          </cell>
          <cell r="T125">
            <v>30742.900000000009</v>
          </cell>
          <cell r="U125">
            <v>-33485.870000000003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445287.37</v>
          </cell>
          <cell r="AA125">
            <v>118325.12000000001</v>
          </cell>
          <cell r="AB125">
            <v>-81337.059999999983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482275.43000000005</v>
          </cell>
        </row>
        <row r="126">
          <cell r="A126" t="str">
            <v/>
          </cell>
          <cell r="B126" t="str">
            <v/>
          </cell>
          <cell r="C126" t="str">
            <v>PtEverglades Comm</v>
          </cell>
          <cell r="D126" t="str">
            <v>Steam</v>
          </cell>
          <cell r="E126" t="str">
            <v/>
          </cell>
          <cell r="J126" t="str">
            <v>Amort Total</v>
          </cell>
          <cell r="L126">
            <v>442289.73000000004</v>
          </cell>
          <cell r="M126">
            <v>111903.90999999999</v>
          </cell>
          <cell r="N126">
            <v>-56529.16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497664.48000000004</v>
          </cell>
          <cell r="T126">
            <v>35535.350000000006</v>
          </cell>
          <cell r="U126">
            <v>-33658.850000000006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499540.98</v>
          </cell>
          <cell r="AA126">
            <v>121392.89000000001</v>
          </cell>
          <cell r="AB126">
            <v>-132129.49000000002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488804.38</v>
          </cell>
        </row>
        <row r="127">
          <cell r="A127" t="str">
            <v/>
          </cell>
          <cell r="B127" t="str">
            <v/>
          </cell>
          <cell r="C127" t="str">
            <v>PtEverglades Comm Total</v>
          </cell>
          <cell r="D127" t="str">
            <v>Steam</v>
          </cell>
          <cell r="E127" t="str">
            <v/>
          </cell>
          <cell r="I127" t="str">
            <v>PtEverglades Comm Total</v>
          </cell>
          <cell r="L127">
            <v>33909620.160000004</v>
          </cell>
          <cell r="M127">
            <v>754023.05</v>
          </cell>
          <cell r="N127">
            <v>-56529.16</v>
          </cell>
          <cell r="O127">
            <v>-334861.5</v>
          </cell>
          <cell r="P127">
            <v>0</v>
          </cell>
          <cell r="Q127">
            <v>6136.11</v>
          </cell>
          <cell r="R127">
            <v>-79991.5</v>
          </cell>
          <cell r="S127">
            <v>34198397.160000004</v>
          </cell>
          <cell r="T127">
            <v>251559.90000000002</v>
          </cell>
          <cell r="U127">
            <v>-154313.53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34295643.530000009</v>
          </cell>
          <cell r="AA127">
            <v>989959.13</v>
          </cell>
          <cell r="AB127">
            <v>-614844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34670758.659999996</v>
          </cell>
        </row>
        <row r="128">
          <cell r="A128" t="str">
            <v>31110501</v>
          </cell>
          <cell r="B128">
            <v>311</v>
          </cell>
          <cell r="C128" t="str">
            <v>PtEverglades U1</v>
          </cell>
          <cell r="D128" t="str">
            <v>Steam</v>
          </cell>
          <cell r="E128">
            <v>10501</v>
          </cell>
          <cell r="I128" t="str">
            <v>PtEverglades U1</v>
          </cell>
          <cell r="J128" t="str">
            <v>Depr</v>
          </cell>
          <cell r="K128">
            <v>311</v>
          </cell>
          <cell r="L128">
            <v>1583003.01</v>
          </cell>
          <cell r="M128">
            <v>24646.23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1607649.24</v>
          </cell>
          <cell r="T128">
            <v>8228.2000000000007</v>
          </cell>
          <cell r="U128">
            <v>-4829.6099999999997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1611047.8299999998</v>
          </cell>
          <cell r="AA128">
            <v>33083.009999999995</v>
          </cell>
          <cell r="AB128">
            <v>-19322.230000000003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1624808.6099999999</v>
          </cell>
        </row>
        <row r="129">
          <cell r="A129" t="str">
            <v>31210501</v>
          </cell>
          <cell r="B129">
            <v>312</v>
          </cell>
          <cell r="C129" t="str">
            <v>PtEverglades U1</v>
          </cell>
          <cell r="D129" t="str">
            <v>Steam</v>
          </cell>
          <cell r="E129">
            <v>10501</v>
          </cell>
          <cell r="K129">
            <v>312</v>
          </cell>
          <cell r="L129">
            <v>30307917.299999997</v>
          </cell>
          <cell r="M129">
            <v>559392.93000000005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30867310.229999997</v>
          </cell>
          <cell r="T129">
            <v>186755.11</v>
          </cell>
          <cell r="U129">
            <v>-90553.33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30963512.009999998</v>
          </cell>
          <cell r="AA129">
            <v>750883.0299999998</v>
          </cell>
          <cell r="AB129">
            <v>-362285.31000000006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31352109.729999997</v>
          </cell>
        </row>
        <row r="130">
          <cell r="A130" t="str">
            <v>31410501</v>
          </cell>
          <cell r="B130">
            <v>314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314</v>
          </cell>
          <cell r="L130">
            <v>13928174.310000001</v>
          </cell>
          <cell r="M130">
            <v>279641.61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14207815.92</v>
          </cell>
          <cell r="T130">
            <v>93359.22000000003</v>
          </cell>
          <cell r="U130">
            <v>-45267.770000000004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14255907.370000001</v>
          </cell>
          <cell r="AA130">
            <v>375367.82</v>
          </cell>
          <cell r="AB130">
            <v>-181107.06000000003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14450168.130000001</v>
          </cell>
        </row>
        <row r="131">
          <cell r="A131" t="str">
            <v>31510501</v>
          </cell>
          <cell r="B131">
            <v>315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315</v>
          </cell>
          <cell r="L131">
            <v>6912166.21</v>
          </cell>
          <cell r="M131">
            <v>117677.06999999999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7029843.2800000003</v>
          </cell>
          <cell r="T131">
            <v>39286.83</v>
          </cell>
          <cell r="U131">
            <v>-21906.7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7047223.4100000001</v>
          </cell>
          <cell r="AA131">
            <v>157959.89000000001</v>
          </cell>
          <cell r="AB131">
            <v>-87644.180000000022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7117539.1200000001</v>
          </cell>
        </row>
        <row r="132">
          <cell r="A132" t="str">
            <v>31610501</v>
          </cell>
          <cell r="B132">
            <v>316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316</v>
          </cell>
          <cell r="L132">
            <v>419999.66000000003</v>
          </cell>
          <cell r="M132">
            <v>7445.88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427445.54000000004</v>
          </cell>
          <cell r="T132">
            <v>2485.8200000000006</v>
          </cell>
          <cell r="U132">
            <v>-1320.12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428611.24000000005</v>
          </cell>
          <cell r="AA132">
            <v>9994.7199999999993</v>
          </cell>
          <cell r="AB132">
            <v>-5281.48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433324.48000000004</v>
          </cell>
        </row>
        <row r="133">
          <cell r="A133" t="str">
            <v/>
          </cell>
          <cell r="B133" t="str">
            <v/>
          </cell>
          <cell r="C133" t="str">
            <v>PtEverglades U1</v>
          </cell>
          <cell r="D133" t="str">
            <v>Steam</v>
          </cell>
          <cell r="E133" t="str">
            <v/>
          </cell>
          <cell r="J133" t="str">
            <v>Depr Total</v>
          </cell>
          <cell r="L133">
            <v>53151260.489999995</v>
          </cell>
          <cell r="M133">
            <v>988803.72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54140064.209999993</v>
          </cell>
          <cell r="T133">
            <v>330115.18000000005</v>
          </cell>
          <cell r="U133">
            <v>-163877.53000000003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54306301.859999992</v>
          </cell>
          <cell r="AA133">
            <v>1327288.47</v>
          </cell>
          <cell r="AB133">
            <v>-655640.26000000013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54977950.069999993</v>
          </cell>
        </row>
        <row r="134">
          <cell r="A134" t="str">
            <v/>
          </cell>
          <cell r="B134" t="str">
            <v/>
          </cell>
          <cell r="C134" t="str">
            <v>PtEverglades U1 Total</v>
          </cell>
          <cell r="D134" t="str">
            <v>Steam</v>
          </cell>
          <cell r="E134" t="str">
            <v/>
          </cell>
          <cell r="I134" t="str">
            <v>PtEverglades U1 Total</v>
          </cell>
          <cell r="L134">
            <v>53151260.489999995</v>
          </cell>
          <cell r="M134">
            <v>988803.72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54140064.209999993</v>
          </cell>
          <cell r="T134">
            <v>330115.18000000005</v>
          </cell>
          <cell r="U134">
            <v>-163877.53000000003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54306301.859999992</v>
          </cell>
          <cell r="AA134">
            <v>1327288.47</v>
          </cell>
          <cell r="AB134">
            <v>-655640.26000000013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54977950.069999993</v>
          </cell>
        </row>
        <row r="135">
          <cell r="A135" t="str">
            <v>31110502</v>
          </cell>
          <cell r="B135">
            <v>311</v>
          </cell>
          <cell r="C135" t="str">
            <v>PtEverglades U2</v>
          </cell>
          <cell r="D135" t="str">
            <v>Steam</v>
          </cell>
          <cell r="E135">
            <v>10502</v>
          </cell>
          <cell r="I135" t="str">
            <v>PtEverglades U2</v>
          </cell>
          <cell r="J135" t="str">
            <v>Depr</v>
          </cell>
          <cell r="K135">
            <v>311</v>
          </cell>
          <cell r="L135">
            <v>1466826.1300000001</v>
          </cell>
          <cell r="M135">
            <v>17840.07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1484666.2000000002</v>
          </cell>
          <cell r="T135">
            <v>5955.93</v>
          </cell>
          <cell r="U135">
            <v>-3495.88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1487126.2500000002</v>
          </cell>
          <cell r="AA135">
            <v>23946.93</v>
          </cell>
          <cell r="AB135">
            <v>-13986.269999999999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1497086.9100000001</v>
          </cell>
        </row>
        <row r="136">
          <cell r="A136" t="str">
            <v>31210502</v>
          </cell>
          <cell r="B136">
            <v>312</v>
          </cell>
          <cell r="C136" t="str">
            <v>PtEverglades U2</v>
          </cell>
          <cell r="D136" t="str">
            <v>Steam</v>
          </cell>
          <cell r="E136">
            <v>10502</v>
          </cell>
          <cell r="K136">
            <v>312</v>
          </cell>
          <cell r="L136">
            <v>34401089.089999996</v>
          </cell>
          <cell r="M136">
            <v>659170.35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35060259.439999998</v>
          </cell>
          <cell r="T136">
            <v>220066.14</v>
          </cell>
          <cell r="U136">
            <v>-106705.11000000002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35173620.469999999</v>
          </cell>
          <cell r="AA136">
            <v>884816.14000000013</v>
          </cell>
          <cell r="AB136">
            <v>-426905.17999999993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35631531.43</v>
          </cell>
        </row>
        <row r="137">
          <cell r="A137" t="str">
            <v>31410502</v>
          </cell>
          <cell r="B137">
            <v>314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314</v>
          </cell>
          <cell r="L137">
            <v>13789247.640000001</v>
          </cell>
          <cell r="M137">
            <v>315793.8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14105041.440000001</v>
          </cell>
          <cell r="T137">
            <v>105428.75</v>
          </cell>
          <cell r="U137">
            <v>-51120.02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14159350.170000002</v>
          </cell>
          <cell r="AA137">
            <v>423895.55</v>
          </cell>
          <cell r="AB137">
            <v>-204520.71999999997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14378725.000000002</v>
          </cell>
        </row>
        <row r="138">
          <cell r="A138" t="str">
            <v>31510502</v>
          </cell>
          <cell r="B138">
            <v>315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315</v>
          </cell>
          <cell r="L138">
            <v>8286172.3499999996</v>
          </cell>
          <cell r="M138">
            <v>134300.88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8420473.2300000004</v>
          </cell>
          <cell r="T138">
            <v>44836.749999999971</v>
          </cell>
          <cell r="U138">
            <v>-25001.39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8440308.5899999999</v>
          </cell>
          <cell r="AA138">
            <v>180274.38999999996</v>
          </cell>
          <cell r="AB138">
            <v>-100025.43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8520557.5500000007</v>
          </cell>
        </row>
        <row r="139">
          <cell r="A139" t="str">
            <v>31610502</v>
          </cell>
          <cell r="B139">
            <v>316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316</v>
          </cell>
          <cell r="L139">
            <v>459383.49</v>
          </cell>
          <cell r="M139">
            <v>8137.5300000000007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467521.02</v>
          </cell>
          <cell r="T139">
            <v>2716.76</v>
          </cell>
          <cell r="U139">
            <v>-1442.75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468795.02999999997</v>
          </cell>
          <cell r="AA139">
            <v>10923.230000000001</v>
          </cell>
          <cell r="AB139">
            <v>-5772.1899999999987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473946.06999999995</v>
          </cell>
        </row>
        <row r="140">
          <cell r="A140" t="str">
            <v/>
          </cell>
          <cell r="B140" t="str">
            <v/>
          </cell>
          <cell r="C140" t="str">
            <v>PtEverglades U2</v>
          </cell>
          <cell r="D140" t="str">
            <v>Steam</v>
          </cell>
          <cell r="E140" t="str">
            <v/>
          </cell>
          <cell r="J140" t="str">
            <v>Depr Total</v>
          </cell>
          <cell r="L140">
            <v>58402718.700000003</v>
          </cell>
          <cell r="M140">
            <v>1135242.6300000001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59537961.330000006</v>
          </cell>
          <cell r="T140">
            <v>379004.32999999996</v>
          </cell>
          <cell r="U140">
            <v>-187765.15000000002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59729200.510000005</v>
          </cell>
          <cell r="AA140">
            <v>1523856.24</v>
          </cell>
          <cell r="AB140">
            <v>-751209.7899999998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60501846.960000001</v>
          </cell>
        </row>
        <row r="141">
          <cell r="A141" t="str">
            <v/>
          </cell>
          <cell r="B141" t="str">
            <v/>
          </cell>
          <cell r="C141" t="str">
            <v>PtEverglades U2 Total</v>
          </cell>
          <cell r="D141" t="str">
            <v>Steam</v>
          </cell>
          <cell r="E141" t="str">
            <v/>
          </cell>
          <cell r="I141" t="str">
            <v>PtEverglades U2 Total</v>
          </cell>
          <cell r="L141">
            <v>58402718.700000003</v>
          </cell>
          <cell r="M141">
            <v>1135242.6300000001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59537961.330000006</v>
          </cell>
          <cell r="T141">
            <v>379004.32999999996</v>
          </cell>
          <cell r="U141">
            <v>-187765.15000000002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59729200.510000005</v>
          </cell>
          <cell r="AA141">
            <v>1523856.24</v>
          </cell>
          <cell r="AB141">
            <v>-751209.7899999998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60501846.960000001</v>
          </cell>
        </row>
        <row r="142">
          <cell r="A142" t="str">
            <v>31110503</v>
          </cell>
          <cell r="B142">
            <v>311</v>
          </cell>
          <cell r="C142" t="str">
            <v>PtEverglades U3</v>
          </cell>
          <cell r="D142" t="str">
            <v>Steam</v>
          </cell>
          <cell r="E142">
            <v>10503</v>
          </cell>
          <cell r="I142" t="str">
            <v>PtEverglades U3</v>
          </cell>
          <cell r="J142" t="str">
            <v>Depr</v>
          </cell>
          <cell r="K142">
            <v>311</v>
          </cell>
          <cell r="L142">
            <v>4785506.68</v>
          </cell>
          <cell r="M142">
            <v>19935.27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4805441.9499999993</v>
          </cell>
          <cell r="T142">
            <v>6655.4499999999971</v>
          </cell>
          <cell r="U142">
            <v>-3906.47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4808190.93</v>
          </cell>
          <cell r="AA142">
            <v>26759.440000000002</v>
          </cell>
          <cell r="AB142">
            <v>-15628.959999999997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4819321.41</v>
          </cell>
        </row>
        <row r="143">
          <cell r="A143" t="str">
            <v>31210503</v>
          </cell>
          <cell r="B143">
            <v>312</v>
          </cell>
          <cell r="C143" t="str">
            <v>PtEverglades U3</v>
          </cell>
          <cell r="D143" t="str">
            <v>Steam</v>
          </cell>
          <cell r="E143">
            <v>10503</v>
          </cell>
          <cell r="K143">
            <v>312</v>
          </cell>
          <cell r="L143">
            <v>66878450.939999998</v>
          </cell>
          <cell r="M143">
            <v>1465731.2000000002</v>
          </cell>
          <cell r="N143">
            <v>-82244.320000000007</v>
          </cell>
          <cell r="O143">
            <v>-24118.62</v>
          </cell>
          <cell r="P143">
            <v>0</v>
          </cell>
          <cell r="Q143">
            <v>6200</v>
          </cell>
          <cell r="R143">
            <v>0</v>
          </cell>
          <cell r="S143">
            <v>68244019.200000003</v>
          </cell>
          <cell r="T143">
            <v>489965.0299999998</v>
          </cell>
          <cell r="U143">
            <v>-237572.96999999997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68496411.25999999</v>
          </cell>
          <cell r="AA143">
            <v>1969993.9300000002</v>
          </cell>
          <cell r="AB143">
            <v>-950480.65999999992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69515924.529999986</v>
          </cell>
        </row>
        <row r="144">
          <cell r="A144" t="str">
            <v>31410503</v>
          </cell>
          <cell r="B144">
            <v>314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314</v>
          </cell>
          <cell r="L144">
            <v>19984565.52</v>
          </cell>
          <cell r="M144">
            <v>406068.13</v>
          </cell>
          <cell r="N144">
            <v>-95064.4</v>
          </cell>
          <cell r="O144">
            <v>-132705.57999999999</v>
          </cell>
          <cell r="P144">
            <v>0</v>
          </cell>
          <cell r="Q144">
            <v>39800</v>
          </cell>
          <cell r="R144">
            <v>0</v>
          </cell>
          <cell r="S144">
            <v>20202663.670000002</v>
          </cell>
          <cell r="T144">
            <v>136890.79000000004</v>
          </cell>
          <cell r="U144">
            <v>-66375.260000000009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20273179.200000003</v>
          </cell>
          <cell r="AA144">
            <v>550394.49000000011</v>
          </cell>
          <cell r="AB144">
            <v>-265553.74999999994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20558019.940000001</v>
          </cell>
        </row>
        <row r="145">
          <cell r="A145" t="str">
            <v>31510503</v>
          </cell>
          <cell r="B145">
            <v>315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315</v>
          </cell>
          <cell r="L145">
            <v>11413852.290000001</v>
          </cell>
          <cell r="M145">
            <v>211016.95999999999</v>
          </cell>
          <cell r="N145">
            <v>-110903.08</v>
          </cell>
          <cell r="O145">
            <v>-13581.75</v>
          </cell>
          <cell r="P145">
            <v>0</v>
          </cell>
          <cell r="Q145">
            <v>0</v>
          </cell>
          <cell r="R145">
            <v>0</v>
          </cell>
          <cell r="S145">
            <v>11500384.420000002</v>
          </cell>
          <cell r="T145">
            <v>70055.329999999987</v>
          </cell>
          <cell r="U145">
            <v>-39063.469999999987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11531376.279999999</v>
          </cell>
          <cell r="AA145">
            <v>281670.21000000002</v>
          </cell>
          <cell r="AB145">
            <v>-156284.93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11656761.559999999</v>
          </cell>
        </row>
        <row r="146">
          <cell r="A146" t="str">
            <v>31610503</v>
          </cell>
          <cell r="B146">
            <v>316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316</v>
          </cell>
          <cell r="L146">
            <v>346600.6</v>
          </cell>
          <cell r="M146">
            <v>14476.41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361077.00999999995</v>
          </cell>
          <cell r="T146">
            <v>4832.9599999999991</v>
          </cell>
          <cell r="U146">
            <v>-2566.58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363343.38999999996</v>
          </cell>
          <cell r="AA146">
            <v>19431.809999999998</v>
          </cell>
          <cell r="AB146">
            <v>-10268.349999999999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372506.85</v>
          </cell>
        </row>
        <row r="147">
          <cell r="A147" t="str">
            <v/>
          </cell>
          <cell r="B147" t="str">
            <v/>
          </cell>
          <cell r="C147" t="str">
            <v>PtEverglades U3</v>
          </cell>
          <cell r="D147" t="str">
            <v>Steam</v>
          </cell>
          <cell r="E147" t="str">
            <v/>
          </cell>
          <cell r="J147" t="str">
            <v>Depr Total</v>
          </cell>
          <cell r="L147">
            <v>103408976.03</v>
          </cell>
          <cell r="M147">
            <v>2117227.9700000002</v>
          </cell>
          <cell r="N147">
            <v>-288211.8</v>
          </cell>
          <cell r="O147">
            <v>-170405.94999999998</v>
          </cell>
          <cell r="P147">
            <v>0</v>
          </cell>
          <cell r="Q147">
            <v>46000</v>
          </cell>
          <cell r="R147">
            <v>0</v>
          </cell>
          <cell r="S147">
            <v>105113586.25000001</v>
          </cell>
          <cell r="T147">
            <v>708399.55999999971</v>
          </cell>
          <cell r="U147">
            <v>-349484.74999999994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105472501.06</v>
          </cell>
          <cell r="AA147">
            <v>2848249.8800000004</v>
          </cell>
          <cell r="AB147">
            <v>-1398216.65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106922534.28999998</v>
          </cell>
        </row>
        <row r="148">
          <cell r="A148" t="str">
            <v/>
          </cell>
          <cell r="B148" t="str">
            <v/>
          </cell>
          <cell r="C148" t="str">
            <v>PtEverglades U3 Total</v>
          </cell>
          <cell r="D148" t="str">
            <v>Steam</v>
          </cell>
          <cell r="E148" t="str">
            <v/>
          </cell>
          <cell r="I148" t="str">
            <v>PtEverglades U3 Total</v>
          </cell>
          <cell r="L148">
            <v>103408976.03</v>
          </cell>
          <cell r="M148">
            <v>2117227.9700000002</v>
          </cell>
          <cell r="N148">
            <v>-288211.8</v>
          </cell>
          <cell r="O148">
            <v>-170405.94999999998</v>
          </cell>
          <cell r="P148">
            <v>0</v>
          </cell>
          <cell r="Q148">
            <v>46000</v>
          </cell>
          <cell r="R148">
            <v>0</v>
          </cell>
          <cell r="S148">
            <v>105113586.25000001</v>
          </cell>
          <cell r="T148">
            <v>708399.55999999971</v>
          </cell>
          <cell r="U148">
            <v>-349484.74999999994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105472501.06</v>
          </cell>
          <cell r="AA148">
            <v>2848249.8800000004</v>
          </cell>
          <cell r="AB148">
            <v>-1398216.65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106922534.28999998</v>
          </cell>
        </row>
        <row r="149">
          <cell r="A149" t="str">
            <v>31110504</v>
          </cell>
          <cell r="B149">
            <v>311</v>
          </cell>
          <cell r="C149" t="str">
            <v>PtEverglades U4</v>
          </cell>
          <cell r="D149" t="str">
            <v>Steam</v>
          </cell>
          <cell r="E149">
            <v>10504</v>
          </cell>
          <cell r="I149" t="str">
            <v>PtEverglades U4</v>
          </cell>
          <cell r="J149" t="str">
            <v>Depr</v>
          </cell>
          <cell r="K149">
            <v>311</v>
          </cell>
          <cell r="L149">
            <v>710776.24</v>
          </cell>
          <cell r="M149">
            <v>15511.050000000001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726287.29</v>
          </cell>
          <cell r="T149">
            <v>5178.409999999998</v>
          </cell>
          <cell r="U149">
            <v>-3039.5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728426.2</v>
          </cell>
          <cell r="AA149">
            <v>20820.730000000003</v>
          </cell>
          <cell r="AB149">
            <v>-12160.399999999998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737086.52999999991</v>
          </cell>
        </row>
        <row r="150">
          <cell r="A150" t="str">
            <v>31210504</v>
          </cell>
          <cell r="B150">
            <v>312</v>
          </cell>
          <cell r="C150" t="str">
            <v>PtEverglades U4</v>
          </cell>
          <cell r="D150" t="str">
            <v>Steam</v>
          </cell>
          <cell r="E150">
            <v>10504</v>
          </cell>
          <cell r="K150">
            <v>312</v>
          </cell>
          <cell r="L150">
            <v>81451598.25999999</v>
          </cell>
          <cell r="M150">
            <v>1569022.02</v>
          </cell>
          <cell r="N150">
            <v>0</v>
          </cell>
          <cell r="O150">
            <v>-25248.39</v>
          </cell>
          <cell r="P150">
            <v>0</v>
          </cell>
          <cell r="Q150">
            <v>17744.25</v>
          </cell>
          <cell r="R150">
            <v>0</v>
          </cell>
          <cell r="S150">
            <v>83013116.139999986</v>
          </cell>
          <cell r="T150">
            <v>523822.94000000018</v>
          </cell>
          <cell r="U150">
            <v>-253989.91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83282949.169999987</v>
          </cell>
          <cell r="AA150">
            <v>2106125.86</v>
          </cell>
          <cell r="AB150">
            <v>-1016161.4499999998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84372913.579999983</v>
          </cell>
        </row>
        <row r="151">
          <cell r="A151" t="str">
            <v>31410504</v>
          </cell>
          <cell r="B151">
            <v>314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314</v>
          </cell>
          <cell r="L151">
            <v>18406360.219999999</v>
          </cell>
          <cell r="M151">
            <v>378715.23</v>
          </cell>
          <cell r="N151">
            <v>0</v>
          </cell>
          <cell r="O151">
            <v>-85461.58</v>
          </cell>
          <cell r="P151">
            <v>0</v>
          </cell>
          <cell r="Q151">
            <v>0</v>
          </cell>
          <cell r="R151">
            <v>0</v>
          </cell>
          <cell r="S151">
            <v>18699613.870000001</v>
          </cell>
          <cell r="T151">
            <v>126435.27999999997</v>
          </cell>
          <cell r="U151">
            <v>-61305.619999999995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18764743.530000001</v>
          </cell>
          <cell r="AA151">
            <v>508356.15000000008</v>
          </cell>
          <cell r="AB151">
            <v>-245271.19999999995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19027828.48</v>
          </cell>
        </row>
        <row r="152">
          <cell r="A152" t="str">
            <v>31510504</v>
          </cell>
          <cell r="B152">
            <v>315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315</v>
          </cell>
          <cell r="L152">
            <v>13188364.619999999</v>
          </cell>
          <cell r="M152">
            <v>276929.84999999998</v>
          </cell>
          <cell r="N152">
            <v>0</v>
          </cell>
          <cell r="O152">
            <v>0</v>
          </cell>
          <cell r="P152">
            <v>0</v>
          </cell>
          <cell r="Q152">
            <v>60557</v>
          </cell>
          <cell r="R152">
            <v>79991.5</v>
          </cell>
          <cell r="S152">
            <v>13605842.969999999</v>
          </cell>
          <cell r="T152">
            <v>92532.579999999958</v>
          </cell>
          <cell r="U152">
            <v>-51597.009999999995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13646778.539999999</v>
          </cell>
          <cell r="AA152">
            <v>372044.15</v>
          </cell>
          <cell r="AB152">
            <v>-206428.99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13812393.699999999</v>
          </cell>
        </row>
        <row r="153">
          <cell r="A153" t="str">
            <v>31610504</v>
          </cell>
          <cell r="B153">
            <v>316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316</v>
          </cell>
          <cell r="L153">
            <v>166390.15</v>
          </cell>
          <cell r="M153">
            <v>11233.35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177623.5</v>
          </cell>
          <cell r="T153">
            <v>3750.3199999999997</v>
          </cell>
          <cell r="U153">
            <v>-1991.63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179382.19</v>
          </cell>
          <cell r="AA153">
            <v>15078.86</v>
          </cell>
          <cell r="AB153">
            <v>-7968.0800000000008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186492.97</v>
          </cell>
        </row>
        <row r="154">
          <cell r="A154" t="str">
            <v/>
          </cell>
          <cell r="B154" t="str">
            <v/>
          </cell>
          <cell r="C154" t="str">
            <v>PtEverglades U4</v>
          </cell>
          <cell r="D154" t="str">
            <v>Steam</v>
          </cell>
          <cell r="E154" t="str">
            <v/>
          </cell>
          <cell r="J154" t="str">
            <v>Depr Total</v>
          </cell>
          <cell r="L154">
            <v>113923489.48999999</v>
          </cell>
          <cell r="M154">
            <v>2251411.5</v>
          </cell>
          <cell r="N154">
            <v>0</v>
          </cell>
          <cell r="O154">
            <v>-110709.97</v>
          </cell>
          <cell r="P154">
            <v>0</v>
          </cell>
          <cell r="Q154">
            <v>78301.25</v>
          </cell>
          <cell r="R154">
            <v>79991.5</v>
          </cell>
          <cell r="S154">
            <v>116222483.77</v>
          </cell>
          <cell r="T154">
            <v>751719.53</v>
          </cell>
          <cell r="U154">
            <v>-371923.67000000004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116602279.63</v>
          </cell>
          <cell r="AA154">
            <v>3022425.7499999995</v>
          </cell>
          <cell r="AB154">
            <v>-1487990.1199999999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118136715.25999999</v>
          </cell>
        </row>
        <row r="155">
          <cell r="A155" t="str">
            <v/>
          </cell>
          <cell r="B155" t="str">
            <v/>
          </cell>
          <cell r="C155" t="str">
            <v>PtEverglades U4 Total</v>
          </cell>
          <cell r="D155" t="str">
            <v>Steam</v>
          </cell>
          <cell r="E155" t="str">
            <v/>
          </cell>
          <cell r="I155" t="str">
            <v>PtEverglades U4 Total</v>
          </cell>
          <cell r="L155">
            <v>113923489.48999999</v>
          </cell>
          <cell r="M155">
            <v>2251411.5</v>
          </cell>
          <cell r="N155">
            <v>0</v>
          </cell>
          <cell r="O155">
            <v>-110709.97</v>
          </cell>
          <cell r="P155">
            <v>0</v>
          </cell>
          <cell r="Q155">
            <v>78301.25</v>
          </cell>
          <cell r="R155">
            <v>79991.5</v>
          </cell>
          <cell r="S155">
            <v>116222483.77</v>
          </cell>
          <cell r="T155">
            <v>751719.53</v>
          </cell>
          <cell r="U155">
            <v>-371923.67000000004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116602279.63</v>
          </cell>
          <cell r="AA155">
            <v>3022425.7499999995</v>
          </cell>
          <cell r="AB155">
            <v>-1487990.1199999999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118136715.25999999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H156" t="str">
            <v>Pt Everglades  Total</v>
          </cell>
          <cell r="L156">
            <v>362796064.87</v>
          </cell>
          <cell r="M156">
            <v>7246708.8699999992</v>
          </cell>
          <cell r="N156">
            <v>-344740.96</v>
          </cell>
          <cell r="O156">
            <v>-615977.41999999993</v>
          </cell>
          <cell r="P156">
            <v>0</v>
          </cell>
          <cell r="Q156">
            <v>130437.36</v>
          </cell>
          <cell r="R156">
            <v>0</v>
          </cell>
          <cell r="S156">
            <v>369212492.72000003</v>
          </cell>
          <cell r="T156">
            <v>2420798.4999999995</v>
          </cell>
          <cell r="U156">
            <v>-1227364.6299999997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370405926.59000003</v>
          </cell>
          <cell r="AA156">
            <v>9711779.4700000007</v>
          </cell>
          <cell r="AB156">
            <v>-4907900.82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375209805.24000001</v>
          </cell>
        </row>
        <row r="157">
          <cell r="A157" t="str">
            <v>31110600</v>
          </cell>
          <cell r="B157">
            <v>311</v>
          </cell>
          <cell r="C157" t="str">
            <v>Riviera Comm</v>
          </cell>
          <cell r="D157" t="str">
            <v>Steam</v>
          </cell>
          <cell r="E157">
            <v>10600</v>
          </cell>
          <cell r="H157" t="str">
            <v xml:space="preserve">Riviera </v>
          </cell>
          <cell r="I157" t="str">
            <v>Riviera Comm</v>
          </cell>
          <cell r="J157" t="str">
            <v>CRS</v>
          </cell>
          <cell r="K157">
            <v>311</v>
          </cell>
          <cell r="L157">
            <v>9955378.5500000007</v>
          </cell>
          <cell r="M157">
            <v>0</v>
          </cell>
          <cell r="N157">
            <v>-8644365.7100000009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1311012.8399999999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1311012.8399999999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1311012.8399999999</v>
          </cell>
        </row>
        <row r="158">
          <cell r="A158" t="str">
            <v>31210600</v>
          </cell>
          <cell r="B158">
            <v>312</v>
          </cell>
          <cell r="C158" t="str">
            <v>Riviera Comm</v>
          </cell>
          <cell r="D158" t="str">
            <v>Steam</v>
          </cell>
          <cell r="E158">
            <v>10600</v>
          </cell>
          <cell r="K158">
            <v>312</v>
          </cell>
          <cell r="L158">
            <v>676017.81</v>
          </cell>
          <cell r="M158">
            <v>0</v>
          </cell>
          <cell r="N158">
            <v>-660529.77</v>
          </cell>
          <cell r="O158">
            <v>-7859.93</v>
          </cell>
          <cell r="P158">
            <v>0</v>
          </cell>
          <cell r="Q158">
            <v>0</v>
          </cell>
          <cell r="R158">
            <v>0</v>
          </cell>
          <cell r="S158">
            <v>7628.110000000037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7628.110000000037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7628.110000000037</v>
          </cell>
        </row>
        <row r="159">
          <cell r="A159" t="str">
            <v>31410600</v>
          </cell>
          <cell r="B159">
            <v>314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314</v>
          </cell>
          <cell r="L159">
            <v>4839384.93</v>
          </cell>
          <cell r="M159">
            <v>0</v>
          </cell>
          <cell r="N159">
            <v>-466237.56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4373147.37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4373147.37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4373147.37</v>
          </cell>
        </row>
        <row r="160">
          <cell r="A160" t="str">
            <v>31510600</v>
          </cell>
          <cell r="B160">
            <v>315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315</v>
          </cell>
          <cell r="L160">
            <v>3190250.57</v>
          </cell>
          <cell r="M160">
            <v>0</v>
          </cell>
          <cell r="N160">
            <v>-1393140.36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1797110.2099999997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1797110.2099999997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1797110.2099999997</v>
          </cell>
        </row>
        <row r="161">
          <cell r="A161" t="str">
            <v>31610600</v>
          </cell>
          <cell r="B161">
            <v>316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316</v>
          </cell>
          <cell r="L161">
            <v>1074172.29</v>
          </cell>
          <cell r="M161">
            <v>0</v>
          </cell>
          <cell r="N161">
            <v>-442211.86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631960.43000000005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631960.43000000005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631960.43000000005</v>
          </cell>
        </row>
        <row r="162">
          <cell r="A162" t="str">
            <v/>
          </cell>
          <cell r="B162" t="str">
            <v/>
          </cell>
          <cell r="C162" t="str">
            <v>Riviera Comm</v>
          </cell>
          <cell r="D162" t="str">
            <v>Steam</v>
          </cell>
          <cell r="E162" t="str">
            <v/>
          </cell>
          <cell r="J162" t="str">
            <v>CRS Total</v>
          </cell>
          <cell r="L162">
            <v>19735204.149999999</v>
          </cell>
          <cell r="M162">
            <v>0</v>
          </cell>
          <cell r="N162">
            <v>-11606485.26</v>
          </cell>
          <cell r="O162">
            <v>-7859.93</v>
          </cell>
          <cell r="P162">
            <v>0</v>
          </cell>
          <cell r="Q162">
            <v>0</v>
          </cell>
          <cell r="R162">
            <v>0</v>
          </cell>
          <cell r="S162">
            <v>8120858.96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8120858.96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8120858.96</v>
          </cell>
        </row>
        <row r="163">
          <cell r="A163" t="str">
            <v>31410600</v>
          </cell>
          <cell r="B163">
            <v>314</v>
          </cell>
          <cell r="C163" t="str">
            <v>Riviera Comm</v>
          </cell>
          <cell r="D163" t="str">
            <v>Steam</v>
          </cell>
          <cell r="E163">
            <v>10600</v>
          </cell>
          <cell r="J163" t="str">
            <v>Depr</v>
          </cell>
          <cell r="K163">
            <v>314</v>
          </cell>
          <cell r="L163">
            <v>17400.5</v>
          </cell>
          <cell r="M163">
            <v>11723.67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29124.17</v>
          </cell>
          <cell r="T163">
            <v>3907.8900000000012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33032.06</v>
          </cell>
          <cell r="AA163">
            <v>15631.560000000005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48663.62</v>
          </cell>
        </row>
        <row r="164">
          <cell r="A164" t="str">
            <v/>
          </cell>
          <cell r="B164" t="str">
            <v/>
          </cell>
          <cell r="C164" t="str">
            <v>Riviera Comm</v>
          </cell>
          <cell r="D164" t="str">
            <v>Steam</v>
          </cell>
          <cell r="E164" t="str">
            <v/>
          </cell>
          <cell r="J164" t="str">
            <v>Depr Total</v>
          </cell>
          <cell r="L164">
            <v>17400.5</v>
          </cell>
          <cell r="M164">
            <v>11723.67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29124.17</v>
          </cell>
          <cell r="T164">
            <v>3907.8900000000012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33032.06</v>
          </cell>
          <cell r="AA164">
            <v>15631.560000000005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48663.62</v>
          </cell>
        </row>
        <row r="165">
          <cell r="A165" t="str">
            <v>316.310600</v>
          </cell>
          <cell r="B165">
            <v>316.3</v>
          </cell>
          <cell r="C165" t="str">
            <v>Riviera Comm</v>
          </cell>
          <cell r="D165" t="str">
            <v>Steam</v>
          </cell>
          <cell r="E165">
            <v>10600</v>
          </cell>
          <cell r="J165" t="str">
            <v>Amort</v>
          </cell>
          <cell r="K165">
            <v>316.3</v>
          </cell>
          <cell r="L165">
            <v>1308.3499999999999</v>
          </cell>
          <cell r="M165">
            <v>235.92</v>
          </cell>
          <cell r="N165">
            <v>-1544.27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 t="str">
            <v>316.510600</v>
          </cell>
          <cell r="B166">
            <v>316.5</v>
          </cell>
          <cell r="C166" t="str">
            <v>Riviera Comm</v>
          </cell>
          <cell r="D166" t="str">
            <v>Steam</v>
          </cell>
          <cell r="E166">
            <v>10600</v>
          </cell>
          <cell r="K166">
            <v>316.5</v>
          </cell>
          <cell r="L166">
            <v>13022.59</v>
          </cell>
          <cell r="M166">
            <v>5388.68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18411.27</v>
          </cell>
          <cell r="T166">
            <v>1423.9599999999991</v>
          </cell>
          <cell r="U166">
            <v>-7814.94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12020.29</v>
          </cell>
          <cell r="AA166">
            <v>4202.0900000000011</v>
          </cell>
          <cell r="AB166">
            <v>-7649.58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8572.8000000000029</v>
          </cell>
        </row>
        <row r="167">
          <cell r="A167" t="str">
            <v>316.710600</v>
          </cell>
          <cell r="B167">
            <v>316.7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316.7</v>
          </cell>
          <cell r="L167">
            <v>155735.87</v>
          </cell>
          <cell r="M167">
            <v>29876.18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185612.05</v>
          </cell>
          <cell r="T167">
            <v>10158.57</v>
          </cell>
          <cell r="U167">
            <v>-11579.75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184190.87</v>
          </cell>
          <cell r="AA167">
            <v>38266.86</v>
          </cell>
          <cell r="AB167">
            <v>-44276.13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178181.6</v>
          </cell>
        </row>
        <row r="168">
          <cell r="A168" t="str">
            <v/>
          </cell>
          <cell r="B168" t="str">
            <v/>
          </cell>
          <cell r="C168" t="str">
            <v>Riviera Comm</v>
          </cell>
          <cell r="D168" t="str">
            <v>Steam</v>
          </cell>
          <cell r="E168" t="str">
            <v/>
          </cell>
          <cell r="J168" t="str">
            <v>Amort Total</v>
          </cell>
          <cell r="L168">
            <v>170066.81</v>
          </cell>
          <cell r="M168">
            <v>35500.78</v>
          </cell>
          <cell r="N168">
            <v>-1544.27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204023.31999999998</v>
          </cell>
          <cell r="T168">
            <v>11582.529999999999</v>
          </cell>
          <cell r="U168">
            <v>-19394.689999999999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196211.16</v>
          </cell>
          <cell r="AA168">
            <v>42468.950000000004</v>
          </cell>
          <cell r="AB168">
            <v>-51925.71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186754.40000000002</v>
          </cell>
        </row>
        <row r="169">
          <cell r="A169" t="str">
            <v/>
          </cell>
          <cell r="B169" t="str">
            <v/>
          </cell>
          <cell r="C169" t="str">
            <v>Riviera Comm Total</v>
          </cell>
          <cell r="D169" t="str">
            <v>Steam</v>
          </cell>
          <cell r="E169" t="str">
            <v/>
          </cell>
          <cell r="I169" t="str">
            <v>Riviera Comm Total</v>
          </cell>
          <cell r="L169">
            <v>19922671.460000001</v>
          </cell>
          <cell r="M169">
            <v>47224.45</v>
          </cell>
          <cell r="N169">
            <v>-11608029.529999999</v>
          </cell>
          <cell r="O169">
            <v>-7859.93</v>
          </cell>
          <cell r="P169">
            <v>0</v>
          </cell>
          <cell r="Q169">
            <v>0</v>
          </cell>
          <cell r="R169">
            <v>0</v>
          </cell>
          <cell r="S169">
            <v>8354006.4499999993</v>
          </cell>
          <cell r="T169">
            <v>15490.42</v>
          </cell>
          <cell r="U169">
            <v>-19394.689999999999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8350102.1799999997</v>
          </cell>
          <cell r="AA169">
            <v>58100.510000000009</v>
          </cell>
          <cell r="AB169">
            <v>-51925.71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8356276.9799999995</v>
          </cell>
        </row>
        <row r="170">
          <cell r="A170" t="str">
            <v>31110601</v>
          </cell>
          <cell r="B170">
            <v>311</v>
          </cell>
          <cell r="C170" t="str">
            <v>Riviera U3</v>
          </cell>
          <cell r="D170" t="str">
            <v>Steam</v>
          </cell>
          <cell r="E170">
            <v>10601</v>
          </cell>
          <cell r="I170" t="str">
            <v>Riviera U3</v>
          </cell>
          <cell r="J170" t="str">
            <v>CRS</v>
          </cell>
          <cell r="K170">
            <v>311</v>
          </cell>
          <cell r="L170">
            <v>324107.13</v>
          </cell>
          <cell r="M170">
            <v>0</v>
          </cell>
          <cell r="N170">
            <v>-54170.25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269936.88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269936.88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269936.88</v>
          </cell>
        </row>
        <row r="171">
          <cell r="A171" t="str">
            <v>31210601</v>
          </cell>
          <cell r="B171">
            <v>312</v>
          </cell>
          <cell r="C171" t="str">
            <v>Riviera U3</v>
          </cell>
          <cell r="D171" t="str">
            <v>Steam</v>
          </cell>
          <cell r="E171">
            <v>10601</v>
          </cell>
          <cell r="K171">
            <v>312</v>
          </cell>
          <cell r="L171">
            <v>27800916</v>
          </cell>
          <cell r="M171">
            <v>0</v>
          </cell>
          <cell r="N171">
            <v>-27800916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</row>
        <row r="172">
          <cell r="A172" t="str">
            <v>31410601</v>
          </cell>
          <cell r="B172">
            <v>314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314</v>
          </cell>
          <cell r="L172">
            <v>21283614.600000001</v>
          </cell>
          <cell r="M172">
            <v>0</v>
          </cell>
          <cell r="N172">
            <v>-21283614.600000001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</row>
        <row r="173">
          <cell r="A173" t="str">
            <v>31510601</v>
          </cell>
          <cell r="B173">
            <v>315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315</v>
          </cell>
          <cell r="L173">
            <v>2628317.37</v>
          </cell>
          <cell r="M173">
            <v>0</v>
          </cell>
          <cell r="N173">
            <v>-2628317.37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</row>
        <row r="174">
          <cell r="A174" t="str">
            <v>31610601</v>
          </cell>
          <cell r="B174">
            <v>316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316</v>
          </cell>
          <cell r="L174">
            <v>123335.4</v>
          </cell>
          <cell r="M174">
            <v>0</v>
          </cell>
          <cell r="N174">
            <v>-123335.4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/>
          </cell>
          <cell r="B175" t="str">
            <v/>
          </cell>
          <cell r="C175" t="str">
            <v>Riviera U3</v>
          </cell>
          <cell r="D175" t="str">
            <v>Steam</v>
          </cell>
          <cell r="E175" t="str">
            <v/>
          </cell>
          <cell r="J175" t="str">
            <v>CRS Total</v>
          </cell>
          <cell r="L175">
            <v>52160290.5</v>
          </cell>
          <cell r="M175">
            <v>0</v>
          </cell>
          <cell r="N175">
            <v>-51890353.619999997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269936.88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269936.88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269936.88</v>
          </cell>
        </row>
        <row r="176">
          <cell r="A176" t="str">
            <v/>
          </cell>
          <cell r="B176" t="str">
            <v/>
          </cell>
          <cell r="C176" t="str">
            <v>Riviera U3 Total</v>
          </cell>
          <cell r="D176" t="str">
            <v>Steam</v>
          </cell>
          <cell r="E176" t="str">
            <v/>
          </cell>
          <cell r="I176" t="str">
            <v>Riviera U3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269936.88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269936.88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269936.88</v>
          </cell>
        </row>
        <row r="177">
          <cell r="A177" t="str">
            <v>31110602</v>
          </cell>
          <cell r="B177">
            <v>311</v>
          </cell>
          <cell r="C177" t="str">
            <v>Riviera U4</v>
          </cell>
          <cell r="D177" t="str">
            <v>Steam</v>
          </cell>
          <cell r="E177">
            <v>10602</v>
          </cell>
          <cell r="I177" t="str">
            <v>Riviera U4</v>
          </cell>
          <cell r="J177" t="str">
            <v>CRS</v>
          </cell>
          <cell r="K177">
            <v>311</v>
          </cell>
          <cell r="L177">
            <v>112709.27</v>
          </cell>
          <cell r="M177">
            <v>0</v>
          </cell>
          <cell r="N177">
            <v>-112709.27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</row>
        <row r="178">
          <cell r="A178" t="str">
            <v>31210602</v>
          </cell>
          <cell r="B178">
            <v>312</v>
          </cell>
          <cell r="C178" t="str">
            <v>Riviera U4</v>
          </cell>
          <cell r="D178" t="str">
            <v>Steam</v>
          </cell>
          <cell r="E178">
            <v>10602</v>
          </cell>
          <cell r="K178">
            <v>312</v>
          </cell>
          <cell r="L178">
            <v>21687849.949999999</v>
          </cell>
          <cell r="M178">
            <v>0</v>
          </cell>
          <cell r="N178">
            <v>-21687849.949999999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</row>
        <row r="179">
          <cell r="A179" t="str">
            <v>31410602</v>
          </cell>
          <cell r="B179">
            <v>314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314</v>
          </cell>
          <cell r="L179">
            <v>16263325.99</v>
          </cell>
          <cell r="M179">
            <v>0</v>
          </cell>
          <cell r="N179">
            <v>-16263325.99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 t="str">
            <v>31510602</v>
          </cell>
          <cell r="B180">
            <v>315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315</v>
          </cell>
          <cell r="L180">
            <v>3491736.54</v>
          </cell>
          <cell r="M180">
            <v>0</v>
          </cell>
          <cell r="N180">
            <v>-3491736.54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</row>
        <row r="181">
          <cell r="A181" t="str">
            <v>31610602</v>
          </cell>
          <cell r="B181">
            <v>316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316</v>
          </cell>
          <cell r="L181">
            <v>49625.78</v>
          </cell>
          <cell r="M181">
            <v>0</v>
          </cell>
          <cell r="N181">
            <v>-49625.78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/>
          </cell>
          <cell r="B182" t="str">
            <v/>
          </cell>
          <cell r="C182" t="str">
            <v>Riviera U4</v>
          </cell>
          <cell r="D182" t="str">
            <v>Steam</v>
          </cell>
          <cell r="E182" t="str">
            <v/>
          </cell>
          <cell r="J182" t="str">
            <v>CRS Total</v>
          </cell>
          <cell r="L182">
            <v>41605247.530000001</v>
          </cell>
          <cell r="M182">
            <v>0</v>
          </cell>
          <cell r="N182">
            <v>-41605247.530000001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 t="str">
            <v/>
          </cell>
          <cell r="B183" t="str">
            <v/>
          </cell>
          <cell r="C183" t="str">
            <v>Riviera U4 Total</v>
          </cell>
          <cell r="D183" t="str">
            <v>Steam</v>
          </cell>
          <cell r="E183" t="str">
            <v/>
          </cell>
          <cell r="I183" t="str">
            <v>Riviera U4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H184" t="str">
            <v>Riviera  Total</v>
          </cell>
          <cell r="L184">
            <v>113688209.49000001</v>
          </cell>
          <cell r="M184">
            <v>47224.45</v>
          </cell>
          <cell r="N184">
            <v>-105103630.68000001</v>
          </cell>
          <cell r="O184">
            <v>-7859.93</v>
          </cell>
          <cell r="P184">
            <v>0</v>
          </cell>
          <cell r="Q184">
            <v>0</v>
          </cell>
          <cell r="R184">
            <v>0</v>
          </cell>
          <cell r="S184">
            <v>8623943.3300000001</v>
          </cell>
          <cell r="T184">
            <v>15490.42</v>
          </cell>
          <cell r="U184">
            <v>-19394.689999999999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8620039.0600000005</v>
          </cell>
          <cell r="AA184">
            <v>58100.510000000009</v>
          </cell>
          <cell r="AB184">
            <v>-51925.71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8626213.8599999994</v>
          </cell>
        </row>
        <row r="185">
          <cell r="A185" t="str">
            <v>31110700</v>
          </cell>
          <cell r="B185">
            <v>311</v>
          </cell>
          <cell r="C185" t="str">
            <v>Sanford Comm</v>
          </cell>
          <cell r="D185" t="str">
            <v>Steam</v>
          </cell>
          <cell r="E185">
            <v>10700</v>
          </cell>
          <cell r="H185" t="str">
            <v xml:space="preserve">Sanford </v>
          </cell>
          <cell r="I185" t="str">
            <v>Sanford Comm</v>
          </cell>
          <cell r="J185" t="str">
            <v>Depr</v>
          </cell>
          <cell r="K185">
            <v>311</v>
          </cell>
          <cell r="L185">
            <v>12314.67</v>
          </cell>
          <cell r="M185">
            <v>310.95</v>
          </cell>
          <cell r="N185">
            <v>0</v>
          </cell>
          <cell r="O185">
            <v>2384.94</v>
          </cell>
          <cell r="P185">
            <v>0</v>
          </cell>
          <cell r="Q185">
            <v>0</v>
          </cell>
          <cell r="R185">
            <v>0</v>
          </cell>
          <cell r="S185">
            <v>15010.560000000001</v>
          </cell>
          <cell r="T185">
            <v>103.67000000000002</v>
          </cell>
          <cell r="U185">
            <v>-5.7299999999999995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15108.500000000002</v>
          </cell>
          <cell r="AA185">
            <v>369.80000000000007</v>
          </cell>
          <cell r="AB185">
            <v>-22548.67000000002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-7070.370000000019</v>
          </cell>
        </row>
        <row r="186">
          <cell r="A186" t="str">
            <v>31210700</v>
          </cell>
          <cell r="B186">
            <v>312</v>
          </cell>
          <cell r="C186" t="str">
            <v>Sanford Comm</v>
          </cell>
          <cell r="D186" t="str">
            <v>Steam</v>
          </cell>
          <cell r="E186">
            <v>10700</v>
          </cell>
          <cell r="K186">
            <v>312</v>
          </cell>
          <cell r="L186">
            <v>20878.650000000001</v>
          </cell>
          <cell r="M186">
            <v>3768.3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24646.95</v>
          </cell>
          <cell r="T186">
            <v>1256.3900000000003</v>
          </cell>
          <cell r="U186">
            <v>-55.08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25848.260000000002</v>
          </cell>
          <cell r="AA186">
            <v>4481.4500000000007</v>
          </cell>
          <cell r="AB186">
            <v>-216321.69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-185991.97999999998</v>
          </cell>
        </row>
        <row r="187">
          <cell r="A187" t="str">
            <v>31410700</v>
          </cell>
          <cell r="B187">
            <v>314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314</v>
          </cell>
          <cell r="L187">
            <v>-7468.36</v>
          </cell>
          <cell r="M187">
            <v>92.34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-7376.0199999999995</v>
          </cell>
          <cell r="T187">
            <v>30.790000000000006</v>
          </cell>
          <cell r="U187">
            <v>-1.35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-7346.58</v>
          </cell>
          <cell r="AA187">
            <v>109.83</v>
          </cell>
          <cell r="AB187">
            <v>-5301.9600000000019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-12538.710000000003</v>
          </cell>
        </row>
        <row r="188">
          <cell r="A188" t="str">
            <v>31510700</v>
          </cell>
          <cell r="B188">
            <v>315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315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A189" t="str">
            <v>31610700</v>
          </cell>
          <cell r="B189">
            <v>316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316</v>
          </cell>
          <cell r="L189">
            <v>-132.1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-132.1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-132.1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-132.1</v>
          </cell>
        </row>
        <row r="190">
          <cell r="A190" t="str">
            <v/>
          </cell>
          <cell r="B190" t="str">
            <v/>
          </cell>
          <cell r="C190" t="str">
            <v>Sanford Comm</v>
          </cell>
          <cell r="D190" t="str">
            <v>Steam</v>
          </cell>
          <cell r="E190" t="str">
            <v/>
          </cell>
          <cell r="J190" t="str">
            <v>Depr Total</v>
          </cell>
          <cell r="L190">
            <v>25592.86</v>
          </cell>
          <cell r="M190">
            <v>4171.59</v>
          </cell>
          <cell r="N190">
            <v>0</v>
          </cell>
          <cell r="O190">
            <v>2384.94</v>
          </cell>
          <cell r="P190">
            <v>0</v>
          </cell>
          <cell r="Q190">
            <v>0</v>
          </cell>
          <cell r="R190">
            <v>0</v>
          </cell>
          <cell r="S190">
            <v>32149.390000000003</v>
          </cell>
          <cell r="T190">
            <v>1390.8500000000004</v>
          </cell>
          <cell r="U190">
            <v>-62.16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33478.080000000002</v>
          </cell>
          <cell r="AA190">
            <v>4961.0800000000008</v>
          </cell>
          <cell r="AB190">
            <v>-244172.32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-205733.16</v>
          </cell>
        </row>
        <row r="191">
          <cell r="A191" t="str">
            <v>316.710700</v>
          </cell>
          <cell r="B191">
            <v>316.7</v>
          </cell>
          <cell r="C191" t="str">
            <v>Sanford Comm</v>
          </cell>
          <cell r="D191" t="str">
            <v>Steam</v>
          </cell>
          <cell r="E191">
            <v>10700</v>
          </cell>
          <cell r="J191" t="str">
            <v>Amort</v>
          </cell>
          <cell r="K191">
            <v>316.7</v>
          </cell>
          <cell r="L191">
            <v>41710.199999999997</v>
          </cell>
          <cell r="M191">
            <v>20516.25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62226.45</v>
          </cell>
          <cell r="T191">
            <v>6840.32</v>
          </cell>
          <cell r="U191">
            <v>-50.400000000000006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69016.37</v>
          </cell>
          <cell r="AA191">
            <v>27931.590000000004</v>
          </cell>
          <cell r="AB191">
            <v>-42.870000000000005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96905.09</v>
          </cell>
        </row>
        <row r="192">
          <cell r="A192" t="str">
            <v/>
          </cell>
          <cell r="B192" t="str">
            <v/>
          </cell>
          <cell r="C192" t="str">
            <v>Sanford Comm</v>
          </cell>
          <cell r="D192" t="str">
            <v>Steam</v>
          </cell>
          <cell r="E192" t="str">
            <v/>
          </cell>
          <cell r="J192" t="str">
            <v>Amort Total</v>
          </cell>
          <cell r="L192">
            <v>41710.199999999997</v>
          </cell>
          <cell r="M192">
            <v>20516.25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62226.45</v>
          </cell>
          <cell r="T192">
            <v>6840.32</v>
          </cell>
          <cell r="U192">
            <v>-50.400000000000006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69016.37</v>
          </cell>
          <cell r="AA192">
            <v>27931.590000000004</v>
          </cell>
          <cell r="AB192">
            <v>-42.870000000000005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96905.09</v>
          </cell>
        </row>
        <row r="193">
          <cell r="A193" t="str">
            <v/>
          </cell>
          <cell r="B193" t="str">
            <v/>
          </cell>
          <cell r="C193" t="str">
            <v>Sanford Comm Total</v>
          </cell>
          <cell r="D193" t="str">
            <v>Steam</v>
          </cell>
          <cell r="E193" t="str">
            <v/>
          </cell>
          <cell r="I193" t="str">
            <v>Sanford Comm Total</v>
          </cell>
          <cell r="L193">
            <v>67303.06</v>
          </cell>
          <cell r="M193">
            <v>24687.84</v>
          </cell>
          <cell r="N193">
            <v>0</v>
          </cell>
          <cell r="O193">
            <v>2384.94</v>
          </cell>
          <cell r="P193">
            <v>0</v>
          </cell>
          <cell r="Q193">
            <v>0</v>
          </cell>
          <cell r="R193">
            <v>0</v>
          </cell>
          <cell r="S193">
            <v>94375.84</v>
          </cell>
          <cell r="T193">
            <v>8231.17</v>
          </cell>
          <cell r="U193">
            <v>-112.56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102494.45</v>
          </cell>
          <cell r="AA193">
            <v>32892.670000000006</v>
          </cell>
          <cell r="AB193">
            <v>-244215.19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-108828.07</v>
          </cell>
        </row>
        <row r="194">
          <cell r="A194" t="str">
            <v>31110701</v>
          </cell>
          <cell r="B194">
            <v>311</v>
          </cell>
          <cell r="C194" t="str">
            <v>Sanford U3</v>
          </cell>
          <cell r="D194" t="str">
            <v>Steam</v>
          </cell>
          <cell r="E194">
            <v>10701</v>
          </cell>
          <cell r="I194" t="str">
            <v>Sanford U3</v>
          </cell>
          <cell r="J194" t="str">
            <v>Depr</v>
          </cell>
          <cell r="K194">
            <v>311</v>
          </cell>
          <cell r="L194">
            <v>3999642.87</v>
          </cell>
          <cell r="M194">
            <v>72557.37</v>
          </cell>
          <cell r="N194">
            <v>0</v>
          </cell>
          <cell r="O194">
            <v>2777.51</v>
          </cell>
          <cell r="P194">
            <v>0</v>
          </cell>
          <cell r="Q194">
            <v>-17710.990000000002</v>
          </cell>
          <cell r="R194">
            <v>0</v>
          </cell>
          <cell r="S194">
            <v>4057266.76</v>
          </cell>
          <cell r="T194">
            <v>24191.189999999988</v>
          </cell>
          <cell r="U194">
            <v>-1339.9499999999998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4080117.9999999995</v>
          </cell>
          <cell r="AA194">
            <v>86288.8</v>
          </cell>
          <cell r="AB194">
            <v>-5261303.8199999975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-1094897.0199999982</v>
          </cell>
        </row>
        <row r="195">
          <cell r="A195" t="str">
            <v>31210701</v>
          </cell>
          <cell r="B195">
            <v>312</v>
          </cell>
          <cell r="C195" t="str">
            <v>Sanford U3</v>
          </cell>
          <cell r="D195" t="str">
            <v>Steam</v>
          </cell>
          <cell r="E195">
            <v>10701</v>
          </cell>
          <cell r="K195">
            <v>312</v>
          </cell>
          <cell r="L195">
            <v>9174494.8599999994</v>
          </cell>
          <cell r="M195">
            <v>193699.62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9368194.4799999986</v>
          </cell>
          <cell r="T195">
            <v>64581.429999999993</v>
          </cell>
          <cell r="U195">
            <v>-2831.91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9429944</v>
          </cell>
          <cell r="AA195">
            <v>230358.89</v>
          </cell>
          <cell r="AB195">
            <v>-11119526.920000011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-1459224.0300000105</v>
          </cell>
        </row>
        <row r="196">
          <cell r="A196" t="str">
            <v>31410701</v>
          </cell>
          <cell r="B196">
            <v>314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314</v>
          </cell>
          <cell r="L196">
            <v>10434218.74</v>
          </cell>
          <cell r="M196">
            <v>247738.14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10681956.880000001</v>
          </cell>
          <cell r="T196">
            <v>82598.48000000004</v>
          </cell>
          <cell r="U196">
            <v>-3621.96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10760933.399999999</v>
          </cell>
          <cell r="AA196">
            <v>294624.81</v>
          </cell>
          <cell r="AB196">
            <v>-14221672.34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-3166114.1300000008</v>
          </cell>
        </row>
        <row r="197">
          <cell r="A197" t="str">
            <v>31510701</v>
          </cell>
          <cell r="B197">
            <v>315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315</v>
          </cell>
          <cell r="L197">
            <v>3947154.1</v>
          </cell>
          <cell r="M197">
            <v>76289.399999999994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4023443.5</v>
          </cell>
          <cell r="T197">
            <v>25435.679999999993</v>
          </cell>
          <cell r="U197">
            <v>-1274.6999999999998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4047604.48</v>
          </cell>
          <cell r="AA197">
            <v>90727.83</v>
          </cell>
          <cell r="AB197">
            <v>-5005112.1199999964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-866779.80999999633</v>
          </cell>
        </row>
        <row r="198">
          <cell r="A198" t="str">
            <v>31610701</v>
          </cell>
          <cell r="B198">
            <v>316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316</v>
          </cell>
          <cell r="L198">
            <v>336683.64</v>
          </cell>
          <cell r="M198">
            <v>7536.98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344220.62</v>
          </cell>
          <cell r="T198">
            <v>2511.2000000000007</v>
          </cell>
          <cell r="U198">
            <v>-125.85000000000001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346605.97000000003</v>
          </cell>
          <cell r="AA198">
            <v>8957.3300000000017</v>
          </cell>
          <cell r="AB198">
            <v>-494142.24000000022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-138578.94000000018</v>
          </cell>
        </row>
        <row r="199">
          <cell r="A199" t="str">
            <v/>
          </cell>
          <cell r="B199" t="str">
            <v/>
          </cell>
          <cell r="C199" t="str">
            <v>Sanford U3</v>
          </cell>
          <cell r="D199" t="str">
            <v>Steam</v>
          </cell>
          <cell r="E199" t="str">
            <v/>
          </cell>
          <cell r="J199" t="str">
            <v>Depr Total</v>
          </cell>
          <cell r="L199">
            <v>27892194.210000001</v>
          </cell>
          <cell r="M199">
            <v>597821.51</v>
          </cell>
          <cell r="N199">
            <v>0</v>
          </cell>
          <cell r="O199">
            <v>2777.51</v>
          </cell>
          <cell r="P199">
            <v>0</v>
          </cell>
          <cell r="Q199">
            <v>-17710.990000000002</v>
          </cell>
          <cell r="R199">
            <v>0</v>
          </cell>
          <cell r="S199">
            <v>28475082.239999998</v>
          </cell>
          <cell r="T199">
            <v>199317.98000000004</v>
          </cell>
          <cell r="U199">
            <v>-9194.3700000000008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28665205.849999998</v>
          </cell>
          <cell r="AA199">
            <v>710957.65999999992</v>
          </cell>
          <cell r="AB199">
            <v>-36101757.440000005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-6725593.9300000062</v>
          </cell>
        </row>
        <row r="200">
          <cell r="A200" t="str">
            <v>316.310701</v>
          </cell>
          <cell r="B200">
            <v>316.3</v>
          </cell>
          <cell r="C200" t="str">
            <v>Sanford U3</v>
          </cell>
          <cell r="D200" t="str">
            <v>Steam</v>
          </cell>
          <cell r="E200">
            <v>10701</v>
          </cell>
          <cell r="J200" t="str">
            <v>Amort</v>
          </cell>
          <cell r="K200">
            <v>316.3</v>
          </cell>
          <cell r="L200">
            <v>2777.17</v>
          </cell>
          <cell r="M200">
            <v>1020.19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3797.36</v>
          </cell>
          <cell r="T200">
            <v>340.13999999999987</v>
          </cell>
          <cell r="U200">
            <v>-1.08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4136.42</v>
          </cell>
          <cell r="AA200">
            <v>61.769999999999982</v>
          </cell>
          <cell r="AB200">
            <v>-4078.44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119.75</v>
          </cell>
        </row>
        <row r="201">
          <cell r="A201" t="str">
            <v>316.510701</v>
          </cell>
          <cell r="B201">
            <v>316.5</v>
          </cell>
          <cell r="C201" t="str">
            <v>Sanford U3</v>
          </cell>
          <cell r="D201" t="str">
            <v>Steam</v>
          </cell>
          <cell r="E201">
            <v>10701</v>
          </cell>
          <cell r="K201">
            <v>316.5</v>
          </cell>
          <cell r="L201">
            <v>3781.4</v>
          </cell>
          <cell r="M201">
            <v>1944.72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5726.12</v>
          </cell>
          <cell r="T201">
            <v>648.38999999999965</v>
          </cell>
          <cell r="U201">
            <v>-3.42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6371.09</v>
          </cell>
          <cell r="AA201">
            <v>2647.61</v>
          </cell>
          <cell r="AB201">
            <v>-2.9199999999999982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9015.7800000000007</v>
          </cell>
        </row>
        <row r="202">
          <cell r="A202" t="str">
            <v>316.710701</v>
          </cell>
          <cell r="B202">
            <v>316.7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316.7</v>
          </cell>
          <cell r="L202">
            <v>34055.730000000003</v>
          </cell>
          <cell r="M202">
            <v>6371.52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40427.25</v>
          </cell>
          <cell r="T202">
            <v>2124.3199999999997</v>
          </cell>
          <cell r="U202">
            <v>-15.66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42535.91</v>
          </cell>
          <cell r="AA202">
            <v>5443.9599999999991</v>
          </cell>
          <cell r="AB202">
            <v>-23172.35999999999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24807.510000000013</v>
          </cell>
        </row>
        <row r="203">
          <cell r="A203" t="str">
            <v/>
          </cell>
          <cell r="B203" t="str">
            <v/>
          </cell>
          <cell r="C203" t="str">
            <v>Sanford U3</v>
          </cell>
          <cell r="D203" t="str">
            <v>Steam</v>
          </cell>
          <cell r="E203" t="str">
            <v/>
          </cell>
          <cell r="J203" t="str">
            <v>Amort Total</v>
          </cell>
          <cell r="L203">
            <v>40614.300000000003</v>
          </cell>
          <cell r="M203">
            <v>9336.43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49950.729999999996</v>
          </cell>
          <cell r="T203">
            <v>3112.8499999999995</v>
          </cell>
          <cell r="U203">
            <v>-20.16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53043.420000000006</v>
          </cell>
          <cell r="AA203">
            <v>8153.3399999999992</v>
          </cell>
          <cell r="AB203">
            <v>-27253.71999999999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33943.040000000015</v>
          </cell>
        </row>
        <row r="204">
          <cell r="A204" t="str">
            <v/>
          </cell>
          <cell r="B204" t="str">
            <v/>
          </cell>
          <cell r="C204" t="str">
            <v>Sanford U3 Total</v>
          </cell>
          <cell r="D204" t="str">
            <v>Steam</v>
          </cell>
          <cell r="E204" t="str">
            <v/>
          </cell>
          <cell r="I204" t="str">
            <v>Sanford U3 Total</v>
          </cell>
          <cell r="L204">
            <v>27932808.510000002</v>
          </cell>
          <cell r="M204">
            <v>607157.93999999994</v>
          </cell>
          <cell r="N204">
            <v>0</v>
          </cell>
          <cell r="O204">
            <v>2777.51</v>
          </cell>
          <cell r="P204">
            <v>0</v>
          </cell>
          <cell r="Q204">
            <v>-17710.990000000002</v>
          </cell>
          <cell r="R204">
            <v>0</v>
          </cell>
          <cell r="S204">
            <v>28525032.969999999</v>
          </cell>
          <cell r="T204">
            <v>202430.83000000007</v>
          </cell>
          <cell r="U204">
            <v>-9214.5300000000007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28718249.27</v>
          </cell>
          <cell r="AA204">
            <v>719110.99999999988</v>
          </cell>
          <cell r="AB204">
            <v>-36129011.160000004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-6691650.8900000062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H205" t="str">
            <v>Sanford  Total</v>
          </cell>
          <cell r="L205">
            <v>28000111.570000004</v>
          </cell>
          <cell r="M205">
            <v>631845.77999999991</v>
          </cell>
          <cell r="N205">
            <v>0</v>
          </cell>
          <cell r="O205">
            <v>5162.4500000000007</v>
          </cell>
          <cell r="P205">
            <v>0</v>
          </cell>
          <cell r="Q205">
            <v>-17710.990000000002</v>
          </cell>
          <cell r="R205">
            <v>0</v>
          </cell>
          <cell r="S205">
            <v>28619408.810000002</v>
          </cell>
          <cell r="T205">
            <v>210662.00000000006</v>
          </cell>
          <cell r="U205">
            <v>-9327.09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28820743.719999999</v>
          </cell>
          <cell r="AA205">
            <v>752003.66999999981</v>
          </cell>
          <cell r="AB205">
            <v>-36373226.350000009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-6800478.9600000065</v>
          </cell>
        </row>
        <row r="206">
          <cell r="A206" t="str">
            <v>31210800</v>
          </cell>
          <cell r="B206">
            <v>312</v>
          </cell>
          <cell r="C206" t="str">
            <v>Scherer Coal Cars</v>
          </cell>
          <cell r="D206" t="str">
            <v>Steam</v>
          </cell>
          <cell r="E206">
            <v>10800</v>
          </cell>
          <cell r="H206" t="str">
            <v xml:space="preserve">Scherer </v>
          </cell>
          <cell r="I206" t="str">
            <v>Scherer Coal Cars</v>
          </cell>
          <cell r="J206" t="str">
            <v>Depr</v>
          </cell>
          <cell r="K206">
            <v>312</v>
          </cell>
          <cell r="L206">
            <v>33421373.059999999</v>
          </cell>
          <cell r="M206">
            <v>0</v>
          </cell>
          <cell r="N206">
            <v>-52004.27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33369368.789999999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33369368.789999999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33369368.789999999</v>
          </cell>
        </row>
        <row r="207">
          <cell r="A207" t="str">
            <v/>
          </cell>
          <cell r="B207" t="str">
            <v/>
          </cell>
          <cell r="C207" t="str">
            <v>Scherer Coal Cars</v>
          </cell>
          <cell r="D207" t="str">
            <v>Steam</v>
          </cell>
          <cell r="E207" t="str">
            <v/>
          </cell>
          <cell r="J207" t="str">
            <v>Depr Total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33369368.789999999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33369368.789999999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 Total</v>
          </cell>
          <cell r="D208" t="str">
            <v>Steam</v>
          </cell>
          <cell r="E208" t="str">
            <v/>
          </cell>
          <cell r="I208" t="str">
            <v>Scherer Coal Cars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33369368.789999999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33369368.789999999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33369368.789999999</v>
          </cell>
        </row>
        <row r="209">
          <cell r="A209" t="str">
            <v>31110801</v>
          </cell>
          <cell r="B209">
            <v>311</v>
          </cell>
          <cell r="C209" t="str">
            <v>Scherer Comm</v>
          </cell>
          <cell r="D209" t="str">
            <v>Steam</v>
          </cell>
          <cell r="E209">
            <v>10801</v>
          </cell>
          <cell r="I209" t="str">
            <v>Scherer Comm</v>
          </cell>
          <cell r="J209" t="str">
            <v>Depr</v>
          </cell>
          <cell r="K209">
            <v>311</v>
          </cell>
          <cell r="L209">
            <v>16043467.789999999</v>
          </cell>
          <cell r="M209">
            <v>604539.81000000006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16648007.6</v>
          </cell>
          <cell r="T209">
            <v>201661.93000000005</v>
          </cell>
          <cell r="U209">
            <v>-14380.920000000002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16835288.609999996</v>
          </cell>
          <cell r="AA209">
            <v>1035983.0000000001</v>
          </cell>
          <cell r="AB209">
            <v>-58749.389999999985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17812522.219999995</v>
          </cell>
        </row>
        <row r="210">
          <cell r="A210" t="str">
            <v>31210801</v>
          </cell>
          <cell r="B210">
            <v>312</v>
          </cell>
          <cell r="C210" t="str">
            <v>Scherer Comm</v>
          </cell>
          <cell r="D210" t="str">
            <v>Steam</v>
          </cell>
          <cell r="E210">
            <v>10801</v>
          </cell>
          <cell r="K210">
            <v>312</v>
          </cell>
          <cell r="L210">
            <v>8368692.1699999999</v>
          </cell>
          <cell r="M210">
            <v>493563.14999999997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8862255.3200000003</v>
          </cell>
          <cell r="T210">
            <v>164642.46000000014</v>
          </cell>
          <cell r="U210">
            <v>-9483.119999999999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9017414.6600000001</v>
          </cell>
          <cell r="AA210">
            <v>845805.5199999999</v>
          </cell>
          <cell r="AB210">
            <v>-38740.67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9824479.5099999998</v>
          </cell>
        </row>
        <row r="211">
          <cell r="A211" t="str">
            <v>31410801</v>
          </cell>
          <cell r="B211">
            <v>314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314</v>
          </cell>
          <cell r="L211">
            <v>1180022.8799999999</v>
          </cell>
          <cell r="M211">
            <v>82401.570000000007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1262424.45</v>
          </cell>
          <cell r="T211">
            <v>27487.47</v>
          </cell>
          <cell r="U211">
            <v>-1583.22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1288328.7</v>
          </cell>
          <cell r="AA211">
            <v>141209.37</v>
          </cell>
          <cell r="AB211">
            <v>-6467.83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1423070.24</v>
          </cell>
        </row>
        <row r="212">
          <cell r="A212" t="str">
            <v>31510801</v>
          </cell>
          <cell r="B212">
            <v>315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315</v>
          </cell>
          <cell r="L212">
            <v>524595.81000000006</v>
          </cell>
          <cell r="M212">
            <v>21713.040000000001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546308.85000000009</v>
          </cell>
          <cell r="T212">
            <v>7243.0399999999972</v>
          </cell>
          <cell r="U212">
            <v>-451.95000000000005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553099.94000000006</v>
          </cell>
          <cell r="AA212">
            <v>37209.14</v>
          </cell>
          <cell r="AB212">
            <v>-1846.3000000000002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588462.78</v>
          </cell>
        </row>
        <row r="213">
          <cell r="A213" t="str">
            <v>31610801</v>
          </cell>
          <cell r="B213">
            <v>316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316</v>
          </cell>
          <cell r="L213">
            <v>1229055.6499999999</v>
          </cell>
          <cell r="M213">
            <v>64193.85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1293249.5</v>
          </cell>
          <cell r="T213">
            <v>21413.730000000003</v>
          </cell>
          <cell r="U213">
            <v>-1336.17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1313327.06</v>
          </cell>
          <cell r="AA213">
            <v>110007.19000000002</v>
          </cell>
          <cell r="AB213">
            <v>-5458.5899999999992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1417875.6600000001</v>
          </cell>
        </row>
        <row r="214">
          <cell r="A214" t="str">
            <v/>
          </cell>
          <cell r="B214" t="str">
            <v/>
          </cell>
          <cell r="C214" t="str">
            <v>Scherer Comm</v>
          </cell>
          <cell r="D214" t="str">
            <v>Steam</v>
          </cell>
          <cell r="E214" t="str">
            <v/>
          </cell>
          <cell r="J214" t="str">
            <v>Depr Total</v>
          </cell>
          <cell r="L214">
            <v>27345834.299999997</v>
          </cell>
          <cell r="M214">
            <v>1266411.4200000002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28612245.720000003</v>
          </cell>
          <cell r="T214">
            <v>422448.63000000018</v>
          </cell>
          <cell r="U214">
            <v>-27235.380000000005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29007458.969999995</v>
          </cell>
          <cell r="AA214">
            <v>2170214.2200000002</v>
          </cell>
          <cell r="AB214">
            <v>-111262.77999999998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31066410.409999996</v>
          </cell>
        </row>
        <row r="215">
          <cell r="A215" t="str">
            <v>316.510801</v>
          </cell>
          <cell r="B215">
            <v>316.5</v>
          </cell>
          <cell r="C215" t="str">
            <v>Scherer Comm</v>
          </cell>
          <cell r="D215" t="str">
            <v>Steam</v>
          </cell>
          <cell r="E215">
            <v>10801</v>
          </cell>
          <cell r="J215" t="str">
            <v>Amort</v>
          </cell>
          <cell r="K215">
            <v>316.5</v>
          </cell>
          <cell r="L215">
            <v>87506.92</v>
          </cell>
          <cell r="M215">
            <v>35002.800000000003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122509.72</v>
          </cell>
          <cell r="T215">
            <v>11676.199999999997</v>
          </cell>
          <cell r="U215">
            <v>-87.42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134098.49999999997</v>
          </cell>
          <cell r="AA215">
            <v>59983.27</v>
          </cell>
          <cell r="AB215">
            <v>-357.12999999999994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193724.63999999996</v>
          </cell>
        </row>
        <row r="216">
          <cell r="A216" t="str">
            <v>316.710801</v>
          </cell>
          <cell r="B216">
            <v>316.7</v>
          </cell>
          <cell r="C216" t="str">
            <v>Scherer Comm</v>
          </cell>
          <cell r="D216" t="str">
            <v>Steam</v>
          </cell>
          <cell r="E216">
            <v>10801</v>
          </cell>
          <cell r="K216">
            <v>316.7</v>
          </cell>
          <cell r="L216">
            <v>471350.58</v>
          </cell>
          <cell r="M216">
            <v>83111.12</v>
          </cell>
          <cell r="N216">
            <v>-47836.89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506624.80999999994</v>
          </cell>
          <cell r="T216">
            <v>27439.179999999978</v>
          </cell>
          <cell r="U216">
            <v>-287.63999999999214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533776.35</v>
          </cell>
          <cell r="AA216">
            <v>139114.06999999998</v>
          </cell>
          <cell r="AB216">
            <v>-13222.299999999992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659668.12</v>
          </cell>
        </row>
        <row r="217">
          <cell r="A217" t="str">
            <v/>
          </cell>
          <cell r="B217" t="str">
            <v/>
          </cell>
          <cell r="C217" t="str">
            <v>Scherer Comm</v>
          </cell>
          <cell r="D217" t="str">
            <v>Steam</v>
          </cell>
          <cell r="E217" t="str">
            <v/>
          </cell>
          <cell r="J217" t="str">
            <v>Amort Total</v>
          </cell>
          <cell r="L217">
            <v>558857.5</v>
          </cell>
          <cell r="M217">
            <v>118113.92</v>
          </cell>
          <cell r="N217">
            <v>-47836.89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629134.52999999991</v>
          </cell>
          <cell r="T217">
            <v>39115.379999999976</v>
          </cell>
          <cell r="U217">
            <v>-375.05999999999216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667874.85</v>
          </cell>
          <cell r="AA217">
            <v>199097.33999999997</v>
          </cell>
          <cell r="AB217">
            <v>-13579.429999999991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853392.76</v>
          </cell>
        </row>
        <row r="218">
          <cell r="A218" t="str">
            <v/>
          </cell>
          <cell r="B218" t="str">
            <v/>
          </cell>
          <cell r="C218" t="str">
            <v>Scherer Comm Total</v>
          </cell>
          <cell r="D218" t="str">
            <v>Steam</v>
          </cell>
          <cell r="E218" t="str">
            <v/>
          </cell>
          <cell r="I218" t="str">
            <v>Scherer Comm Total</v>
          </cell>
          <cell r="L218">
            <v>27904691.799999997</v>
          </cell>
          <cell r="M218">
            <v>1384525.3400000003</v>
          </cell>
          <cell r="N218">
            <v>-47836.89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29241380.25</v>
          </cell>
          <cell r="T218">
            <v>461564.01000000018</v>
          </cell>
          <cell r="U218">
            <v>-27610.439999999995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29675333.819999997</v>
          </cell>
          <cell r="AA218">
            <v>2369311.56</v>
          </cell>
          <cell r="AB218">
            <v>-124842.20999999998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31919803.169999998</v>
          </cell>
        </row>
        <row r="219">
          <cell r="A219" t="str">
            <v>31110802</v>
          </cell>
          <cell r="B219">
            <v>311</v>
          </cell>
          <cell r="C219" t="str">
            <v>Scherer Comm U3&amp;4</v>
          </cell>
          <cell r="D219" t="str">
            <v>Steam</v>
          </cell>
          <cell r="E219">
            <v>10802</v>
          </cell>
          <cell r="I219" t="str">
            <v>Scherer Comm U3&amp;4</v>
          </cell>
          <cell r="J219" t="str">
            <v>Depr</v>
          </cell>
          <cell r="K219">
            <v>311</v>
          </cell>
          <cell r="L219">
            <v>1274126.6200000001</v>
          </cell>
          <cell r="M219">
            <v>48236.49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1322363.1100000001</v>
          </cell>
          <cell r="T219">
            <v>15359.29</v>
          </cell>
          <cell r="U219">
            <v>-1095.3000000000002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1336627.1000000001</v>
          </cell>
          <cell r="AA219">
            <v>78904.14</v>
          </cell>
          <cell r="AB219">
            <v>-4474.58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1411056.6600000001</v>
          </cell>
        </row>
        <row r="220">
          <cell r="A220" t="str">
            <v>31210802</v>
          </cell>
          <cell r="B220">
            <v>312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K220">
            <v>312</v>
          </cell>
          <cell r="L220">
            <v>6483680.2000000002</v>
          </cell>
          <cell r="M220">
            <v>391247.64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6874927.8399999999</v>
          </cell>
          <cell r="T220">
            <v>130512.12000000005</v>
          </cell>
          <cell r="U220">
            <v>-7238.8499999999995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6998201.1100000003</v>
          </cell>
          <cell r="AA220">
            <v>670470.23000000021</v>
          </cell>
          <cell r="AB220">
            <v>-29572.329999999994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7639099.0100000007</v>
          </cell>
        </row>
        <row r="221">
          <cell r="A221" t="str">
            <v>31410802</v>
          </cell>
          <cell r="B221">
            <v>314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314</v>
          </cell>
          <cell r="L221">
            <v>82320.05</v>
          </cell>
          <cell r="M221">
            <v>5912.37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88232.42</v>
          </cell>
          <cell r="T221">
            <v>1972.25</v>
          </cell>
          <cell r="U221">
            <v>-113.60999999999999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90091.06</v>
          </cell>
          <cell r="AA221">
            <v>10131.9</v>
          </cell>
          <cell r="AB221">
            <v>-464.11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99758.849999999991</v>
          </cell>
        </row>
        <row r="222">
          <cell r="A222" t="str">
            <v>31510802</v>
          </cell>
          <cell r="B222">
            <v>315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315</v>
          </cell>
          <cell r="L222">
            <v>125547.79</v>
          </cell>
          <cell r="M222">
            <v>5236.92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130784.70999999999</v>
          </cell>
          <cell r="T222">
            <v>1746.92</v>
          </cell>
          <cell r="U222">
            <v>-108.99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132422.64000000001</v>
          </cell>
          <cell r="AA222">
            <v>8974.34</v>
          </cell>
          <cell r="AB222">
            <v>-445.33000000000015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140951.65000000002</v>
          </cell>
        </row>
        <row r="223">
          <cell r="A223" t="str">
            <v>31610802</v>
          </cell>
          <cell r="B223">
            <v>316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</row>
        <row r="224">
          <cell r="A224" t="str">
            <v/>
          </cell>
          <cell r="B224" t="str">
            <v/>
          </cell>
          <cell r="C224" t="str">
            <v>Scherer Comm U3&amp;4</v>
          </cell>
          <cell r="D224" t="str">
            <v>Steam</v>
          </cell>
          <cell r="E224" t="str">
            <v/>
          </cell>
          <cell r="J224" t="str">
            <v>Depr Total</v>
          </cell>
          <cell r="L224">
            <v>7965674.6600000001</v>
          </cell>
          <cell r="M224">
            <v>450633.42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8416308.0800000001</v>
          </cell>
          <cell r="T224">
            <v>149590.58000000007</v>
          </cell>
          <cell r="U224">
            <v>-8556.75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8557341.910000002</v>
          </cell>
          <cell r="AA224">
            <v>768480.61000000022</v>
          </cell>
          <cell r="AB224">
            <v>-34956.35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9290866.1700000018</v>
          </cell>
        </row>
        <row r="225">
          <cell r="A225" t="str">
            <v/>
          </cell>
          <cell r="B225" t="str">
            <v/>
          </cell>
          <cell r="C225" t="str">
            <v>Scherer Comm U3&amp;4 Total</v>
          </cell>
          <cell r="D225" t="str">
            <v>Steam</v>
          </cell>
          <cell r="E225" t="str">
            <v/>
          </cell>
          <cell r="I225" t="str">
            <v>Scherer Comm U3&amp;4 Total</v>
          </cell>
          <cell r="L225">
            <v>7965674.6600000001</v>
          </cell>
          <cell r="M225">
            <v>450633.42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8416308.0800000001</v>
          </cell>
          <cell r="T225">
            <v>149590.58000000007</v>
          </cell>
          <cell r="U225">
            <v>-8556.75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8557341.910000002</v>
          </cell>
          <cell r="AA225">
            <v>768480.61000000022</v>
          </cell>
          <cell r="AB225">
            <v>-34956.35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9290866.1700000018</v>
          </cell>
        </row>
        <row r="226">
          <cell r="A226" t="str">
            <v>31110803</v>
          </cell>
          <cell r="B226">
            <v>311</v>
          </cell>
          <cell r="C226" t="str">
            <v>Scherer U4</v>
          </cell>
          <cell r="D226" t="str">
            <v>Steam</v>
          </cell>
          <cell r="E226">
            <v>10803</v>
          </cell>
          <cell r="I226" t="str">
            <v>Scherer U4</v>
          </cell>
          <cell r="J226" t="str">
            <v>Depr</v>
          </cell>
          <cell r="K226">
            <v>311</v>
          </cell>
          <cell r="L226">
            <v>27535247.289999999</v>
          </cell>
          <cell r="M226">
            <v>989227.92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28524475.210000001</v>
          </cell>
          <cell r="T226">
            <v>330842.00000000012</v>
          </cell>
          <cell r="U226">
            <v>-23593.02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28831724.190000001</v>
          </cell>
          <cell r="AA226">
            <v>1699610.21</v>
          </cell>
          <cell r="AB226">
            <v>-96382.889999999985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30434951.510000002</v>
          </cell>
        </row>
        <row r="227">
          <cell r="A227" t="str">
            <v>31210803</v>
          </cell>
          <cell r="B227">
            <v>312</v>
          </cell>
          <cell r="C227" t="str">
            <v>Scherer U4</v>
          </cell>
          <cell r="D227" t="str">
            <v>Steam</v>
          </cell>
          <cell r="E227">
            <v>10803</v>
          </cell>
          <cell r="K227">
            <v>312</v>
          </cell>
          <cell r="L227">
            <v>89250194.890000001</v>
          </cell>
          <cell r="M227">
            <v>7298093.8700000001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96548288.760000005</v>
          </cell>
          <cell r="T227">
            <v>2443968.29</v>
          </cell>
          <cell r="U227">
            <v>-140768.13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98851488.920000002</v>
          </cell>
          <cell r="AA227">
            <v>12555217.830000002</v>
          </cell>
          <cell r="AB227">
            <v>-575070.05000000005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110831636.7</v>
          </cell>
        </row>
        <row r="228">
          <cell r="A228" t="str">
            <v>31410803</v>
          </cell>
          <cell r="B228">
            <v>314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314</v>
          </cell>
          <cell r="L228">
            <v>42794706.630000003</v>
          </cell>
          <cell r="M228">
            <v>2248949.86</v>
          </cell>
          <cell r="N228">
            <v>-42367.72</v>
          </cell>
          <cell r="O228">
            <v>-86250.85</v>
          </cell>
          <cell r="P228">
            <v>0</v>
          </cell>
          <cell r="Q228">
            <v>0</v>
          </cell>
          <cell r="R228">
            <v>0</v>
          </cell>
          <cell r="S228">
            <v>44915037.920000002</v>
          </cell>
          <cell r="T228">
            <v>780537.14000000013</v>
          </cell>
          <cell r="U228">
            <v>-44957.51999999999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45650617.539999999</v>
          </cell>
          <cell r="AA228">
            <v>4009795.8200000003</v>
          </cell>
          <cell r="AB228">
            <v>-183661.73000000004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49476751.630000003</v>
          </cell>
        </row>
        <row r="229">
          <cell r="A229" t="str">
            <v>31510803</v>
          </cell>
          <cell r="B229">
            <v>315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315</v>
          </cell>
          <cell r="L229">
            <v>9633363.2899999991</v>
          </cell>
          <cell r="M229">
            <v>405616.74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10038980.029999999</v>
          </cell>
          <cell r="T229">
            <v>136217</v>
          </cell>
          <cell r="U229">
            <v>-8499.66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10166697.369999999</v>
          </cell>
          <cell r="AA229">
            <v>699777.51</v>
          </cell>
          <cell r="AB229">
            <v>-34723.08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10831751.799999999</v>
          </cell>
        </row>
        <row r="230">
          <cell r="A230" t="str">
            <v>31610803</v>
          </cell>
          <cell r="B230">
            <v>316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316</v>
          </cell>
          <cell r="L230">
            <v>1642099.14</v>
          </cell>
          <cell r="M230">
            <v>66477.69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1708576.8299999998</v>
          </cell>
          <cell r="T230">
            <v>22725.89</v>
          </cell>
          <cell r="U230">
            <v>-1418.04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1729884.68</v>
          </cell>
          <cell r="AA230">
            <v>116748.06</v>
          </cell>
          <cell r="AB230">
            <v>-5793.0399999999991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1840839.7</v>
          </cell>
        </row>
        <row r="231">
          <cell r="A231" t="str">
            <v/>
          </cell>
          <cell r="B231" t="str">
            <v/>
          </cell>
          <cell r="C231" t="str">
            <v>Scherer U4</v>
          </cell>
          <cell r="D231" t="str">
            <v>Steam</v>
          </cell>
          <cell r="E231" t="str">
            <v/>
          </cell>
          <cell r="J231" t="str">
            <v>Depr Total</v>
          </cell>
          <cell r="L231">
            <v>170855611.23999998</v>
          </cell>
          <cell r="M231">
            <v>11008366.08</v>
          </cell>
          <cell r="N231">
            <v>-42367.72</v>
          </cell>
          <cell r="O231">
            <v>-86250.85</v>
          </cell>
          <cell r="P231">
            <v>0</v>
          </cell>
          <cell r="Q231">
            <v>0</v>
          </cell>
          <cell r="R231">
            <v>0</v>
          </cell>
          <cell r="S231">
            <v>181735358.75</v>
          </cell>
          <cell r="T231">
            <v>3714290.3200000003</v>
          </cell>
          <cell r="U231">
            <v>-219236.37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185230412.70000002</v>
          </cell>
          <cell r="AA231">
            <v>19081149.430000003</v>
          </cell>
          <cell r="AB231">
            <v>-895630.79000000015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203415931.34</v>
          </cell>
        </row>
        <row r="232">
          <cell r="A232" t="str">
            <v/>
          </cell>
          <cell r="B232" t="str">
            <v/>
          </cell>
          <cell r="C232" t="str">
            <v>Scherer U4 Total</v>
          </cell>
          <cell r="D232" t="str">
            <v>Steam</v>
          </cell>
          <cell r="E232" t="str">
            <v/>
          </cell>
          <cell r="I232" t="str">
            <v>Scherer U4 Total</v>
          </cell>
          <cell r="L232">
            <v>170855611.23999998</v>
          </cell>
          <cell r="M232">
            <v>11008366.08</v>
          </cell>
          <cell r="N232">
            <v>-42367.72</v>
          </cell>
          <cell r="O232">
            <v>-86250.85</v>
          </cell>
          <cell r="P232">
            <v>0</v>
          </cell>
          <cell r="Q232">
            <v>0</v>
          </cell>
          <cell r="R232">
            <v>0</v>
          </cell>
          <cell r="S232">
            <v>181735358.75</v>
          </cell>
          <cell r="T232">
            <v>3714290.3200000003</v>
          </cell>
          <cell r="U232">
            <v>-219236.37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185230412.70000002</v>
          </cell>
          <cell r="AA232">
            <v>19081149.430000003</v>
          </cell>
          <cell r="AB232">
            <v>-895630.79000000015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203415931.34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H233" t="str">
            <v>Scherer  Total</v>
          </cell>
          <cell r="L233">
            <v>240147350.75999996</v>
          </cell>
          <cell r="M233">
            <v>12843524.84</v>
          </cell>
          <cell r="N233">
            <v>-142208.88</v>
          </cell>
          <cell r="O233">
            <v>-86250.85</v>
          </cell>
          <cell r="P233">
            <v>0</v>
          </cell>
          <cell r="Q233">
            <v>0</v>
          </cell>
          <cell r="R233">
            <v>0</v>
          </cell>
          <cell r="S233">
            <v>252762415.87000006</v>
          </cell>
          <cell r="T233">
            <v>4325444.91</v>
          </cell>
          <cell r="U233">
            <v>-255403.56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256832457.22</v>
          </cell>
          <cell r="AA233">
            <v>22218941.600000001</v>
          </cell>
          <cell r="AB233">
            <v>-1055429.3500000001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277995969.46999997</v>
          </cell>
        </row>
        <row r="234">
          <cell r="A234" t="str">
            <v>31110900</v>
          </cell>
          <cell r="B234">
            <v>311</v>
          </cell>
          <cell r="C234" t="str">
            <v>SJRPP - Coal &amp; Limestone</v>
          </cell>
          <cell r="D234" t="str">
            <v>Steam</v>
          </cell>
          <cell r="E234">
            <v>10900</v>
          </cell>
          <cell r="H234" t="str">
            <v xml:space="preserve">St Johns River Power Plant </v>
          </cell>
          <cell r="I234" t="str">
            <v>SJRPP - Coal &amp; Limestone</v>
          </cell>
          <cell r="J234" t="str">
            <v>Depr</v>
          </cell>
          <cell r="K234">
            <v>311</v>
          </cell>
          <cell r="L234">
            <v>1661651.24</v>
          </cell>
          <cell r="M234">
            <v>59586.84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1721238.08</v>
          </cell>
          <cell r="T234">
            <v>19853.369999999995</v>
          </cell>
          <cell r="U234">
            <v>-6472.98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1734618.47</v>
          </cell>
          <cell r="AA234">
            <v>79109.11</v>
          </cell>
          <cell r="AB234">
            <v>-25996.03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1787731.55</v>
          </cell>
        </row>
        <row r="235">
          <cell r="A235" t="str">
            <v>31210900</v>
          </cell>
          <cell r="B235">
            <v>312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K235">
            <v>312</v>
          </cell>
          <cell r="L235">
            <v>11941763.529999999</v>
          </cell>
          <cell r="M235">
            <v>606548.52</v>
          </cell>
          <cell r="N235">
            <v>-84175.7</v>
          </cell>
          <cell r="O235">
            <v>-837.29</v>
          </cell>
          <cell r="P235">
            <v>0</v>
          </cell>
          <cell r="Q235">
            <v>54290</v>
          </cell>
          <cell r="R235">
            <v>17.96</v>
          </cell>
          <cell r="S235">
            <v>12517607.020000001</v>
          </cell>
          <cell r="T235">
            <v>202138</v>
          </cell>
          <cell r="U235">
            <v>-53231.039999999994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12666513.98</v>
          </cell>
          <cell r="AA235">
            <v>805453.29</v>
          </cell>
          <cell r="AB235">
            <v>-213780.19999999995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13258187.07</v>
          </cell>
        </row>
        <row r="236">
          <cell r="A236" t="str">
            <v>31410900</v>
          </cell>
          <cell r="B236">
            <v>314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237" t="str">
            <v>31510900</v>
          </cell>
          <cell r="B237">
            <v>315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315</v>
          </cell>
          <cell r="L237">
            <v>1624127.51</v>
          </cell>
          <cell r="M237">
            <v>68478.77</v>
          </cell>
          <cell r="N237">
            <v>0</v>
          </cell>
          <cell r="O237">
            <v>-0.01</v>
          </cell>
          <cell r="P237">
            <v>0</v>
          </cell>
          <cell r="Q237">
            <v>2317.44</v>
          </cell>
          <cell r="R237">
            <v>0</v>
          </cell>
          <cell r="S237">
            <v>1694923.71</v>
          </cell>
          <cell r="T237">
            <v>22816.78</v>
          </cell>
          <cell r="U237">
            <v>-6509.2800000000007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1711231.21</v>
          </cell>
          <cell r="AA237">
            <v>90917.329999999987</v>
          </cell>
          <cell r="AB237">
            <v>-26141.810000000005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1776006.73</v>
          </cell>
        </row>
        <row r="238">
          <cell r="A238" t="str">
            <v>31610900</v>
          </cell>
          <cell r="B238">
            <v>316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316</v>
          </cell>
          <cell r="L238">
            <v>120753.92</v>
          </cell>
          <cell r="M238">
            <v>5450.22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126204.14</v>
          </cell>
          <cell r="T238">
            <v>1815.92</v>
          </cell>
          <cell r="U238">
            <v>-518.04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127502.02</v>
          </cell>
          <cell r="AA238">
            <v>7235.8499999999995</v>
          </cell>
          <cell r="AB238">
            <v>-2080.5100000000002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132657.36000000002</v>
          </cell>
        </row>
        <row r="239">
          <cell r="A239" t="str">
            <v/>
          </cell>
          <cell r="B239" t="str">
            <v/>
          </cell>
          <cell r="C239" t="str">
            <v>SJRPP - Coal &amp; Limestone</v>
          </cell>
          <cell r="D239" t="str">
            <v>Steam</v>
          </cell>
          <cell r="E239" t="str">
            <v/>
          </cell>
          <cell r="J239" t="str">
            <v>Depr Total</v>
          </cell>
          <cell r="L239">
            <v>15348296.199999999</v>
          </cell>
          <cell r="M239">
            <v>740064.35</v>
          </cell>
          <cell r="N239">
            <v>-84175.7</v>
          </cell>
          <cell r="O239">
            <v>-837.3</v>
          </cell>
          <cell r="P239">
            <v>0</v>
          </cell>
          <cell r="Q239">
            <v>56607.44</v>
          </cell>
          <cell r="R239">
            <v>17.96</v>
          </cell>
          <cell r="S239">
            <v>16059972.950000003</v>
          </cell>
          <cell r="T239">
            <v>246624.07</v>
          </cell>
          <cell r="U239">
            <v>-66731.339999999982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16239865.68</v>
          </cell>
          <cell r="AA239">
            <v>982715.58</v>
          </cell>
          <cell r="AB239">
            <v>-267998.55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16954582.710000001</v>
          </cell>
        </row>
        <row r="240">
          <cell r="A240" t="str">
            <v/>
          </cell>
          <cell r="B240" t="str">
            <v/>
          </cell>
          <cell r="C240" t="str">
            <v>SJRPP - Coal &amp; Limestone Total</v>
          </cell>
          <cell r="D240" t="str">
            <v>Steam</v>
          </cell>
          <cell r="E240" t="str">
            <v/>
          </cell>
          <cell r="I240" t="str">
            <v>SJRPP - Coal &amp; Limestone Total</v>
          </cell>
          <cell r="L240">
            <v>15348296.199999999</v>
          </cell>
          <cell r="M240">
            <v>740064.35</v>
          </cell>
          <cell r="N240">
            <v>-84175.7</v>
          </cell>
          <cell r="O240">
            <v>-837.3</v>
          </cell>
          <cell r="P240">
            <v>0</v>
          </cell>
          <cell r="Q240">
            <v>56607.44</v>
          </cell>
          <cell r="R240">
            <v>17.96</v>
          </cell>
          <cell r="S240">
            <v>16059972.950000003</v>
          </cell>
          <cell r="T240">
            <v>246624.07</v>
          </cell>
          <cell r="U240">
            <v>-66731.339999999982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16239865.68</v>
          </cell>
          <cell r="AA240">
            <v>982715.58</v>
          </cell>
          <cell r="AB240">
            <v>-267998.55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16954582.710000001</v>
          </cell>
        </row>
        <row r="241">
          <cell r="A241" t="str">
            <v>31210901</v>
          </cell>
          <cell r="B241">
            <v>312</v>
          </cell>
          <cell r="C241" t="str">
            <v>SJRPP - Coal Cars</v>
          </cell>
          <cell r="D241" t="str">
            <v>Steam</v>
          </cell>
          <cell r="E241">
            <v>10901</v>
          </cell>
          <cell r="I241" t="str">
            <v>SJRPP - Coal Cars</v>
          </cell>
          <cell r="J241" t="str">
            <v>Depr</v>
          </cell>
          <cell r="K241">
            <v>312</v>
          </cell>
          <cell r="L241">
            <v>2600002.96</v>
          </cell>
          <cell r="M241">
            <v>17.96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-17.96</v>
          </cell>
          <cell r="S241">
            <v>2600002.96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2600002.96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2600002.96</v>
          </cell>
        </row>
        <row r="242">
          <cell r="A242" t="str">
            <v/>
          </cell>
          <cell r="B242" t="str">
            <v/>
          </cell>
          <cell r="C242" t="str">
            <v>SJRPP - Coal Cars</v>
          </cell>
          <cell r="D242" t="str">
            <v>Steam</v>
          </cell>
          <cell r="E242" t="str">
            <v/>
          </cell>
          <cell r="J242" t="str">
            <v>Depr Total</v>
          </cell>
          <cell r="L242">
            <v>2600002.96</v>
          </cell>
          <cell r="M242">
            <v>17.96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-17.96</v>
          </cell>
          <cell r="S242">
            <v>2600002.96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2600002.96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 Total</v>
          </cell>
          <cell r="D243" t="str">
            <v>Steam</v>
          </cell>
          <cell r="E243" t="str">
            <v/>
          </cell>
          <cell r="I243" t="str">
            <v>SJRPP - Coal Cars Total</v>
          </cell>
          <cell r="L243">
            <v>2600002.96</v>
          </cell>
          <cell r="M243">
            <v>17.96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-17.96</v>
          </cell>
          <cell r="S243">
            <v>2600002.96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2600002.96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2600002.96</v>
          </cell>
        </row>
        <row r="244">
          <cell r="A244" t="str">
            <v>31110902</v>
          </cell>
          <cell r="B244">
            <v>311</v>
          </cell>
          <cell r="C244" t="str">
            <v>SJRPP - Comm</v>
          </cell>
          <cell r="D244" t="str">
            <v>Steam</v>
          </cell>
          <cell r="E244">
            <v>10902</v>
          </cell>
          <cell r="I244" t="str">
            <v>SJRPP - Comm</v>
          </cell>
          <cell r="J244" t="str">
            <v>Depr</v>
          </cell>
          <cell r="K244">
            <v>311</v>
          </cell>
          <cell r="L244">
            <v>18930352.900000002</v>
          </cell>
          <cell r="M244">
            <v>504177.12</v>
          </cell>
          <cell r="N244">
            <v>-67636.97</v>
          </cell>
          <cell r="O244">
            <v>-7000.16</v>
          </cell>
          <cell r="P244">
            <v>0</v>
          </cell>
          <cell r="Q244">
            <v>0</v>
          </cell>
          <cell r="R244">
            <v>0</v>
          </cell>
          <cell r="S244">
            <v>19359892.890000004</v>
          </cell>
          <cell r="T244">
            <v>172731.35000000009</v>
          </cell>
          <cell r="U244">
            <v>-23688.639999999999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19508935.600000001</v>
          </cell>
          <cell r="AA244">
            <v>705075.88</v>
          </cell>
          <cell r="AB244">
            <v>-95683.140000000014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20118328.34</v>
          </cell>
        </row>
        <row r="245">
          <cell r="A245" t="str">
            <v>31210902</v>
          </cell>
          <cell r="B245">
            <v>312</v>
          </cell>
          <cell r="C245" t="str">
            <v>SJRPP - Comm</v>
          </cell>
          <cell r="D245" t="str">
            <v>Steam</v>
          </cell>
          <cell r="E245">
            <v>10902</v>
          </cell>
          <cell r="K245">
            <v>312</v>
          </cell>
          <cell r="L245">
            <v>2042414.2899999998</v>
          </cell>
          <cell r="M245">
            <v>74077.84</v>
          </cell>
          <cell r="N245">
            <v>0</v>
          </cell>
          <cell r="O245">
            <v>-151615.82</v>
          </cell>
          <cell r="P245">
            <v>0</v>
          </cell>
          <cell r="Q245">
            <v>15890.68</v>
          </cell>
          <cell r="R245">
            <v>0</v>
          </cell>
          <cell r="S245">
            <v>1980766.9899999998</v>
          </cell>
          <cell r="T245">
            <v>24866.490000000005</v>
          </cell>
          <cell r="U245">
            <v>-2754.41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2002879.0699999994</v>
          </cell>
          <cell r="AA245">
            <v>101503.05</v>
          </cell>
          <cell r="AB245">
            <v>-11125.64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2093256.4799999993</v>
          </cell>
        </row>
        <row r="246">
          <cell r="A246" t="str">
            <v>31410902</v>
          </cell>
          <cell r="B246">
            <v>314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314</v>
          </cell>
          <cell r="L246">
            <v>1317938.1000000001</v>
          </cell>
          <cell r="M246">
            <v>48068.82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1366006.9200000002</v>
          </cell>
          <cell r="T246">
            <v>16114.330000000002</v>
          </cell>
          <cell r="U246">
            <v>-1784.96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1380336.29</v>
          </cell>
          <cell r="AA246">
            <v>65777.47</v>
          </cell>
          <cell r="AB246">
            <v>-7209.8000000000011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1438903.96</v>
          </cell>
        </row>
        <row r="247">
          <cell r="A247" t="str">
            <v>31510902</v>
          </cell>
          <cell r="B247">
            <v>315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315</v>
          </cell>
          <cell r="L247">
            <v>3476524.22</v>
          </cell>
          <cell r="M247">
            <v>101905.29</v>
          </cell>
          <cell r="N247">
            <v>0</v>
          </cell>
          <cell r="O247">
            <v>-189.58</v>
          </cell>
          <cell r="P247">
            <v>0</v>
          </cell>
          <cell r="Q247">
            <v>0</v>
          </cell>
          <cell r="R247">
            <v>0</v>
          </cell>
          <cell r="S247">
            <v>3578239.93</v>
          </cell>
          <cell r="T247">
            <v>34162.17</v>
          </cell>
          <cell r="U247">
            <v>-4099.43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3608302.67</v>
          </cell>
          <cell r="AA247">
            <v>139447.28999999998</v>
          </cell>
          <cell r="AB247">
            <v>-16558.38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3731191.58</v>
          </cell>
        </row>
        <row r="248">
          <cell r="A248" t="str">
            <v>31610902</v>
          </cell>
          <cell r="B248">
            <v>316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316</v>
          </cell>
          <cell r="L248">
            <v>825249.56</v>
          </cell>
          <cell r="M248">
            <v>28460.25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853709.81</v>
          </cell>
          <cell r="T248">
            <v>9540.86</v>
          </cell>
          <cell r="U248">
            <v>-1144.8899999999999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862105.78</v>
          </cell>
          <cell r="AA248">
            <v>38945.050000000003</v>
          </cell>
          <cell r="AB248">
            <v>-4624.4399999999996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896426.39</v>
          </cell>
        </row>
        <row r="249">
          <cell r="A249" t="str">
            <v/>
          </cell>
          <cell r="B249" t="str">
            <v/>
          </cell>
          <cell r="C249" t="str">
            <v>SJRPP - Comm</v>
          </cell>
          <cell r="D249" t="str">
            <v>Steam</v>
          </cell>
          <cell r="E249" t="str">
            <v/>
          </cell>
          <cell r="J249" t="str">
            <v>Depr Total</v>
          </cell>
          <cell r="L249">
            <v>26592479.07</v>
          </cell>
          <cell r="M249">
            <v>756689.32</v>
          </cell>
          <cell r="N249">
            <v>-67636.97</v>
          </cell>
          <cell r="O249">
            <v>-158805.56</v>
          </cell>
          <cell r="P249">
            <v>0</v>
          </cell>
          <cell r="Q249">
            <v>15890.68</v>
          </cell>
          <cell r="R249">
            <v>0</v>
          </cell>
          <cell r="S249">
            <v>27138616.540000003</v>
          </cell>
          <cell r="T249">
            <v>257415.20000000007</v>
          </cell>
          <cell r="U249">
            <v>-33472.33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27362559.410000004</v>
          </cell>
          <cell r="AA249">
            <v>1050748.74</v>
          </cell>
          <cell r="AB249">
            <v>-135201.40000000002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28278106.75</v>
          </cell>
        </row>
        <row r="250">
          <cell r="A250" t="str">
            <v>316.310902</v>
          </cell>
          <cell r="B250">
            <v>316.3</v>
          </cell>
          <cell r="C250" t="str">
            <v>SJRPP - Comm</v>
          </cell>
          <cell r="D250" t="str">
            <v>Steam</v>
          </cell>
          <cell r="E250">
            <v>10902</v>
          </cell>
          <cell r="J250" t="str">
            <v>Amort</v>
          </cell>
          <cell r="K250">
            <v>316.3</v>
          </cell>
          <cell r="L250">
            <v>582.21</v>
          </cell>
          <cell r="M250">
            <v>1480.96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2063.17</v>
          </cell>
          <cell r="T250">
            <v>645.86999999999989</v>
          </cell>
          <cell r="U250">
            <v>-5.58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2703.46</v>
          </cell>
          <cell r="AA250">
            <v>2636.36</v>
          </cell>
          <cell r="AB250">
            <v>-22.54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5317.2800000000007</v>
          </cell>
        </row>
        <row r="251">
          <cell r="A251" t="str">
            <v>316.510902</v>
          </cell>
          <cell r="B251">
            <v>316.5</v>
          </cell>
          <cell r="C251" t="str">
            <v>SJRPP - Comm</v>
          </cell>
          <cell r="D251" t="str">
            <v>Steam</v>
          </cell>
          <cell r="E251">
            <v>10902</v>
          </cell>
          <cell r="K251">
            <v>316.5</v>
          </cell>
          <cell r="L251">
            <v>26518.17</v>
          </cell>
          <cell r="M251">
            <v>6132.92</v>
          </cell>
          <cell r="N251">
            <v>-10954.97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21696.119999999995</v>
          </cell>
          <cell r="T251">
            <v>1809.5900000000001</v>
          </cell>
          <cell r="U251">
            <v>-2451.1700000000019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21054.54</v>
          </cell>
          <cell r="AA251">
            <v>5705.6999999999989</v>
          </cell>
          <cell r="AB251">
            <v>-10632.609999999997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16127.630000000003</v>
          </cell>
        </row>
        <row r="252">
          <cell r="A252" t="str">
            <v>316.710902</v>
          </cell>
          <cell r="B252">
            <v>316.7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316.7</v>
          </cell>
          <cell r="L252">
            <v>144455.51999999999</v>
          </cell>
          <cell r="M252">
            <v>22779.41</v>
          </cell>
          <cell r="N252">
            <v>-60021.26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107213.66999999998</v>
          </cell>
          <cell r="T252">
            <v>6692.5799999999981</v>
          </cell>
          <cell r="U252">
            <v>-9869.6900000000096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104036.55999999997</v>
          </cell>
          <cell r="AA252">
            <v>24697.809999999998</v>
          </cell>
          <cell r="AB252">
            <v>-33738.67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94995.699999999968</v>
          </cell>
        </row>
        <row r="253">
          <cell r="A253" t="str">
            <v/>
          </cell>
          <cell r="B253" t="str">
            <v/>
          </cell>
          <cell r="C253" t="str">
            <v>SJRPP - Comm</v>
          </cell>
          <cell r="D253" t="str">
            <v>Steam</v>
          </cell>
          <cell r="E253" t="str">
            <v/>
          </cell>
          <cell r="J253" t="str">
            <v>Amort Total</v>
          </cell>
          <cell r="L253">
            <v>171555.9</v>
          </cell>
          <cell r="M253">
            <v>30393.29</v>
          </cell>
          <cell r="N253">
            <v>-70976.23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130972.95999999998</v>
          </cell>
          <cell r="T253">
            <v>9148.0399999999972</v>
          </cell>
          <cell r="U253">
            <v>-12326.440000000011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127794.55999999997</v>
          </cell>
          <cell r="AA253">
            <v>33039.869999999995</v>
          </cell>
          <cell r="AB253">
            <v>-44393.819999999992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116440.60999999997</v>
          </cell>
        </row>
        <row r="254">
          <cell r="A254" t="str">
            <v/>
          </cell>
          <cell r="B254" t="str">
            <v/>
          </cell>
          <cell r="C254" t="str">
            <v>SJRPP - Comm Total</v>
          </cell>
          <cell r="D254" t="str">
            <v>Steam</v>
          </cell>
          <cell r="E254" t="str">
            <v/>
          </cell>
          <cell r="I254" t="str">
            <v>SJRPP - Comm Total</v>
          </cell>
          <cell r="L254">
            <v>26764034.970000003</v>
          </cell>
          <cell r="M254">
            <v>787082.61</v>
          </cell>
          <cell r="N254">
            <v>-138613.20000000001</v>
          </cell>
          <cell r="O254">
            <v>-158805.56</v>
          </cell>
          <cell r="P254">
            <v>0</v>
          </cell>
          <cell r="Q254">
            <v>15890.68</v>
          </cell>
          <cell r="R254">
            <v>0</v>
          </cell>
          <cell r="S254">
            <v>27269589.500000007</v>
          </cell>
          <cell r="T254">
            <v>266563.24000000005</v>
          </cell>
          <cell r="U254">
            <v>-45798.770000000011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27490353.970000003</v>
          </cell>
          <cell r="AA254">
            <v>1083788.6100000001</v>
          </cell>
          <cell r="AB254">
            <v>-179595.22000000003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28394547.359999999</v>
          </cell>
        </row>
        <row r="255">
          <cell r="A255" t="str">
            <v>31110903</v>
          </cell>
          <cell r="B255">
            <v>311</v>
          </cell>
          <cell r="C255" t="str">
            <v>SJRPP - Gypsum</v>
          </cell>
          <cell r="D255" t="str">
            <v>Steam</v>
          </cell>
          <cell r="E255">
            <v>10903</v>
          </cell>
          <cell r="I255" t="str">
            <v>SJRPP - Gypsum</v>
          </cell>
          <cell r="J255" t="str">
            <v>Depr</v>
          </cell>
          <cell r="K255">
            <v>311</v>
          </cell>
          <cell r="L255">
            <v>953109.71</v>
          </cell>
          <cell r="M255">
            <v>32321.97</v>
          </cell>
          <cell r="N255">
            <v>0</v>
          </cell>
          <cell r="O255">
            <v>-342.15</v>
          </cell>
          <cell r="P255">
            <v>0</v>
          </cell>
          <cell r="Q255">
            <v>0</v>
          </cell>
          <cell r="R255">
            <v>0</v>
          </cell>
          <cell r="S255">
            <v>985089.52999999991</v>
          </cell>
          <cell r="T255">
            <v>10769.169999999998</v>
          </cell>
          <cell r="U255">
            <v>-3511.17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992347.52999999991</v>
          </cell>
          <cell r="AA255">
            <v>42911.6</v>
          </cell>
          <cell r="AB255">
            <v>-14101.16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1021157.9699999999</v>
          </cell>
        </row>
        <row r="256">
          <cell r="A256" t="str">
            <v>31210903</v>
          </cell>
          <cell r="B256">
            <v>312</v>
          </cell>
          <cell r="C256" t="str">
            <v>SJRPP - Gypsum</v>
          </cell>
          <cell r="D256" t="str">
            <v>Steam</v>
          </cell>
          <cell r="E256">
            <v>10903</v>
          </cell>
          <cell r="K256">
            <v>312</v>
          </cell>
          <cell r="L256">
            <v>7137893.5499999998</v>
          </cell>
          <cell r="M256">
            <v>333585.14</v>
          </cell>
          <cell r="N256">
            <v>-82006.11</v>
          </cell>
          <cell r="O256">
            <v>-2611.08</v>
          </cell>
          <cell r="P256">
            <v>0</v>
          </cell>
          <cell r="Q256">
            <v>0</v>
          </cell>
          <cell r="R256">
            <v>0</v>
          </cell>
          <cell r="S256">
            <v>7386861.4999999991</v>
          </cell>
          <cell r="T256">
            <v>111317.82999999996</v>
          </cell>
          <cell r="U256">
            <v>-29314.439999999988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7468864.8899999997</v>
          </cell>
          <cell r="AA256">
            <v>443564.83000000007</v>
          </cell>
          <cell r="AB256">
            <v>-117729.18999999996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7794700.5299999993</v>
          </cell>
        </row>
        <row r="257">
          <cell r="A257" t="str">
            <v>31410903</v>
          </cell>
          <cell r="B257">
            <v>314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 t="str">
            <v>31510903</v>
          </cell>
          <cell r="B258">
            <v>315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315</v>
          </cell>
          <cell r="L258">
            <v>24490.74</v>
          </cell>
          <cell r="M258">
            <v>954.09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25444.83</v>
          </cell>
          <cell r="T258">
            <v>317.9000000000002</v>
          </cell>
          <cell r="U258">
            <v>-90.69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25672.040000000005</v>
          </cell>
          <cell r="AA258">
            <v>1266.7099999999998</v>
          </cell>
          <cell r="AB258">
            <v>-364.22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26574.530000000006</v>
          </cell>
        </row>
        <row r="259">
          <cell r="A259" t="str">
            <v>31610903</v>
          </cell>
          <cell r="B259">
            <v>316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316</v>
          </cell>
          <cell r="L259">
            <v>46979.44</v>
          </cell>
          <cell r="M259">
            <v>2003.22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48982.66</v>
          </cell>
          <cell r="T259">
            <v>667.43000000000006</v>
          </cell>
          <cell r="U259">
            <v>-190.41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49459.68</v>
          </cell>
          <cell r="AA259">
            <v>2659.49</v>
          </cell>
          <cell r="AB259">
            <v>-764.71000000000015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51354.46</v>
          </cell>
        </row>
        <row r="260">
          <cell r="A260" t="str">
            <v/>
          </cell>
          <cell r="B260" t="str">
            <v/>
          </cell>
          <cell r="C260" t="str">
            <v>SJRPP - Gypsum</v>
          </cell>
          <cell r="D260" t="str">
            <v>Steam</v>
          </cell>
          <cell r="E260" t="str">
            <v/>
          </cell>
          <cell r="J260" t="str">
            <v>Depr Total</v>
          </cell>
          <cell r="L260">
            <v>8162473.4400000004</v>
          </cell>
          <cell r="M260">
            <v>368864.42</v>
          </cell>
          <cell r="N260">
            <v>-82006.11</v>
          </cell>
          <cell r="O260">
            <v>-2953.23</v>
          </cell>
          <cell r="P260">
            <v>0</v>
          </cell>
          <cell r="Q260">
            <v>0</v>
          </cell>
          <cell r="R260">
            <v>0</v>
          </cell>
          <cell r="S260">
            <v>8446378.5199999996</v>
          </cell>
          <cell r="T260">
            <v>123072.32999999994</v>
          </cell>
          <cell r="U260">
            <v>-33106.709999999992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8536344.1399999987</v>
          </cell>
          <cell r="AA260">
            <v>490402.63000000006</v>
          </cell>
          <cell r="AB260">
            <v>-132959.27999999994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8893787.4900000002</v>
          </cell>
        </row>
        <row r="261">
          <cell r="A261" t="str">
            <v/>
          </cell>
          <cell r="B261" t="str">
            <v/>
          </cell>
          <cell r="C261" t="str">
            <v>SJRPP - Gypsum Total</v>
          </cell>
          <cell r="D261" t="str">
            <v>Steam</v>
          </cell>
          <cell r="E261" t="str">
            <v/>
          </cell>
          <cell r="I261" t="str">
            <v>SJRPP - Gypsum Total</v>
          </cell>
          <cell r="L261">
            <v>8162473.4400000004</v>
          </cell>
          <cell r="M261">
            <v>368864.42</v>
          </cell>
          <cell r="N261">
            <v>-82006.11</v>
          </cell>
          <cell r="O261">
            <v>-2953.23</v>
          </cell>
          <cell r="P261">
            <v>0</v>
          </cell>
          <cell r="Q261">
            <v>0</v>
          </cell>
          <cell r="R261">
            <v>0</v>
          </cell>
          <cell r="S261">
            <v>8446378.5199999996</v>
          </cell>
          <cell r="T261">
            <v>123072.32999999994</v>
          </cell>
          <cell r="U261">
            <v>-33106.709999999992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8536344.1399999987</v>
          </cell>
          <cell r="AA261">
            <v>490402.63000000006</v>
          </cell>
          <cell r="AB261">
            <v>-132959.27999999994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8893787.4900000002</v>
          </cell>
        </row>
        <row r="262">
          <cell r="A262" t="str">
            <v>31110904</v>
          </cell>
          <cell r="B262">
            <v>311</v>
          </cell>
          <cell r="C262" t="str">
            <v>SJRPP U1</v>
          </cell>
          <cell r="D262" t="str">
            <v>Steam</v>
          </cell>
          <cell r="E262">
            <v>10904</v>
          </cell>
          <cell r="I262" t="str">
            <v>SJRPP U1</v>
          </cell>
          <cell r="J262" t="str">
            <v>Depr</v>
          </cell>
          <cell r="K262">
            <v>311</v>
          </cell>
          <cell r="L262">
            <v>5583955.1699999999</v>
          </cell>
          <cell r="M262">
            <v>142251.37</v>
          </cell>
          <cell r="N262">
            <v>-95906.64</v>
          </cell>
          <cell r="O262">
            <v>-1206.5</v>
          </cell>
          <cell r="P262">
            <v>0</v>
          </cell>
          <cell r="Q262">
            <v>0</v>
          </cell>
          <cell r="R262">
            <v>0</v>
          </cell>
          <cell r="S262">
            <v>5629093.4000000004</v>
          </cell>
          <cell r="T262">
            <v>47281.880000000034</v>
          </cell>
          <cell r="U262">
            <v>-6484.3099999999977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5669890.9699999997</v>
          </cell>
          <cell r="AA262">
            <v>193000.94</v>
          </cell>
          <cell r="AB262">
            <v>-26191.439999999999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5836700.4699999997</v>
          </cell>
        </row>
        <row r="263">
          <cell r="A263" t="str">
            <v>31210904</v>
          </cell>
          <cell r="B263">
            <v>312</v>
          </cell>
          <cell r="C263" t="str">
            <v>SJRPP U1</v>
          </cell>
          <cell r="D263" t="str">
            <v>Steam</v>
          </cell>
          <cell r="E263">
            <v>10904</v>
          </cell>
          <cell r="K263">
            <v>312</v>
          </cell>
          <cell r="L263">
            <v>39149936.479999997</v>
          </cell>
          <cell r="M263">
            <v>1925996.47</v>
          </cell>
          <cell r="N263">
            <v>-2242793.09</v>
          </cell>
          <cell r="O263">
            <v>-62321.22</v>
          </cell>
          <cell r="P263">
            <v>0</v>
          </cell>
          <cell r="Q263">
            <v>21768.83</v>
          </cell>
          <cell r="R263">
            <v>0</v>
          </cell>
          <cell r="S263">
            <v>38792587.469999999</v>
          </cell>
          <cell r="T263">
            <v>640949.12000000034</v>
          </cell>
          <cell r="U263">
            <v>-70996.779999999795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39362539.810000002</v>
          </cell>
          <cell r="AA263">
            <v>2616304.13</v>
          </cell>
          <cell r="AB263">
            <v>-286770.05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41692073.890000001</v>
          </cell>
        </row>
        <row r="264">
          <cell r="A264" t="str">
            <v>31410904</v>
          </cell>
          <cell r="B264">
            <v>314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314</v>
          </cell>
          <cell r="L264">
            <v>13637219.52</v>
          </cell>
          <cell r="M264">
            <v>498169.3</v>
          </cell>
          <cell r="N264">
            <v>-127142.49</v>
          </cell>
          <cell r="O264">
            <v>-8655.2999999999993</v>
          </cell>
          <cell r="P264">
            <v>0</v>
          </cell>
          <cell r="Q264">
            <v>86163.12</v>
          </cell>
          <cell r="R264">
            <v>0</v>
          </cell>
          <cell r="S264">
            <v>14085754.149999999</v>
          </cell>
          <cell r="T264">
            <v>167050.91999999998</v>
          </cell>
          <cell r="U264">
            <v>-18503.930000000008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14234301.139999999</v>
          </cell>
          <cell r="AA264">
            <v>681888.78999999992</v>
          </cell>
          <cell r="AB264">
            <v>-74741.050000000017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14841448.879999999</v>
          </cell>
        </row>
        <row r="265">
          <cell r="A265" t="str">
            <v>31510904</v>
          </cell>
          <cell r="B265">
            <v>315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315</v>
          </cell>
          <cell r="L265">
            <v>6813674.9500000002</v>
          </cell>
          <cell r="M265">
            <v>219043.42</v>
          </cell>
          <cell r="N265">
            <v>-219816.13</v>
          </cell>
          <cell r="O265">
            <v>-2761.74</v>
          </cell>
          <cell r="P265">
            <v>0</v>
          </cell>
          <cell r="Q265">
            <v>0</v>
          </cell>
          <cell r="R265">
            <v>0</v>
          </cell>
          <cell r="S265">
            <v>6810140.5</v>
          </cell>
          <cell r="T265">
            <v>74786.169999999955</v>
          </cell>
          <cell r="U265">
            <v>-8974.2599999999802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6875952.4100000001</v>
          </cell>
          <cell r="AA265">
            <v>305271.34999999998</v>
          </cell>
          <cell r="AB265">
            <v>-36248.800000000003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7144974.96</v>
          </cell>
        </row>
        <row r="266">
          <cell r="A266" t="str">
            <v>31610904</v>
          </cell>
          <cell r="B266">
            <v>316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316</v>
          </cell>
          <cell r="L266">
            <v>1116393.3400000001</v>
          </cell>
          <cell r="M266">
            <v>36164.01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1152557.3500000001</v>
          </cell>
          <cell r="T266">
            <v>12138.75</v>
          </cell>
          <cell r="U266">
            <v>-1456.6399999999999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1163239.4600000002</v>
          </cell>
          <cell r="AA266">
            <v>49549.429999999986</v>
          </cell>
          <cell r="AB266">
            <v>-5883.64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1206905.2500000002</v>
          </cell>
        </row>
        <row r="267">
          <cell r="A267" t="str">
            <v/>
          </cell>
          <cell r="B267" t="str">
            <v/>
          </cell>
          <cell r="C267" t="str">
            <v>SJRPP U1</v>
          </cell>
          <cell r="D267" t="str">
            <v>Steam</v>
          </cell>
          <cell r="E267" t="str">
            <v/>
          </cell>
          <cell r="J267" t="str">
            <v>Depr Total</v>
          </cell>
          <cell r="L267">
            <v>66301179.460000008</v>
          </cell>
          <cell r="M267">
            <v>2821624.5699999994</v>
          </cell>
          <cell r="N267">
            <v>-2685658.35</v>
          </cell>
          <cell r="O267">
            <v>-74944.760000000009</v>
          </cell>
          <cell r="P267">
            <v>0</v>
          </cell>
          <cell r="Q267">
            <v>107931.95</v>
          </cell>
          <cell r="R267">
            <v>0</v>
          </cell>
          <cell r="S267">
            <v>66470132.869999997</v>
          </cell>
          <cell r="T267">
            <v>942206.84000000032</v>
          </cell>
          <cell r="U267">
            <v>-106415.91999999978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67305923.789999992</v>
          </cell>
          <cell r="AA267">
            <v>3846014.64</v>
          </cell>
          <cell r="AB267">
            <v>-429834.98000000004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70722103.449999988</v>
          </cell>
        </row>
        <row r="268">
          <cell r="A268" t="str">
            <v/>
          </cell>
          <cell r="B268" t="str">
            <v/>
          </cell>
          <cell r="C268" t="str">
            <v>SJRPP U1 Total</v>
          </cell>
          <cell r="D268" t="str">
            <v>Steam</v>
          </cell>
          <cell r="E268" t="str">
            <v/>
          </cell>
          <cell r="I268" t="str">
            <v>SJRPP U1 Total</v>
          </cell>
          <cell r="L268">
            <v>66301179.460000008</v>
          </cell>
          <cell r="M268">
            <v>2821624.5699999994</v>
          </cell>
          <cell r="N268">
            <v>-2685658.35</v>
          </cell>
          <cell r="O268">
            <v>-74944.760000000009</v>
          </cell>
          <cell r="P268">
            <v>0</v>
          </cell>
          <cell r="Q268">
            <v>107931.95</v>
          </cell>
          <cell r="R268">
            <v>0</v>
          </cell>
          <cell r="S268">
            <v>66470132.869999997</v>
          </cell>
          <cell r="T268">
            <v>942206.84000000032</v>
          </cell>
          <cell r="U268">
            <v>-106415.91999999978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67305923.789999992</v>
          </cell>
          <cell r="AA268">
            <v>3846014.64</v>
          </cell>
          <cell r="AB268">
            <v>-429834.98000000004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70722103.449999988</v>
          </cell>
        </row>
        <row r="269">
          <cell r="A269" t="str">
            <v>31110905</v>
          </cell>
          <cell r="B269">
            <v>311</v>
          </cell>
          <cell r="C269" t="str">
            <v>SJRPP U2</v>
          </cell>
          <cell r="D269" t="str">
            <v>Steam</v>
          </cell>
          <cell r="E269">
            <v>10905</v>
          </cell>
          <cell r="I269" t="str">
            <v>SJRPP U2</v>
          </cell>
          <cell r="J269" t="str">
            <v>Depr</v>
          </cell>
          <cell r="K269">
            <v>311</v>
          </cell>
          <cell r="L269">
            <v>3450459.99</v>
          </cell>
          <cell r="M269">
            <v>116035.66</v>
          </cell>
          <cell r="N269">
            <v>-128402.02</v>
          </cell>
          <cell r="O269">
            <v>-467.09</v>
          </cell>
          <cell r="P269">
            <v>0</v>
          </cell>
          <cell r="Q269">
            <v>0</v>
          </cell>
          <cell r="R269">
            <v>0</v>
          </cell>
          <cell r="S269">
            <v>3437626.5400000005</v>
          </cell>
          <cell r="T269">
            <v>38099.97</v>
          </cell>
          <cell r="U269">
            <v>-12312.449999999997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3463414.06</v>
          </cell>
          <cell r="AA269">
            <v>151821.61000000002</v>
          </cell>
          <cell r="AB269">
            <v>-49449.580000000009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3565786.09</v>
          </cell>
        </row>
        <row r="270">
          <cell r="A270" t="str">
            <v>31210905</v>
          </cell>
          <cell r="B270">
            <v>312</v>
          </cell>
          <cell r="C270" t="str">
            <v>SJRPP U2</v>
          </cell>
          <cell r="D270" t="str">
            <v>Steam</v>
          </cell>
          <cell r="E270">
            <v>10905</v>
          </cell>
          <cell r="K270">
            <v>312</v>
          </cell>
          <cell r="L270">
            <v>28717224.5</v>
          </cell>
          <cell r="M270">
            <v>1775484.79</v>
          </cell>
          <cell r="N270">
            <v>-1284733.21</v>
          </cell>
          <cell r="O270">
            <v>-20097.72</v>
          </cell>
          <cell r="P270">
            <v>0</v>
          </cell>
          <cell r="Q270">
            <v>0</v>
          </cell>
          <cell r="R270">
            <v>0</v>
          </cell>
          <cell r="S270">
            <v>29187878.359999999</v>
          </cell>
          <cell r="T270">
            <v>590402.96999999974</v>
          </cell>
          <cell r="U270">
            <v>-154104.2100000002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29624177.119999997</v>
          </cell>
          <cell r="AA270">
            <v>2352650.36</v>
          </cell>
          <cell r="AB270">
            <v>-618917.23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31357910.249999996</v>
          </cell>
        </row>
        <row r="271">
          <cell r="A271" t="str">
            <v>31410905</v>
          </cell>
          <cell r="B271">
            <v>314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314</v>
          </cell>
          <cell r="L271">
            <v>9480995.7799999993</v>
          </cell>
          <cell r="M271">
            <v>462177.37</v>
          </cell>
          <cell r="N271">
            <v>0</v>
          </cell>
          <cell r="O271">
            <v>-1805.87</v>
          </cell>
          <cell r="P271">
            <v>0</v>
          </cell>
          <cell r="Q271">
            <v>12176.25</v>
          </cell>
          <cell r="R271">
            <v>0</v>
          </cell>
          <cell r="S271">
            <v>9953543.5299999993</v>
          </cell>
          <cell r="T271">
            <v>153994.85999999999</v>
          </cell>
          <cell r="U271">
            <v>-40195.020000000004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10067343.370000001</v>
          </cell>
          <cell r="AA271">
            <v>613641.9800000001</v>
          </cell>
          <cell r="AB271">
            <v>-161432.24999999997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10519553.100000001</v>
          </cell>
        </row>
        <row r="272">
          <cell r="A272" t="str">
            <v>31510905</v>
          </cell>
          <cell r="B272">
            <v>315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315</v>
          </cell>
          <cell r="L272">
            <v>4061060.93</v>
          </cell>
          <cell r="M272">
            <v>180051.94</v>
          </cell>
          <cell r="N272">
            <v>0</v>
          </cell>
          <cell r="O272">
            <v>-175.85</v>
          </cell>
          <cell r="P272">
            <v>0</v>
          </cell>
          <cell r="Q272">
            <v>0</v>
          </cell>
          <cell r="R272">
            <v>0</v>
          </cell>
          <cell r="S272">
            <v>4240937.0200000005</v>
          </cell>
          <cell r="T272">
            <v>60439.34</v>
          </cell>
          <cell r="U272">
            <v>-17090.22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4284286.1400000006</v>
          </cell>
          <cell r="AA272">
            <v>240839.99</v>
          </cell>
          <cell r="AB272">
            <v>-68638.179999999993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4456487.95</v>
          </cell>
        </row>
        <row r="273">
          <cell r="A273" t="str">
            <v>31610905</v>
          </cell>
          <cell r="B273">
            <v>316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316</v>
          </cell>
          <cell r="L273">
            <v>680532.39</v>
          </cell>
          <cell r="M273">
            <v>28946.01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709478.40000000002</v>
          </cell>
          <cell r="T273">
            <v>9660.4199999999946</v>
          </cell>
          <cell r="U273">
            <v>-2731.6499999999996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716407.17</v>
          </cell>
          <cell r="AA273">
            <v>38495.030000000006</v>
          </cell>
          <cell r="AB273">
            <v>-10970.909999999998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743931.29</v>
          </cell>
        </row>
        <row r="274">
          <cell r="A274" t="str">
            <v/>
          </cell>
          <cell r="B274" t="str">
            <v/>
          </cell>
          <cell r="C274" t="str">
            <v>SJRPP U2</v>
          </cell>
          <cell r="D274" t="str">
            <v>Steam</v>
          </cell>
          <cell r="E274" t="str">
            <v/>
          </cell>
          <cell r="J274" t="str">
            <v>Depr Total</v>
          </cell>
          <cell r="L274">
            <v>46390273.590000004</v>
          </cell>
          <cell r="M274">
            <v>2562695.7699999996</v>
          </cell>
          <cell r="N274">
            <v>-1413135.23</v>
          </cell>
          <cell r="O274">
            <v>-22546.53</v>
          </cell>
          <cell r="P274">
            <v>0</v>
          </cell>
          <cell r="Q274">
            <v>12176.25</v>
          </cell>
          <cell r="R274">
            <v>0</v>
          </cell>
          <cell r="S274">
            <v>47529463.850000001</v>
          </cell>
          <cell r="T274">
            <v>852597.55999999971</v>
          </cell>
          <cell r="U274">
            <v>-226433.55000000022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48155627.859999999</v>
          </cell>
          <cell r="AA274">
            <v>3397448.9699999993</v>
          </cell>
          <cell r="AB274">
            <v>-909408.15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50643668.68</v>
          </cell>
        </row>
        <row r="275">
          <cell r="A275" t="str">
            <v/>
          </cell>
          <cell r="B275" t="str">
            <v/>
          </cell>
          <cell r="C275" t="str">
            <v>SJRPP U2 Total</v>
          </cell>
          <cell r="D275" t="str">
            <v>Steam</v>
          </cell>
          <cell r="E275" t="str">
            <v/>
          </cell>
          <cell r="I275" t="str">
            <v>SJRPP U2 Total</v>
          </cell>
          <cell r="L275">
            <v>46390273.590000004</v>
          </cell>
          <cell r="M275">
            <v>2562695.7699999996</v>
          </cell>
          <cell r="N275">
            <v>-1413135.23</v>
          </cell>
          <cell r="O275">
            <v>-22546.53</v>
          </cell>
          <cell r="P275">
            <v>0</v>
          </cell>
          <cell r="Q275">
            <v>12176.25</v>
          </cell>
          <cell r="R275">
            <v>0</v>
          </cell>
          <cell r="S275">
            <v>47529463.850000001</v>
          </cell>
          <cell r="T275">
            <v>852597.55999999971</v>
          </cell>
          <cell r="U275">
            <v>-226433.55000000022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48155627.859999999</v>
          </cell>
          <cell r="AA275">
            <v>3397448.9699999993</v>
          </cell>
          <cell r="AB275">
            <v>-909408.15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50643668.68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H276" t="str">
            <v>St Johns River Power Plant  Total</v>
          </cell>
          <cell r="L276">
            <v>165566260.61999997</v>
          </cell>
          <cell r="M276">
            <v>7280349.6799999997</v>
          </cell>
          <cell r="N276">
            <v>-4403588.59</v>
          </cell>
          <cell r="O276">
            <v>-260087.37999999995</v>
          </cell>
          <cell r="P276">
            <v>0</v>
          </cell>
          <cell r="Q276">
            <v>192606.32</v>
          </cell>
          <cell r="R276">
            <v>0</v>
          </cell>
          <cell r="S276">
            <v>168375540.65000004</v>
          </cell>
          <cell r="T276">
            <v>2431064.0399999996</v>
          </cell>
          <cell r="U276">
            <v>-478486.29000000004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170328118.40000001</v>
          </cell>
          <cell r="AA276">
            <v>9800370.4299999997</v>
          </cell>
          <cell r="AB276">
            <v>-1919796.1799999997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178208692.64999998</v>
          </cell>
        </row>
        <row r="277">
          <cell r="A277" t="str">
            <v>31111000</v>
          </cell>
          <cell r="B277">
            <v>311</v>
          </cell>
          <cell r="C277" t="str">
            <v>Turkey Pt Comm</v>
          </cell>
          <cell r="D277" t="str">
            <v>Steam</v>
          </cell>
          <cell r="E277">
            <v>11000</v>
          </cell>
          <cell r="H277" t="str">
            <v xml:space="preserve">Turkey Pt </v>
          </cell>
          <cell r="I277" t="str">
            <v>Turkey Pt Comm</v>
          </cell>
          <cell r="J277" t="str">
            <v>Depr</v>
          </cell>
          <cell r="K277">
            <v>311</v>
          </cell>
          <cell r="L277">
            <v>8626868.75</v>
          </cell>
          <cell r="M277">
            <v>154810.92000000001</v>
          </cell>
          <cell r="N277">
            <v>-883.96</v>
          </cell>
          <cell r="O277">
            <v>-800</v>
          </cell>
          <cell r="P277">
            <v>0</v>
          </cell>
          <cell r="Q277">
            <v>0</v>
          </cell>
          <cell r="R277">
            <v>13097.43</v>
          </cell>
          <cell r="S277">
            <v>8793093.1399999987</v>
          </cell>
          <cell r="T277">
            <v>51653.010000000038</v>
          </cell>
          <cell r="U277">
            <v>-39246.030000000006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8805500.1199999992</v>
          </cell>
          <cell r="AA277">
            <v>206336.95999999996</v>
          </cell>
          <cell r="AB277">
            <v>-160740.58999999997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8851096.4899999984</v>
          </cell>
        </row>
        <row r="278">
          <cell r="A278" t="str">
            <v>31211000</v>
          </cell>
          <cell r="B278">
            <v>312</v>
          </cell>
          <cell r="C278" t="str">
            <v>Turkey Pt Comm</v>
          </cell>
          <cell r="D278" t="str">
            <v>Steam</v>
          </cell>
          <cell r="E278">
            <v>11000</v>
          </cell>
          <cell r="K278">
            <v>312</v>
          </cell>
          <cell r="L278">
            <v>1654353.1400000001</v>
          </cell>
          <cell r="M278">
            <v>50979.92</v>
          </cell>
          <cell r="N278">
            <v>158698.22</v>
          </cell>
          <cell r="O278">
            <v>0</v>
          </cell>
          <cell r="P278">
            <v>0</v>
          </cell>
          <cell r="Q278">
            <v>0</v>
          </cell>
          <cell r="R278">
            <v>-73300.03</v>
          </cell>
          <cell r="S278">
            <v>1790731.25</v>
          </cell>
          <cell r="T278">
            <v>16933.940000000002</v>
          </cell>
          <cell r="U278">
            <v>-10807.800000000017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1796857.3900000001</v>
          </cell>
          <cell r="AA278">
            <v>67645.559999999983</v>
          </cell>
          <cell r="AB278">
            <v>-44265.66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1820237.29</v>
          </cell>
        </row>
        <row r="279">
          <cell r="A279" t="str">
            <v>31411000</v>
          </cell>
          <cell r="B279">
            <v>314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314</v>
          </cell>
          <cell r="L279">
            <v>1226067.49</v>
          </cell>
          <cell r="M279">
            <v>36766.04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-10215.17</v>
          </cell>
          <cell r="S279">
            <v>1252618.3600000001</v>
          </cell>
          <cell r="T279">
            <v>12149.650000000001</v>
          </cell>
          <cell r="U279">
            <v>-7456.08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1257311.93</v>
          </cell>
          <cell r="AA279">
            <v>48533.9</v>
          </cell>
          <cell r="AB279">
            <v>-30537.960000000006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1275307.8699999999</v>
          </cell>
        </row>
        <row r="280">
          <cell r="A280" t="str">
            <v>31511000</v>
          </cell>
          <cell r="B280">
            <v>315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315</v>
          </cell>
          <cell r="L280">
            <v>2649929.91</v>
          </cell>
          <cell r="M280">
            <v>53252.189999999995</v>
          </cell>
          <cell r="N280">
            <v>0</v>
          </cell>
          <cell r="O280">
            <v>-42735.15</v>
          </cell>
          <cell r="P280">
            <v>0</v>
          </cell>
          <cell r="Q280">
            <v>42500</v>
          </cell>
          <cell r="R280">
            <v>0</v>
          </cell>
          <cell r="S280">
            <v>2702946.95</v>
          </cell>
          <cell r="T280">
            <v>17745.82</v>
          </cell>
          <cell r="U280">
            <v>-12870.420000000002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2707822.35</v>
          </cell>
          <cell r="AA280">
            <v>70888.749999999985</v>
          </cell>
          <cell r="AB280">
            <v>-52713.539999999994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2725997.56</v>
          </cell>
        </row>
        <row r="281">
          <cell r="A281" t="str">
            <v>31611000</v>
          </cell>
          <cell r="B281">
            <v>316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316</v>
          </cell>
          <cell r="L281">
            <v>1020132.12</v>
          </cell>
          <cell r="M281">
            <v>25693.77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1045825.89</v>
          </cell>
          <cell r="T281">
            <v>8551.8900000000031</v>
          </cell>
          <cell r="U281">
            <v>-5932.71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1048445.0700000001</v>
          </cell>
          <cell r="AA281">
            <v>34162.03</v>
          </cell>
          <cell r="AB281">
            <v>-24298.74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1058308.3600000001</v>
          </cell>
        </row>
        <row r="282">
          <cell r="A282" t="str">
            <v/>
          </cell>
          <cell r="B282" t="str">
            <v/>
          </cell>
          <cell r="C282" t="str">
            <v>Turkey Pt Comm</v>
          </cell>
          <cell r="D282" t="str">
            <v>Steam</v>
          </cell>
          <cell r="E282" t="str">
            <v/>
          </cell>
          <cell r="J282" t="str">
            <v>Depr Total</v>
          </cell>
          <cell r="L282">
            <v>15177351.41</v>
          </cell>
          <cell r="M282">
            <v>321502.84000000003</v>
          </cell>
          <cell r="N282">
            <v>157814.26</v>
          </cell>
          <cell r="O282">
            <v>-43535.15</v>
          </cell>
          <cell r="P282">
            <v>0</v>
          </cell>
          <cell r="Q282">
            <v>42500</v>
          </cell>
          <cell r="R282">
            <v>-70417.77</v>
          </cell>
          <cell r="S282">
            <v>15585215.59</v>
          </cell>
          <cell r="T282">
            <v>107034.31000000004</v>
          </cell>
          <cell r="U282">
            <v>-76313.040000000037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15615936.859999999</v>
          </cell>
          <cell r="AA282">
            <v>427567.19999999995</v>
          </cell>
          <cell r="AB282">
            <v>-312556.48999999993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15730947.569999997</v>
          </cell>
        </row>
        <row r="283">
          <cell r="A283" t="str">
            <v>316.311000</v>
          </cell>
          <cell r="B283">
            <v>316.3</v>
          </cell>
          <cell r="C283" t="str">
            <v>Turkey Pt Comm</v>
          </cell>
          <cell r="D283" t="str">
            <v>Steam</v>
          </cell>
          <cell r="E283">
            <v>11000</v>
          </cell>
          <cell r="J283" t="str">
            <v>Amort</v>
          </cell>
          <cell r="K283">
            <v>316.3</v>
          </cell>
          <cell r="L283">
            <v>67917.919999999998</v>
          </cell>
          <cell r="M283">
            <v>12042.48</v>
          </cell>
          <cell r="N283">
            <v>-54183.03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25777.369999999995</v>
          </cell>
          <cell r="T283">
            <v>3712.380000000001</v>
          </cell>
          <cell r="U283">
            <v>-177.6900000000096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29312.05999999999</v>
          </cell>
          <cell r="AA283">
            <v>12540.060000000001</v>
          </cell>
          <cell r="AB283">
            <v>-34419.599999999999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7432.5199999999932</v>
          </cell>
        </row>
        <row r="284">
          <cell r="A284" t="str">
            <v>316.511000</v>
          </cell>
          <cell r="B284">
            <v>316.5</v>
          </cell>
          <cell r="C284" t="str">
            <v>Turkey Pt Comm</v>
          </cell>
          <cell r="D284" t="str">
            <v>Steam</v>
          </cell>
          <cell r="E284">
            <v>11000</v>
          </cell>
          <cell r="K284">
            <v>316.5</v>
          </cell>
          <cell r="L284">
            <v>15116.29</v>
          </cell>
          <cell r="M284">
            <v>3611.1899999999996</v>
          </cell>
          <cell r="N284">
            <v>-12069.6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6657.8799999999992</v>
          </cell>
          <cell r="T284">
            <v>700.63000000000011</v>
          </cell>
          <cell r="U284">
            <v>-55.889999999997599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7302.6200000000026</v>
          </cell>
          <cell r="AA284">
            <v>2798.79</v>
          </cell>
          <cell r="AB284">
            <v>-228.91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9872.5000000000036</v>
          </cell>
        </row>
        <row r="285">
          <cell r="A285" t="str">
            <v>316.711000</v>
          </cell>
          <cell r="B285">
            <v>316.7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316.7</v>
          </cell>
          <cell r="L285">
            <v>331794.11</v>
          </cell>
          <cell r="M285">
            <v>65042.53</v>
          </cell>
          <cell r="N285">
            <v>-17844.599999999999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378992.04000000004</v>
          </cell>
          <cell r="T285">
            <v>21526.130000000005</v>
          </cell>
          <cell r="U285">
            <v>-2404.2599999999948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398113.91000000003</v>
          </cell>
          <cell r="AA285">
            <v>83262.259999999995</v>
          </cell>
          <cell r="AB285">
            <v>-36725.54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444650.63</v>
          </cell>
        </row>
        <row r="286">
          <cell r="A286" t="str">
            <v/>
          </cell>
          <cell r="B286" t="str">
            <v/>
          </cell>
          <cell r="C286" t="str">
            <v>Turkey Pt Comm</v>
          </cell>
          <cell r="D286" t="str">
            <v>Steam</v>
          </cell>
          <cell r="E286" t="str">
            <v/>
          </cell>
          <cell r="J286" t="str">
            <v>Amort Total</v>
          </cell>
          <cell r="L286">
            <v>414828.31999999995</v>
          </cell>
          <cell r="M286">
            <v>80696.2</v>
          </cell>
          <cell r="N286">
            <v>-84097.23000000001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411427.29000000004</v>
          </cell>
          <cell r="T286">
            <v>25939.140000000007</v>
          </cell>
          <cell r="U286">
            <v>-2637.840000000002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434728.59</v>
          </cell>
          <cell r="AA286">
            <v>98601.11</v>
          </cell>
          <cell r="AB286">
            <v>-71374.05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461955.65</v>
          </cell>
        </row>
        <row r="287">
          <cell r="A287" t="str">
            <v/>
          </cell>
          <cell r="B287" t="str">
            <v/>
          </cell>
          <cell r="C287" t="str">
            <v>Turkey Pt Comm Total</v>
          </cell>
          <cell r="D287" t="str">
            <v>Steam</v>
          </cell>
          <cell r="E287" t="str">
            <v/>
          </cell>
          <cell r="I287" t="str">
            <v>Turkey Pt Comm Total</v>
          </cell>
          <cell r="L287">
            <v>15592179.729999999</v>
          </cell>
          <cell r="M287">
            <v>402199.04000000004</v>
          </cell>
          <cell r="N287">
            <v>73717.03</v>
          </cell>
          <cell r="O287">
            <v>-43535.15</v>
          </cell>
          <cell r="P287">
            <v>0</v>
          </cell>
          <cell r="Q287">
            <v>42500</v>
          </cell>
          <cell r="R287">
            <v>-70417.77</v>
          </cell>
          <cell r="S287">
            <v>15996642.879999999</v>
          </cell>
          <cell r="T287">
            <v>132973.45000000007</v>
          </cell>
          <cell r="U287">
            <v>-78950.880000000034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16050665.449999999</v>
          </cell>
          <cell r="AA287">
            <v>526168.30999999994</v>
          </cell>
          <cell r="AB287">
            <v>-383930.53999999986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16192903.219999997</v>
          </cell>
        </row>
        <row r="288">
          <cell r="A288" t="str">
            <v>31111001</v>
          </cell>
          <cell r="B288">
            <v>311</v>
          </cell>
          <cell r="C288" t="str">
            <v>Turkey Pt U1</v>
          </cell>
          <cell r="D288" t="str">
            <v>Steam</v>
          </cell>
          <cell r="E288">
            <v>11001</v>
          </cell>
          <cell r="I288" t="str">
            <v>Turkey Pt U1</v>
          </cell>
          <cell r="J288" t="str">
            <v>Depr</v>
          </cell>
          <cell r="K288">
            <v>311</v>
          </cell>
          <cell r="L288">
            <v>1679568.54</v>
          </cell>
          <cell r="M288">
            <v>44284.41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1723852.95</v>
          </cell>
          <cell r="T288">
            <v>14757.369999999995</v>
          </cell>
          <cell r="U288">
            <v>-11212.68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1727397.6400000001</v>
          </cell>
          <cell r="AA288">
            <v>58950.880000000005</v>
          </cell>
          <cell r="AB288">
            <v>-45923.88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1740424.6400000001</v>
          </cell>
        </row>
        <row r="289">
          <cell r="A289" t="str">
            <v>31211001</v>
          </cell>
          <cell r="B289">
            <v>312</v>
          </cell>
          <cell r="C289" t="str">
            <v>Turkey Pt U1</v>
          </cell>
          <cell r="D289" t="str">
            <v>Steam</v>
          </cell>
          <cell r="E289">
            <v>11001</v>
          </cell>
          <cell r="K289">
            <v>312</v>
          </cell>
          <cell r="L289">
            <v>58431085.009999998</v>
          </cell>
          <cell r="M289">
            <v>1329946.49</v>
          </cell>
          <cell r="N289">
            <v>-308592.84999999998</v>
          </cell>
          <cell r="O289">
            <v>-72201.34</v>
          </cell>
          <cell r="P289">
            <v>0</v>
          </cell>
          <cell r="Q289">
            <v>52518.6</v>
          </cell>
          <cell r="R289">
            <v>25562.35</v>
          </cell>
          <cell r="S289">
            <v>59458318.259999998</v>
          </cell>
          <cell r="T289">
            <v>444202.84000000008</v>
          </cell>
          <cell r="U289">
            <v>-283504.9800000001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59619016.119999997</v>
          </cell>
          <cell r="AA289">
            <v>1774445.63</v>
          </cell>
          <cell r="AB289">
            <v>-1161155.6499999999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60232306.099999994</v>
          </cell>
        </row>
        <row r="290">
          <cell r="A290" t="str">
            <v>31411001</v>
          </cell>
          <cell r="B290">
            <v>314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314</v>
          </cell>
          <cell r="L290">
            <v>17929399.010000002</v>
          </cell>
          <cell r="M290">
            <v>642965.12</v>
          </cell>
          <cell r="N290">
            <v>-512831.37</v>
          </cell>
          <cell r="O290">
            <v>-16334.66</v>
          </cell>
          <cell r="P290">
            <v>0</v>
          </cell>
          <cell r="Q290">
            <v>147642.35</v>
          </cell>
          <cell r="R290">
            <v>0</v>
          </cell>
          <cell r="S290">
            <v>18190840.450000003</v>
          </cell>
          <cell r="T290">
            <v>235184.57999999996</v>
          </cell>
          <cell r="U290">
            <v>-144329.40000000014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18281695.630000003</v>
          </cell>
          <cell r="AA290">
            <v>937763.30999999994</v>
          </cell>
          <cell r="AB290">
            <v>-1120386.69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18099072.250000004</v>
          </cell>
        </row>
        <row r="291">
          <cell r="A291" t="str">
            <v>31511001</v>
          </cell>
          <cell r="B291">
            <v>315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315</v>
          </cell>
          <cell r="L291">
            <v>4111213.92</v>
          </cell>
          <cell r="M291">
            <v>144078.65</v>
          </cell>
          <cell r="N291">
            <v>-650193.31000000006</v>
          </cell>
          <cell r="O291">
            <v>27536.639999999999</v>
          </cell>
          <cell r="P291">
            <v>0</v>
          </cell>
          <cell r="Q291">
            <v>0</v>
          </cell>
          <cell r="R291">
            <v>0</v>
          </cell>
          <cell r="S291">
            <v>3632635.9000000004</v>
          </cell>
          <cell r="T291">
            <v>47941.98000000001</v>
          </cell>
          <cell r="U291">
            <v>-34770.629999999888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3645807.25</v>
          </cell>
          <cell r="AA291">
            <v>191512.65000000002</v>
          </cell>
          <cell r="AB291">
            <v>-142410.65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3694909.25</v>
          </cell>
        </row>
        <row r="292">
          <cell r="A292" t="str">
            <v>31611001</v>
          </cell>
          <cell r="B292">
            <v>316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316</v>
          </cell>
          <cell r="L292">
            <v>574000.64000000001</v>
          </cell>
          <cell r="M292">
            <v>11136.42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585137.06000000006</v>
          </cell>
          <cell r="T292">
            <v>3711.1299999999992</v>
          </cell>
          <cell r="U292">
            <v>-2574.54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586273.65</v>
          </cell>
          <cell r="AA292">
            <v>14824.75</v>
          </cell>
          <cell r="AB292">
            <v>-10544.510000000002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590553.89</v>
          </cell>
        </row>
        <row r="293">
          <cell r="A293" t="str">
            <v/>
          </cell>
          <cell r="B293" t="str">
            <v/>
          </cell>
          <cell r="C293" t="str">
            <v>Turkey Pt U1</v>
          </cell>
          <cell r="D293" t="str">
            <v>Steam</v>
          </cell>
          <cell r="E293" t="str">
            <v/>
          </cell>
          <cell r="J293" t="str">
            <v>Depr Total</v>
          </cell>
          <cell r="L293">
            <v>82725267.120000005</v>
          </cell>
          <cell r="M293">
            <v>2172411.09</v>
          </cell>
          <cell r="N293">
            <v>-1471617.53</v>
          </cell>
          <cell r="O293">
            <v>-60999.360000000001</v>
          </cell>
          <cell r="P293">
            <v>0</v>
          </cell>
          <cell r="Q293">
            <v>200160.95</v>
          </cell>
          <cell r="R293">
            <v>25562.35</v>
          </cell>
          <cell r="S293">
            <v>83590784.620000005</v>
          </cell>
          <cell r="T293">
            <v>745797.9</v>
          </cell>
          <cell r="U293">
            <v>-476392.2300000001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83860190.290000007</v>
          </cell>
          <cell r="AA293">
            <v>2977497.2199999997</v>
          </cell>
          <cell r="AB293">
            <v>-2480421.3799999994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84357266.129999995</v>
          </cell>
        </row>
        <row r="294">
          <cell r="A294" t="str">
            <v/>
          </cell>
          <cell r="B294" t="str">
            <v/>
          </cell>
          <cell r="C294" t="str">
            <v>Turkey Pt U1 Total</v>
          </cell>
          <cell r="D294" t="str">
            <v>Steam</v>
          </cell>
          <cell r="E294" t="str">
            <v/>
          </cell>
          <cell r="I294" t="str">
            <v>Turkey Pt U1 Total</v>
          </cell>
          <cell r="L294">
            <v>82725267.120000005</v>
          </cell>
          <cell r="M294">
            <v>2172411.09</v>
          </cell>
          <cell r="N294">
            <v>-1471617.53</v>
          </cell>
          <cell r="O294">
            <v>-60999.360000000001</v>
          </cell>
          <cell r="P294">
            <v>0</v>
          </cell>
          <cell r="Q294">
            <v>200160.95</v>
          </cell>
          <cell r="R294">
            <v>25562.35</v>
          </cell>
          <cell r="S294">
            <v>83590784.620000005</v>
          </cell>
          <cell r="T294">
            <v>745797.9</v>
          </cell>
          <cell r="U294">
            <v>-476392.2300000001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83860190.290000007</v>
          </cell>
          <cell r="AA294">
            <v>2977497.2199999997</v>
          </cell>
          <cell r="AB294">
            <v>-2480421.3799999994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84357266.129999995</v>
          </cell>
        </row>
        <row r="295">
          <cell r="A295" t="str">
            <v>31111002</v>
          </cell>
          <cell r="B295">
            <v>311</v>
          </cell>
          <cell r="C295" t="str">
            <v>Turkey Pt U2</v>
          </cell>
          <cell r="D295" t="str">
            <v>Steam</v>
          </cell>
          <cell r="E295">
            <v>11002</v>
          </cell>
          <cell r="I295" t="str">
            <v>Turkey Pt U2</v>
          </cell>
          <cell r="J295" t="str">
            <v>Depr</v>
          </cell>
          <cell r="K295">
            <v>311</v>
          </cell>
          <cell r="L295">
            <v>2214518.19</v>
          </cell>
          <cell r="M295">
            <v>15257.34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-2198517.5</v>
          </cell>
          <cell r="S295">
            <v>31258.029999999795</v>
          </cell>
          <cell r="T295">
            <v>236.48999999999978</v>
          </cell>
          <cell r="U295">
            <v>-179.67000000000002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31314.850000000093</v>
          </cell>
          <cell r="AA295">
            <v>944.69</v>
          </cell>
          <cell r="AB295">
            <v>-735.92999999999984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31523.610000000095</v>
          </cell>
        </row>
        <row r="296">
          <cell r="A296" t="str">
            <v>31211002</v>
          </cell>
          <cell r="B296">
            <v>312</v>
          </cell>
          <cell r="C296" t="str">
            <v>Turkey Pt U2</v>
          </cell>
          <cell r="D296" t="str">
            <v>Steam</v>
          </cell>
          <cell r="E296">
            <v>11002</v>
          </cell>
          <cell r="K296">
            <v>312</v>
          </cell>
          <cell r="L296">
            <v>46537715.43</v>
          </cell>
          <cell r="M296">
            <v>931326.57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-615863.38</v>
          </cell>
          <cell r="S296">
            <v>46853178.619999997</v>
          </cell>
          <cell r="T296">
            <v>309071.40000000002</v>
          </cell>
          <cell r="U296">
            <v>-197259.59999999998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46964990.419999994</v>
          </cell>
          <cell r="AA296">
            <v>1234639.51</v>
          </cell>
          <cell r="AB296">
            <v>-807919.19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47391710.739999995</v>
          </cell>
        </row>
        <row r="297">
          <cell r="A297" t="str">
            <v>31411002</v>
          </cell>
          <cell r="B297">
            <v>314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314</v>
          </cell>
          <cell r="L297">
            <v>20126295.59</v>
          </cell>
          <cell r="M297">
            <v>362399.82</v>
          </cell>
          <cell r="N297">
            <v>0</v>
          </cell>
          <cell r="O297">
            <v>0</v>
          </cell>
          <cell r="P297">
            <v>0</v>
          </cell>
          <cell r="Q297">
            <v>19557.87</v>
          </cell>
          <cell r="R297">
            <v>-6628795.9900000002</v>
          </cell>
          <cell r="S297">
            <v>13879457.290000001</v>
          </cell>
          <cell r="T297">
            <v>91152.82</v>
          </cell>
          <cell r="U297">
            <v>-55939.17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13914670.939999999</v>
          </cell>
          <cell r="AA297">
            <v>364410.58999999997</v>
          </cell>
          <cell r="AB297">
            <v>-229266.74</v>
          </cell>
          <cell r="AC297">
            <v>0</v>
          </cell>
          <cell r="AD297">
            <v>0</v>
          </cell>
          <cell r="AE297">
            <v>241216.704</v>
          </cell>
          <cell r="AF297">
            <v>0</v>
          </cell>
          <cell r="AG297">
            <v>14291031.493999999</v>
          </cell>
        </row>
        <row r="298">
          <cell r="A298" t="str">
            <v>31511002</v>
          </cell>
          <cell r="B298">
            <v>315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315</v>
          </cell>
          <cell r="L298">
            <v>6893149.7699999996</v>
          </cell>
          <cell r="M298">
            <v>98905.02</v>
          </cell>
          <cell r="N298">
            <v>-100110</v>
          </cell>
          <cell r="O298">
            <v>37.659999999999997</v>
          </cell>
          <cell r="P298">
            <v>0</v>
          </cell>
          <cell r="Q298">
            <v>0</v>
          </cell>
          <cell r="R298">
            <v>-6823926.46</v>
          </cell>
          <cell r="S298">
            <v>68055.989999999292</v>
          </cell>
          <cell r="T298">
            <v>33357.460000000006</v>
          </cell>
          <cell r="U298">
            <v>-24192.990000000005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77220.459999999963</v>
          </cell>
          <cell r="AA298">
            <v>133252.15000000002</v>
          </cell>
          <cell r="AB298">
            <v>-99087.59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111385.01999999999</v>
          </cell>
        </row>
        <row r="299">
          <cell r="A299" t="str">
            <v>31611002</v>
          </cell>
          <cell r="B299">
            <v>316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316</v>
          </cell>
          <cell r="L299">
            <v>332469.38</v>
          </cell>
          <cell r="M299">
            <v>3415.9</v>
          </cell>
          <cell r="N299">
            <v>0</v>
          </cell>
          <cell r="O299">
            <v>0</v>
          </cell>
          <cell r="P299">
            <v>0</v>
          </cell>
          <cell r="Q299">
            <v>157.5</v>
          </cell>
          <cell r="R299">
            <v>-335729.17</v>
          </cell>
          <cell r="S299">
            <v>313.61000000004424</v>
          </cell>
          <cell r="T299">
            <v>375.78999999999996</v>
          </cell>
          <cell r="U299">
            <v>-260.70000000000005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428.70000000001164</v>
          </cell>
          <cell r="AA299">
            <v>1501.1699999999998</v>
          </cell>
          <cell r="AB299">
            <v>-1067.73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862.14000000001147</v>
          </cell>
        </row>
        <row r="300">
          <cell r="A300" t="str">
            <v/>
          </cell>
          <cell r="B300" t="str">
            <v/>
          </cell>
          <cell r="C300" t="str">
            <v>Turkey Pt U2</v>
          </cell>
          <cell r="D300" t="str">
            <v>Steam</v>
          </cell>
          <cell r="E300" t="str">
            <v/>
          </cell>
          <cell r="J300" t="str">
            <v>Depr Total</v>
          </cell>
          <cell r="L300">
            <v>76104148.359999985</v>
          </cell>
          <cell r="M300">
            <v>1411304.65</v>
          </cell>
          <cell r="N300">
            <v>-100110</v>
          </cell>
          <cell r="O300">
            <v>37.659999999999997</v>
          </cell>
          <cell r="P300">
            <v>0</v>
          </cell>
          <cell r="Q300">
            <v>19715.37</v>
          </cell>
          <cell r="R300">
            <v>-16602832.500000002</v>
          </cell>
          <cell r="S300">
            <v>60832263.539999999</v>
          </cell>
          <cell r="T300">
            <v>434193.96</v>
          </cell>
          <cell r="U300">
            <v>-277832.13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60988625.369999997</v>
          </cell>
          <cell r="AA300">
            <v>1734748.1099999999</v>
          </cell>
          <cell r="AB300">
            <v>-1138077.18</v>
          </cell>
          <cell r="AC300">
            <v>0</v>
          </cell>
          <cell r="AD300">
            <v>0</v>
          </cell>
          <cell r="AE300">
            <v>241216.704</v>
          </cell>
          <cell r="AF300">
            <v>0</v>
          </cell>
          <cell r="AG300">
            <v>61826513.004000001</v>
          </cell>
        </row>
        <row r="301">
          <cell r="A301" t="str">
            <v/>
          </cell>
          <cell r="B301" t="str">
            <v/>
          </cell>
          <cell r="C301" t="str">
            <v>Turkey Pt U2 Total</v>
          </cell>
          <cell r="D301" t="str">
            <v>Steam</v>
          </cell>
          <cell r="E301" t="str">
            <v/>
          </cell>
          <cell r="I301" t="str">
            <v>Turkey Pt U2 Total</v>
          </cell>
          <cell r="L301">
            <v>76104148.359999985</v>
          </cell>
          <cell r="M301">
            <v>1411304.65</v>
          </cell>
          <cell r="N301">
            <v>-100110</v>
          </cell>
          <cell r="O301">
            <v>37.659999999999997</v>
          </cell>
          <cell r="P301">
            <v>0</v>
          </cell>
          <cell r="Q301">
            <v>19715.37</v>
          </cell>
          <cell r="R301">
            <v>-16602832.500000002</v>
          </cell>
          <cell r="S301">
            <v>60832263.539999999</v>
          </cell>
          <cell r="T301">
            <v>434193.96</v>
          </cell>
          <cell r="U301">
            <v>-277832.13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60988625.369999997</v>
          </cell>
          <cell r="AA301">
            <v>1734748.1099999999</v>
          </cell>
          <cell r="AB301">
            <v>-1138077.18</v>
          </cell>
          <cell r="AC301">
            <v>0</v>
          </cell>
          <cell r="AD301">
            <v>0</v>
          </cell>
          <cell r="AE301">
            <v>241216.704</v>
          </cell>
          <cell r="AF301">
            <v>0</v>
          </cell>
          <cell r="AG301">
            <v>61826513.004000001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H302" t="str">
            <v>Turkey Pt  Total</v>
          </cell>
          <cell r="L302">
            <v>174421595.21000001</v>
          </cell>
          <cell r="M302">
            <v>3985914.7799999993</v>
          </cell>
          <cell r="N302">
            <v>-1498010.5</v>
          </cell>
          <cell r="O302">
            <v>-104496.84999999999</v>
          </cell>
          <cell r="P302">
            <v>0</v>
          </cell>
          <cell r="Q302">
            <v>262376.32000000001</v>
          </cell>
          <cell r="R302">
            <v>-16647687.92</v>
          </cell>
          <cell r="S302">
            <v>160419691.04000002</v>
          </cell>
          <cell r="T302">
            <v>1312965.3100000003</v>
          </cell>
          <cell r="U302">
            <v>-833175.24000000022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160899481.10999998</v>
          </cell>
          <cell r="AA302">
            <v>5238413.6399999997</v>
          </cell>
          <cell r="AB302">
            <v>-4002429.0999999992</v>
          </cell>
          <cell r="AC302">
            <v>0</v>
          </cell>
          <cell r="AD302">
            <v>0</v>
          </cell>
          <cell r="AE302">
            <v>241216.704</v>
          </cell>
          <cell r="AF302">
            <v>0</v>
          </cell>
          <cell r="AG302">
            <v>162376682.35399997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 Gener</v>
          </cell>
          <cell r="E303" t="str">
            <v/>
          </cell>
          <cell r="G303" t="str">
            <v>02 - Steam Generation Plant Total</v>
          </cell>
          <cell r="L303">
            <v>1869356567.1800008</v>
          </cell>
          <cell r="M303">
            <v>57856330.590000004</v>
          </cell>
          <cell r="N303">
            <v>-113170599.19999997</v>
          </cell>
          <cell r="O303">
            <v>-1176802.6000000006</v>
          </cell>
          <cell r="P303">
            <v>0</v>
          </cell>
          <cell r="Q303">
            <v>1895321.5100000002</v>
          </cell>
          <cell r="R303">
            <v>-16613047.67</v>
          </cell>
          <cell r="S303">
            <v>1798147769.8099997</v>
          </cell>
          <cell r="T303">
            <v>19350695.819999997</v>
          </cell>
          <cell r="U303">
            <v>-7166376.9099999983</v>
          </cell>
          <cell r="V303">
            <v>0</v>
          </cell>
          <cell r="W303">
            <v>0</v>
          </cell>
          <cell r="X303">
            <v>339648.24</v>
          </cell>
          <cell r="Y303">
            <v>0</v>
          </cell>
          <cell r="Z303">
            <v>1810671736.9599998</v>
          </cell>
          <cell r="AA303">
            <v>82749830.890000001</v>
          </cell>
          <cell r="AB303">
            <v>-116597043.56000003</v>
          </cell>
          <cell r="AC303">
            <v>0</v>
          </cell>
          <cell r="AD303">
            <v>0</v>
          </cell>
          <cell r="AE303">
            <v>757046.75199999998</v>
          </cell>
          <cell r="AF303">
            <v>0</v>
          </cell>
          <cell r="AG303">
            <v>1777581571.0419998</v>
          </cell>
        </row>
        <row r="304">
          <cell r="A304" t="str">
            <v>32120100</v>
          </cell>
          <cell r="B304">
            <v>321</v>
          </cell>
          <cell r="C304" t="str">
            <v>StLucie Comm</v>
          </cell>
          <cell r="D304" t="str">
            <v>Nuclear</v>
          </cell>
          <cell r="E304">
            <v>20100</v>
          </cell>
          <cell r="G304" t="str">
            <v>03 - Nuclear Generation Plant</v>
          </cell>
          <cell r="H304" t="str">
            <v xml:space="preserve">St Lucie </v>
          </cell>
          <cell r="I304" t="str">
            <v>StLucie Comm</v>
          </cell>
          <cell r="J304" t="str">
            <v>Depr</v>
          </cell>
          <cell r="K304">
            <v>321</v>
          </cell>
          <cell r="L304">
            <v>157999873.74000001</v>
          </cell>
          <cell r="M304">
            <v>4423288.51</v>
          </cell>
          <cell r="N304">
            <v>-368636.22</v>
          </cell>
          <cell r="O304">
            <v>-77071.75</v>
          </cell>
          <cell r="P304">
            <v>0</v>
          </cell>
          <cell r="Q304">
            <v>0</v>
          </cell>
          <cell r="R304">
            <v>-12413.04</v>
          </cell>
          <cell r="S304">
            <v>161965041.24000001</v>
          </cell>
          <cell r="T304">
            <v>1496183.08</v>
          </cell>
          <cell r="U304">
            <v>-317829.41999999993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163143394.90000004</v>
          </cell>
          <cell r="AA304">
            <v>6157953.1799999997</v>
          </cell>
          <cell r="AB304">
            <v>-1276023.73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168025324.35000002</v>
          </cell>
        </row>
        <row r="305">
          <cell r="A305" t="str">
            <v>32220100</v>
          </cell>
          <cell r="B305">
            <v>322</v>
          </cell>
          <cell r="C305" t="str">
            <v>StLucie Comm</v>
          </cell>
          <cell r="D305" t="str">
            <v>Nuclear</v>
          </cell>
          <cell r="E305">
            <v>20100</v>
          </cell>
          <cell r="K305">
            <v>322</v>
          </cell>
          <cell r="L305">
            <v>33402615.73</v>
          </cell>
          <cell r="M305">
            <v>1108876.32</v>
          </cell>
          <cell r="N305">
            <v>-7133638.8799999999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27377853.169999998</v>
          </cell>
          <cell r="T305">
            <v>375358.48000000021</v>
          </cell>
          <cell r="U305">
            <v>-71762.580000000075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27681449.07</v>
          </cell>
          <cell r="AA305">
            <v>1544891.1099999999</v>
          </cell>
          <cell r="AB305">
            <v>-288112.92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28938227.260000002</v>
          </cell>
        </row>
        <row r="306">
          <cell r="A306" t="str">
            <v>32320100</v>
          </cell>
          <cell r="B306">
            <v>323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323</v>
          </cell>
          <cell r="L306">
            <v>-1362169.61</v>
          </cell>
          <cell r="M306">
            <v>205411.67</v>
          </cell>
          <cell r="N306">
            <v>-13152715</v>
          </cell>
          <cell r="O306">
            <v>0</v>
          </cell>
          <cell r="P306">
            <v>0</v>
          </cell>
          <cell r="Q306">
            <v>28175.51</v>
          </cell>
          <cell r="R306">
            <v>0</v>
          </cell>
          <cell r="S306">
            <v>-14281297.43</v>
          </cell>
          <cell r="T306">
            <v>49238.449999999983</v>
          </cell>
          <cell r="U306">
            <v>-7844.6699999999255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-14239903.65</v>
          </cell>
          <cell r="AA306">
            <v>202654.34999999998</v>
          </cell>
          <cell r="AB306">
            <v>-31494.86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-14068744.16</v>
          </cell>
        </row>
        <row r="307">
          <cell r="A307" t="str">
            <v>32420100</v>
          </cell>
          <cell r="B307">
            <v>324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324</v>
          </cell>
          <cell r="L307">
            <v>14526477.199999999</v>
          </cell>
          <cell r="M307">
            <v>427378.59</v>
          </cell>
          <cell r="N307">
            <v>0</v>
          </cell>
          <cell r="O307">
            <v>-32.29</v>
          </cell>
          <cell r="P307">
            <v>0</v>
          </cell>
          <cell r="Q307">
            <v>0</v>
          </cell>
          <cell r="R307">
            <v>0</v>
          </cell>
          <cell r="S307">
            <v>14953823.5</v>
          </cell>
          <cell r="T307">
            <v>143109.87999999995</v>
          </cell>
          <cell r="U307">
            <v>-30400.37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15066533.010000002</v>
          </cell>
          <cell r="AA307">
            <v>589008.05000000005</v>
          </cell>
          <cell r="AB307">
            <v>-122051.62000000001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15533489.440000001</v>
          </cell>
        </row>
        <row r="308">
          <cell r="A308" t="str">
            <v>32520100</v>
          </cell>
          <cell r="B308">
            <v>325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325</v>
          </cell>
          <cell r="L308">
            <v>4534780.88</v>
          </cell>
          <cell r="M308">
            <v>898175.3</v>
          </cell>
          <cell r="N308">
            <v>-1099119.22</v>
          </cell>
          <cell r="O308">
            <v>-8017.4</v>
          </cell>
          <cell r="P308">
            <v>0</v>
          </cell>
          <cell r="Q308">
            <v>0</v>
          </cell>
          <cell r="R308">
            <v>-5167.93</v>
          </cell>
          <cell r="S308">
            <v>4320651.63</v>
          </cell>
          <cell r="T308">
            <v>73958.800000000047</v>
          </cell>
          <cell r="U308">
            <v>-15710.820000000065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4378899.6100000003</v>
          </cell>
          <cell r="AA308">
            <v>304397.78999999998</v>
          </cell>
          <cell r="AB308">
            <v>-63075.95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4620221.45</v>
          </cell>
        </row>
        <row r="309">
          <cell r="A309" t="str">
            <v/>
          </cell>
          <cell r="B309" t="str">
            <v/>
          </cell>
          <cell r="C309" t="str">
            <v>StLucie Comm</v>
          </cell>
          <cell r="D309" t="str">
            <v>Nuclear</v>
          </cell>
          <cell r="E309" t="str">
            <v/>
          </cell>
          <cell r="J309" t="str">
            <v>Depr Total</v>
          </cell>
          <cell r="L309">
            <v>209101577.93999997</v>
          </cell>
          <cell r="M309">
            <v>7063130.3899999997</v>
          </cell>
          <cell r="N309">
            <v>-21754109.32</v>
          </cell>
          <cell r="O309">
            <v>-85121.439999999988</v>
          </cell>
          <cell r="P309">
            <v>0</v>
          </cell>
          <cell r="Q309">
            <v>28175.51</v>
          </cell>
          <cell r="R309">
            <v>-17580.97</v>
          </cell>
          <cell r="S309">
            <v>194336072.10999998</v>
          </cell>
          <cell r="T309">
            <v>2137848.6900000004</v>
          </cell>
          <cell r="U309">
            <v>-443547.86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196030372.94000003</v>
          </cell>
          <cell r="AA309">
            <v>8798904.4799999986</v>
          </cell>
          <cell r="AB309">
            <v>-1780759.08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203048518.34</v>
          </cell>
        </row>
        <row r="310">
          <cell r="A310" t="str">
            <v>325.320100</v>
          </cell>
          <cell r="B310">
            <v>325.3</v>
          </cell>
          <cell r="C310" t="str">
            <v>StLucie Comm</v>
          </cell>
          <cell r="D310" t="str">
            <v>Nuclear</v>
          </cell>
          <cell r="E310">
            <v>20100</v>
          </cell>
          <cell r="J310" t="str">
            <v>Amort</v>
          </cell>
          <cell r="K310">
            <v>325.3</v>
          </cell>
          <cell r="L310">
            <v>198622.32</v>
          </cell>
          <cell r="M310">
            <v>121344.03</v>
          </cell>
          <cell r="N310">
            <v>-68267.02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251699.32999999996</v>
          </cell>
          <cell r="T310">
            <v>44199.869999999995</v>
          </cell>
          <cell r="U310">
            <v>-89343.05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206556.14999999997</v>
          </cell>
          <cell r="AA310">
            <v>145515.97</v>
          </cell>
          <cell r="AB310">
            <v>-80483.669999999984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271588.44999999995</v>
          </cell>
        </row>
        <row r="311">
          <cell r="A311" t="str">
            <v>325.520100</v>
          </cell>
          <cell r="B311">
            <v>325.5</v>
          </cell>
          <cell r="C311" t="str">
            <v>StLucie Comm</v>
          </cell>
          <cell r="D311" t="str">
            <v>Nuclear</v>
          </cell>
          <cell r="E311">
            <v>20100</v>
          </cell>
          <cell r="K311">
            <v>325.5</v>
          </cell>
          <cell r="L311">
            <v>526216.03</v>
          </cell>
          <cell r="M311">
            <v>70827.990000000005</v>
          </cell>
          <cell r="N311">
            <v>-138371.64000000001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458672.38</v>
          </cell>
          <cell r="T311">
            <v>23758.790000000008</v>
          </cell>
          <cell r="U311">
            <v>-150708.64999999997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331722.52000000008</v>
          </cell>
          <cell r="AA311">
            <v>69894.39</v>
          </cell>
          <cell r="AB311">
            <v>-356055.35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45561.560000000114</v>
          </cell>
        </row>
        <row r="312">
          <cell r="A312" t="str">
            <v>325.720100</v>
          </cell>
          <cell r="B312">
            <v>325.7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325.7</v>
          </cell>
          <cell r="L312">
            <v>10476183.67</v>
          </cell>
          <cell r="M312">
            <v>2484112.11</v>
          </cell>
          <cell r="N312">
            <v>-1080703.1100000001</v>
          </cell>
          <cell r="O312">
            <v>-105.82</v>
          </cell>
          <cell r="P312">
            <v>0</v>
          </cell>
          <cell r="Q312">
            <v>0</v>
          </cell>
          <cell r="R312">
            <v>0</v>
          </cell>
          <cell r="S312">
            <v>11879486.85</v>
          </cell>
          <cell r="T312">
            <v>818431.44</v>
          </cell>
          <cell r="U312">
            <v>-772545.40999999992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11925372.879999999</v>
          </cell>
          <cell r="AA312">
            <v>3146899.79</v>
          </cell>
          <cell r="AB312">
            <v>-2276552.16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12795720.509999998</v>
          </cell>
        </row>
        <row r="313">
          <cell r="A313" t="str">
            <v/>
          </cell>
          <cell r="B313" t="str">
            <v/>
          </cell>
          <cell r="C313" t="str">
            <v>StLucie Comm</v>
          </cell>
          <cell r="D313" t="str">
            <v>Nuclear</v>
          </cell>
          <cell r="E313" t="str">
            <v/>
          </cell>
          <cell r="J313" t="str">
            <v>Amort Total</v>
          </cell>
          <cell r="L313">
            <v>11201022.02</v>
          </cell>
          <cell r="M313">
            <v>2676284.13</v>
          </cell>
          <cell r="N313">
            <v>-1287341.77</v>
          </cell>
          <cell r="O313">
            <v>-105.82</v>
          </cell>
          <cell r="P313">
            <v>0</v>
          </cell>
          <cell r="Q313">
            <v>0</v>
          </cell>
          <cell r="R313">
            <v>0</v>
          </cell>
          <cell r="S313">
            <v>12589858.559999999</v>
          </cell>
          <cell r="T313">
            <v>886390.1</v>
          </cell>
          <cell r="U313">
            <v>-1012597.1099999999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12463651.549999999</v>
          </cell>
          <cell r="AA313">
            <v>3362310.15</v>
          </cell>
          <cell r="AB313">
            <v>-2713091.18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13112870.519999998</v>
          </cell>
        </row>
        <row r="314">
          <cell r="A314" t="str">
            <v/>
          </cell>
          <cell r="B314" t="str">
            <v/>
          </cell>
          <cell r="C314" t="str">
            <v>StLucie Comm Total</v>
          </cell>
          <cell r="D314" t="str">
            <v>Nuclear</v>
          </cell>
          <cell r="E314" t="str">
            <v/>
          </cell>
          <cell r="I314" t="str">
            <v>StLucie Comm Total</v>
          </cell>
          <cell r="L314">
            <v>220302599.95999995</v>
          </cell>
          <cell r="M314">
            <v>9739414.5199999996</v>
          </cell>
          <cell r="N314">
            <v>-23041451.09</v>
          </cell>
          <cell r="O314">
            <v>-85227.26</v>
          </cell>
          <cell r="P314">
            <v>0</v>
          </cell>
          <cell r="Q314">
            <v>28175.51</v>
          </cell>
          <cell r="R314">
            <v>-17580.97</v>
          </cell>
          <cell r="S314">
            <v>206925930.66999999</v>
          </cell>
          <cell r="T314">
            <v>3024238.7900000005</v>
          </cell>
          <cell r="U314">
            <v>-1456144.97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208494024.49000004</v>
          </cell>
          <cell r="AA314">
            <v>12161214.629999999</v>
          </cell>
          <cell r="AB314">
            <v>-4493850.26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216161388.85999998</v>
          </cell>
        </row>
        <row r="315">
          <cell r="A315" t="str">
            <v>32120100</v>
          </cell>
          <cell r="B315">
            <v>321</v>
          </cell>
          <cell r="C315" t="str">
            <v>StLucie Comm EPU</v>
          </cell>
          <cell r="D315" t="str">
            <v>Nuclear</v>
          </cell>
          <cell r="E315">
            <v>20100</v>
          </cell>
          <cell r="I315" t="str">
            <v>StLucie Comm EPU</v>
          </cell>
          <cell r="J315" t="str">
            <v>Depr</v>
          </cell>
          <cell r="K315">
            <v>321</v>
          </cell>
          <cell r="L315">
            <v>0</v>
          </cell>
          <cell r="M315">
            <v>452.71</v>
          </cell>
          <cell r="N315">
            <v>0</v>
          </cell>
          <cell r="O315">
            <v>-444.34</v>
          </cell>
          <cell r="P315">
            <v>0</v>
          </cell>
          <cell r="Q315">
            <v>0</v>
          </cell>
          <cell r="R315">
            <v>1181.08</v>
          </cell>
          <cell r="S315">
            <v>1189.4499999999998</v>
          </cell>
          <cell r="T315">
            <v>412.70999999999987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1602.1599999999999</v>
          </cell>
          <cell r="AA315">
            <v>1650.8399999999995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3252.9999999999991</v>
          </cell>
        </row>
        <row r="316">
          <cell r="A316" t="str">
            <v>32220100</v>
          </cell>
          <cell r="B316">
            <v>322</v>
          </cell>
          <cell r="C316" t="str">
            <v>StLucie Comm EPU</v>
          </cell>
          <cell r="D316" t="str">
            <v>Nuclear</v>
          </cell>
          <cell r="E316">
            <v>20100</v>
          </cell>
          <cell r="K316">
            <v>322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A317" t="str">
            <v>32320100</v>
          </cell>
          <cell r="B317">
            <v>323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A318" t="str">
            <v>32420100</v>
          </cell>
          <cell r="B318">
            <v>324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324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A319" t="str">
            <v>32520100</v>
          </cell>
          <cell r="B319">
            <v>325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325</v>
          </cell>
          <cell r="L319">
            <v>0</v>
          </cell>
          <cell r="M319">
            <v>2778.76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5167.93</v>
          </cell>
          <cell r="S319">
            <v>7946.6900000000005</v>
          </cell>
          <cell r="T319">
            <v>2098.62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10045.310000000001</v>
          </cell>
          <cell r="AA319">
            <v>8394.48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18439.79</v>
          </cell>
        </row>
        <row r="320">
          <cell r="A320" t="str">
            <v/>
          </cell>
          <cell r="B320" t="str">
            <v/>
          </cell>
          <cell r="C320" t="str">
            <v>StLucie Comm EPU</v>
          </cell>
          <cell r="D320" t="str">
            <v>Nuclear</v>
          </cell>
          <cell r="E320" t="str">
            <v/>
          </cell>
          <cell r="J320" t="str">
            <v>Depr Total</v>
          </cell>
          <cell r="L320">
            <v>0</v>
          </cell>
          <cell r="M320">
            <v>3231.4700000000003</v>
          </cell>
          <cell r="N320">
            <v>0</v>
          </cell>
          <cell r="O320">
            <v>-444.34</v>
          </cell>
          <cell r="P320">
            <v>0</v>
          </cell>
          <cell r="Q320">
            <v>0</v>
          </cell>
          <cell r="R320">
            <v>6349.01</v>
          </cell>
          <cell r="S320">
            <v>9136.14</v>
          </cell>
          <cell r="T320">
            <v>2511.33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11647.470000000001</v>
          </cell>
          <cell r="AA320">
            <v>10045.32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21692.79</v>
          </cell>
        </row>
        <row r="321">
          <cell r="A321" t="str">
            <v/>
          </cell>
          <cell r="B321" t="str">
            <v/>
          </cell>
          <cell r="C321" t="str">
            <v>StLucie Comm EPU Total</v>
          </cell>
          <cell r="D321" t="str">
            <v>Nuclear</v>
          </cell>
          <cell r="E321" t="str">
            <v/>
          </cell>
          <cell r="I321" t="str">
            <v>StLucie Comm EPU Total</v>
          </cell>
          <cell r="L321">
            <v>0</v>
          </cell>
          <cell r="M321">
            <v>3231.4700000000003</v>
          </cell>
          <cell r="N321">
            <v>0</v>
          </cell>
          <cell r="O321">
            <v>-444.34</v>
          </cell>
          <cell r="P321">
            <v>0</v>
          </cell>
          <cell r="Q321">
            <v>0</v>
          </cell>
          <cell r="R321">
            <v>6349.01</v>
          </cell>
          <cell r="S321">
            <v>9136.14</v>
          </cell>
          <cell r="T321">
            <v>2511.33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11647.470000000001</v>
          </cell>
          <cell r="AA321">
            <v>10045.32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21692.79</v>
          </cell>
        </row>
        <row r="322">
          <cell r="A322" t="str">
            <v>321</v>
          </cell>
          <cell r="B322">
            <v>321</v>
          </cell>
          <cell r="C322" t="str">
            <v>StLucie Comm Uprates</v>
          </cell>
          <cell r="D322" t="str">
            <v>Nuclear</v>
          </cell>
          <cell r="E322" t="str">
            <v/>
          </cell>
          <cell r="I322" t="str">
            <v>StLucie Comm Uprates</v>
          </cell>
          <cell r="J322" t="str">
            <v>CRS</v>
          </cell>
          <cell r="K322">
            <v>321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A323" t="str">
            <v>322</v>
          </cell>
          <cell r="B323">
            <v>322</v>
          </cell>
          <cell r="C323" t="str">
            <v>StLucie Comm Uprates</v>
          </cell>
          <cell r="D323" t="str">
            <v>Nuclear</v>
          </cell>
          <cell r="E323" t="str">
            <v/>
          </cell>
          <cell r="K323">
            <v>322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A324" t="str">
            <v>323</v>
          </cell>
          <cell r="B324">
            <v>323</v>
          </cell>
          <cell r="C324" t="str">
            <v>StLucie Comm Uprates</v>
          </cell>
          <cell r="D324" t="str">
            <v>Nuclear</v>
          </cell>
          <cell r="E324" t="str">
            <v/>
          </cell>
          <cell r="K324">
            <v>323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A325" t="str">
            <v>324</v>
          </cell>
          <cell r="B325">
            <v>324</v>
          </cell>
          <cell r="C325" t="str">
            <v>StLucie Comm Uprates</v>
          </cell>
          <cell r="D325" t="str">
            <v>Nuclear</v>
          </cell>
          <cell r="E325" t="str">
            <v/>
          </cell>
          <cell r="K325">
            <v>324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</row>
        <row r="326">
          <cell r="A326" t="str">
            <v>325</v>
          </cell>
          <cell r="B326">
            <v>325</v>
          </cell>
          <cell r="C326" t="str">
            <v>StLucie Comm Uprates</v>
          </cell>
          <cell r="D326" t="str">
            <v>Nuclear</v>
          </cell>
          <cell r="E326" t="str">
            <v/>
          </cell>
          <cell r="K326">
            <v>325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A327" t="str">
            <v/>
          </cell>
          <cell r="B327" t="str">
            <v/>
          </cell>
          <cell r="C327" t="str">
            <v>StLucie Comm Uprates</v>
          </cell>
          <cell r="D327" t="str">
            <v>Nuclear</v>
          </cell>
          <cell r="E327" t="str">
            <v/>
          </cell>
          <cell r="J327" t="str">
            <v>CRS Total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328" t="str">
            <v/>
          </cell>
          <cell r="B328" t="str">
            <v/>
          </cell>
          <cell r="C328" t="str">
            <v>StLucie Comm Uprates Total</v>
          </cell>
          <cell r="D328" t="str">
            <v>Nuclear</v>
          </cell>
          <cell r="E328" t="str">
            <v/>
          </cell>
          <cell r="I328" t="str">
            <v>StLucie Comm Uprates Total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329" t="str">
            <v>32120101</v>
          </cell>
          <cell r="B329">
            <v>321</v>
          </cell>
          <cell r="C329" t="str">
            <v>StLucie U1</v>
          </cell>
          <cell r="D329" t="str">
            <v>Nuclear</v>
          </cell>
          <cell r="E329">
            <v>20101</v>
          </cell>
          <cell r="I329" t="str">
            <v>StLucie U1</v>
          </cell>
          <cell r="J329" t="str">
            <v>Depr</v>
          </cell>
          <cell r="K329">
            <v>321</v>
          </cell>
          <cell r="L329">
            <v>89183430.400000006</v>
          </cell>
          <cell r="M329">
            <v>2193170.06</v>
          </cell>
          <cell r="N329">
            <v>-6885.9</v>
          </cell>
          <cell r="O329">
            <v>-129872.06</v>
          </cell>
          <cell r="P329">
            <v>0</v>
          </cell>
          <cell r="Q329">
            <v>0</v>
          </cell>
          <cell r="R329">
            <v>0</v>
          </cell>
          <cell r="S329">
            <v>91239842.5</v>
          </cell>
          <cell r="T329">
            <v>743034.59999999963</v>
          </cell>
          <cell r="U329">
            <v>-137682.54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91845194.560000002</v>
          </cell>
          <cell r="AA329">
            <v>3079435.18</v>
          </cell>
          <cell r="AB329">
            <v>-550730.16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94373899.579999998</v>
          </cell>
        </row>
        <row r="330">
          <cell r="A330" t="str">
            <v>32220101</v>
          </cell>
          <cell r="B330">
            <v>322</v>
          </cell>
          <cell r="C330" t="str">
            <v>StLucie U1</v>
          </cell>
          <cell r="D330" t="str">
            <v>Nuclear</v>
          </cell>
          <cell r="E330">
            <v>20101</v>
          </cell>
          <cell r="K330">
            <v>322</v>
          </cell>
          <cell r="L330">
            <v>261251979.28999999</v>
          </cell>
          <cell r="M330">
            <v>8049555.2400000002</v>
          </cell>
          <cell r="N330">
            <v>0</v>
          </cell>
          <cell r="O330">
            <v>-2502525.7599999998</v>
          </cell>
          <cell r="P330">
            <v>194415</v>
          </cell>
          <cell r="Q330">
            <v>0</v>
          </cell>
          <cell r="R330">
            <v>-11683.99</v>
          </cell>
          <cell r="S330">
            <v>266981739.77999997</v>
          </cell>
          <cell r="T330">
            <v>2697486</v>
          </cell>
          <cell r="U330">
            <v>-449853.89999999997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269229371.88</v>
          </cell>
          <cell r="AA330">
            <v>11179470.5</v>
          </cell>
          <cell r="AB330">
            <v>-1799415.6000000003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278609426.77999997</v>
          </cell>
        </row>
        <row r="331">
          <cell r="A331" t="str">
            <v>32320101</v>
          </cell>
          <cell r="B331">
            <v>323</v>
          </cell>
          <cell r="C331" t="str">
            <v>StLucie U1</v>
          </cell>
          <cell r="D331" t="str">
            <v>Nuclear</v>
          </cell>
          <cell r="E331">
            <v>20101</v>
          </cell>
          <cell r="K331">
            <v>323</v>
          </cell>
          <cell r="L331">
            <v>27047366.41</v>
          </cell>
          <cell r="M331">
            <v>1624259.3299999998</v>
          </cell>
          <cell r="N331">
            <v>-363648.04</v>
          </cell>
          <cell r="O331">
            <v>-364555.71</v>
          </cell>
          <cell r="P331">
            <v>0</v>
          </cell>
          <cell r="Q331">
            <v>125271.55</v>
          </cell>
          <cell r="R331">
            <v>-84709.28</v>
          </cell>
          <cell r="S331">
            <v>27983984.259999998</v>
          </cell>
          <cell r="T331">
            <v>464825.79999999981</v>
          </cell>
          <cell r="U331">
            <v>-64598.340000000026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28384211.719999999</v>
          </cell>
          <cell r="AA331">
            <v>1926425.68</v>
          </cell>
          <cell r="AB331">
            <v>-258393.36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30052244.039999999</v>
          </cell>
        </row>
        <row r="332">
          <cell r="A332" t="str">
            <v>32420101</v>
          </cell>
          <cell r="B332">
            <v>324</v>
          </cell>
          <cell r="C332" t="str">
            <v>StLucie U1</v>
          </cell>
          <cell r="D332" t="str">
            <v>Nuclear</v>
          </cell>
          <cell r="E332">
            <v>20101</v>
          </cell>
          <cell r="K332">
            <v>324</v>
          </cell>
          <cell r="L332">
            <v>45480173.630000003</v>
          </cell>
          <cell r="M332">
            <v>1083609.5799999998</v>
          </cell>
          <cell r="N332">
            <v>-23182.880000000001</v>
          </cell>
          <cell r="O332">
            <v>-180058.23999999999</v>
          </cell>
          <cell r="P332">
            <v>0</v>
          </cell>
          <cell r="Q332">
            <v>0</v>
          </cell>
          <cell r="R332">
            <v>0</v>
          </cell>
          <cell r="S332">
            <v>46360542.089999996</v>
          </cell>
          <cell r="T332">
            <v>364087.73</v>
          </cell>
          <cell r="U332">
            <v>-67464.569999999992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46657165.25</v>
          </cell>
          <cell r="AA332">
            <v>1508926.52</v>
          </cell>
          <cell r="AB332">
            <v>-269858.27999999997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47896233.490000002</v>
          </cell>
        </row>
        <row r="333">
          <cell r="A333" t="str">
            <v>32520101</v>
          </cell>
          <cell r="B333">
            <v>325</v>
          </cell>
          <cell r="C333" t="str">
            <v>StLucie U1</v>
          </cell>
          <cell r="D333" t="str">
            <v>Nuclear</v>
          </cell>
          <cell r="E333">
            <v>20101</v>
          </cell>
          <cell r="K333">
            <v>325</v>
          </cell>
          <cell r="L333">
            <v>6071692.79</v>
          </cell>
          <cell r="M333">
            <v>141745.95000000001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6213438.7400000002</v>
          </cell>
          <cell r="T333">
            <v>47615.109999999986</v>
          </cell>
          <cell r="U333">
            <v>-8822.9699999999993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6252230.8799999999</v>
          </cell>
          <cell r="AA333">
            <v>197336.24</v>
          </cell>
          <cell r="AB333">
            <v>-35291.87999999999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6414275.2400000002</v>
          </cell>
        </row>
        <row r="334">
          <cell r="A334" t="str">
            <v/>
          </cell>
          <cell r="B334" t="str">
            <v/>
          </cell>
          <cell r="C334" t="str">
            <v>StLucie U1</v>
          </cell>
          <cell r="D334" t="str">
            <v>Nuclear</v>
          </cell>
          <cell r="E334" t="str">
            <v/>
          </cell>
          <cell r="J334" t="str">
            <v>Depr Total</v>
          </cell>
          <cell r="L334">
            <v>429034642.52000004</v>
          </cell>
          <cell r="M334">
            <v>13092340.16</v>
          </cell>
          <cell r="N334">
            <v>-393716.82</v>
          </cell>
          <cell r="O334">
            <v>-3177011.7699999996</v>
          </cell>
          <cell r="P334">
            <v>194415</v>
          </cell>
          <cell r="Q334">
            <v>125271.55</v>
          </cell>
          <cell r="R334">
            <v>-96393.27</v>
          </cell>
          <cell r="S334">
            <v>438779547.36999995</v>
          </cell>
          <cell r="T334">
            <v>4317049.2399999993</v>
          </cell>
          <cell r="U334">
            <v>-728422.32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442368174.28999996</v>
          </cell>
          <cell r="AA334">
            <v>17891594.119999997</v>
          </cell>
          <cell r="AB334">
            <v>-2913689.28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457346079.13</v>
          </cell>
        </row>
        <row r="335">
          <cell r="A335" t="str">
            <v>325.720101</v>
          </cell>
          <cell r="B335">
            <v>325.7</v>
          </cell>
          <cell r="C335" t="str">
            <v>StLucie U1</v>
          </cell>
          <cell r="D335" t="str">
            <v>Nuclear</v>
          </cell>
          <cell r="E335">
            <v>20101</v>
          </cell>
          <cell r="J335" t="str">
            <v>Amort</v>
          </cell>
          <cell r="K335">
            <v>325.7</v>
          </cell>
          <cell r="L335">
            <v>6783.3</v>
          </cell>
          <cell r="M335">
            <v>1351.18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8134.4800000000005</v>
          </cell>
          <cell r="T335">
            <v>453.88000000000011</v>
          </cell>
          <cell r="U335">
            <v>-10.59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8577.77</v>
          </cell>
          <cell r="AA335">
            <v>1881.07</v>
          </cell>
          <cell r="AB335">
            <v>-42.360000000000007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10416.48</v>
          </cell>
        </row>
        <row r="336">
          <cell r="A336" t="str">
            <v/>
          </cell>
          <cell r="B336" t="str">
            <v/>
          </cell>
          <cell r="C336" t="str">
            <v>StLucie U1</v>
          </cell>
          <cell r="D336" t="str">
            <v>Nuclear</v>
          </cell>
          <cell r="E336" t="str">
            <v/>
          </cell>
          <cell r="J336" t="str">
            <v>Amort Total</v>
          </cell>
          <cell r="L336">
            <v>6783.3</v>
          </cell>
          <cell r="M336">
            <v>1351.18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8134.4800000000005</v>
          </cell>
          <cell r="T336">
            <v>453.88000000000011</v>
          </cell>
          <cell r="U336">
            <v>-10.59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8577.77</v>
          </cell>
          <cell r="AA336">
            <v>1881.07</v>
          </cell>
          <cell r="AB336">
            <v>-42.360000000000007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10416.48</v>
          </cell>
        </row>
        <row r="337">
          <cell r="A337" t="str">
            <v/>
          </cell>
          <cell r="B337" t="str">
            <v/>
          </cell>
          <cell r="C337" t="str">
            <v>StLucie U1 Total</v>
          </cell>
          <cell r="D337" t="str">
            <v>Nuclear</v>
          </cell>
          <cell r="E337" t="str">
            <v/>
          </cell>
          <cell r="I337" t="str">
            <v>StLucie U1 Total</v>
          </cell>
          <cell r="L337">
            <v>429041425.82000005</v>
          </cell>
          <cell r="M337">
            <v>13093691.34</v>
          </cell>
          <cell r="N337">
            <v>-393716.82</v>
          </cell>
          <cell r="O337">
            <v>-3177011.7699999996</v>
          </cell>
          <cell r="P337">
            <v>194415</v>
          </cell>
          <cell r="Q337">
            <v>125271.55</v>
          </cell>
          <cell r="R337">
            <v>-96393.27</v>
          </cell>
          <cell r="S337">
            <v>438787681.84999996</v>
          </cell>
          <cell r="T337">
            <v>4317503.1199999992</v>
          </cell>
          <cell r="U337">
            <v>-728432.90999999992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442376752.05999994</v>
          </cell>
          <cell r="AA337">
            <v>17893475.189999998</v>
          </cell>
          <cell r="AB337">
            <v>-2913731.6399999997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457356495.61000001</v>
          </cell>
        </row>
        <row r="338">
          <cell r="A338" t="str">
            <v>32120101</v>
          </cell>
          <cell r="B338">
            <v>321</v>
          </cell>
          <cell r="C338" t="str">
            <v>StLucie U1 EPU</v>
          </cell>
          <cell r="D338" t="str">
            <v>Nuclear</v>
          </cell>
          <cell r="E338">
            <v>20101</v>
          </cell>
          <cell r="I338" t="str">
            <v>StLucie U1 EPU</v>
          </cell>
          <cell r="J338" t="str">
            <v>Depr</v>
          </cell>
          <cell r="K338">
            <v>321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339" t="str">
            <v>32220101</v>
          </cell>
          <cell r="B339">
            <v>322</v>
          </cell>
          <cell r="C339" t="str">
            <v>StLucie U1 EPU</v>
          </cell>
          <cell r="D339" t="str">
            <v>Nuclear</v>
          </cell>
          <cell r="E339">
            <v>20101</v>
          </cell>
          <cell r="K339">
            <v>322</v>
          </cell>
          <cell r="L339">
            <v>0</v>
          </cell>
          <cell r="M339">
            <v>2851.72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11683.99</v>
          </cell>
          <cell r="S339">
            <v>14535.71</v>
          </cell>
          <cell r="T339">
            <v>2138.7900000000004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16674.5</v>
          </cell>
          <cell r="AA339">
            <v>387591.58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404266.08</v>
          </cell>
        </row>
        <row r="340">
          <cell r="A340" t="str">
            <v>32320101</v>
          </cell>
          <cell r="B340">
            <v>323</v>
          </cell>
          <cell r="C340" t="str">
            <v>StLucie U1 EPU</v>
          </cell>
          <cell r="D340" t="str">
            <v>Nuclear</v>
          </cell>
          <cell r="E340">
            <v>20101</v>
          </cell>
          <cell r="K340">
            <v>323</v>
          </cell>
          <cell r="L340">
            <v>0</v>
          </cell>
          <cell r="M340">
            <v>34283.839999999997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71311.53</v>
          </cell>
          <cell r="S340">
            <v>105595.37</v>
          </cell>
          <cell r="T340">
            <v>34161.630000000005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139757</v>
          </cell>
          <cell r="AA340">
            <v>7064446.2599999998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7204203.2599999998</v>
          </cell>
        </row>
        <row r="341">
          <cell r="A341" t="str">
            <v>32420101</v>
          </cell>
          <cell r="B341">
            <v>324</v>
          </cell>
          <cell r="C341" t="str">
            <v>StLucie U1 EPU</v>
          </cell>
          <cell r="D341" t="str">
            <v>Nuclear</v>
          </cell>
          <cell r="E341">
            <v>20101</v>
          </cell>
          <cell r="K341">
            <v>324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342" t="str">
            <v>32520101</v>
          </cell>
          <cell r="B342">
            <v>325</v>
          </cell>
          <cell r="C342" t="str">
            <v>StLucie U1 EPU</v>
          </cell>
          <cell r="D342" t="str">
            <v>Nuclear</v>
          </cell>
          <cell r="E342">
            <v>20101</v>
          </cell>
          <cell r="K342">
            <v>325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343" t="str">
            <v/>
          </cell>
          <cell r="B343" t="str">
            <v/>
          </cell>
          <cell r="C343" t="str">
            <v>StLucie U1 EPU</v>
          </cell>
          <cell r="D343" t="str">
            <v>Nuclear</v>
          </cell>
          <cell r="E343" t="str">
            <v/>
          </cell>
          <cell r="J343" t="str">
            <v>Depr Total</v>
          </cell>
          <cell r="L343">
            <v>0</v>
          </cell>
          <cell r="M343">
            <v>37135.56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82995.520000000004</v>
          </cell>
          <cell r="S343">
            <v>120131.07999999999</v>
          </cell>
          <cell r="T343">
            <v>36300.420000000006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156431.5</v>
          </cell>
          <cell r="AA343">
            <v>7452037.8399999999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7608469.3399999999</v>
          </cell>
        </row>
        <row r="344">
          <cell r="A344" t="str">
            <v/>
          </cell>
          <cell r="B344" t="str">
            <v/>
          </cell>
          <cell r="C344" t="str">
            <v>StLucie U1 EPU Total</v>
          </cell>
          <cell r="D344" t="str">
            <v>Nuclear</v>
          </cell>
          <cell r="E344" t="str">
            <v/>
          </cell>
          <cell r="I344" t="str">
            <v>StLucie U1 EPU Total</v>
          </cell>
          <cell r="L344">
            <v>0</v>
          </cell>
          <cell r="M344">
            <v>37135.56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82995.520000000004</v>
          </cell>
          <cell r="S344">
            <v>120131.07999999999</v>
          </cell>
          <cell r="T344">
            <v>36300.420000000006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156431.5</v>
          </cell>
          <cell r="AA344">
            <v>7452037.8399999999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7608469.3399999999</v>
          </cell>
        </row>
        <row r="345">
          <cell r="A345" t="str">
            <v>32120101U</v>
          </cell>
          <cell r="B345">
            <v>321</v>
          </cell>
          <cell r="C345" t="str">
            <v>StLucie U1 Uprates</v>
          </cell>
          <cell r="D345" t="str">
            <v>Nuclear</v>
          </cell>
          <cell r="E345" t="str">
            <v>20101U</v>
          </cell>
          <cell r="I345" t="str">
            <v>StLucie U1 Uprates</v>
          </cell>
          <cell r="J345" t="str">
            <v>CRS</v>
          </cell>
          <cell r="K345">
            <v>321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346" t="str">
            <v>32220101U</v>
          </cell>
          <cell r="B346">
            <v>322</v>
          </cell>
          <cell r="C346" t="str">
            <v>StLucie U1 Uprates</v>
          </cell>
          <cell r="D346" t="str">
            <v>Nuclear</v>
          </cell>
          <cell r="E346" t="str">
            <v>20101U</v>
          </cell>
          <cell r="K346">
            <v>322</v>
          </cell>
          <cell r="L346">
            <v>3878092.66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3878092.66</v>
          </cell>
          <cell r="T346">
            <v>0</v>
          </cell>
          <cell r="U346">
            <v>0</v>
          </cell>
          <cell r="V346">
            <v>-123992.81</v>
          </cell>
          <cell r="W346">
            <v>0</v>
          </cell>
          <cell r="X346">
            <v>0</v>
          </cell>
          <cell r="Y346">
            <v>0</v>
          </cell>
          <cell r="Z346">
            <v>3754099.85</v>
          </cell>
          <cell r="AA346">
            <v>0</v>
          </cell>
          <cell r="AB346">
            <v>-3089856.62</v>
          </cell>
          <cell r="AC346">
            <v>-41417.589999999997</v>
          </cell>
          <cell r="AD346">
            <v>0</v>
          </cell>
          <cell r="AE346">
            <v>0</v>
          </cell>
          <cell r="AF346">
            <v>0</v>
          </cell>
          <cell r="AG346">
            <v>622825.64000000013</v>
          </cell>
        </row>
        <row r="347">
          <cell r="A347" t="str">
            <v>32320101U</v>
          </cell>
          <cell r="B347">
            <v>323</v>
          </cell>
          <cell r="C347" t="str">
            <v>StLucie U1 Uprates</v>
          </cell>
          <cell r="D347" t="str">
            <v>Nuclear</v>
          </cell>
          <cell r="E347" t="str">
            <v>20101U</v>
          </cell>
          <cell r="K347">
            <v>323</v>
          </cell>
          <cell r="L347">
            <v>48551379.060000002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48551379.060000002</v>
          </cell>
          <cell r="T347">
            <v>0</v>
          </cell>
          <cell r="U347">
            <v>0</v>
          </cell>
          <cell r="V347">
            <v>-1552315.17</v>
          </cell>
          <cell r="W347">
            <v>0</v>
          </cell>
          <cell r="X347">
            <v>0</v>
          </cell>
          <cell r="Y347">
            <v>0</v>
          </cell>
          <cell r="Z347">
            <v>46999063.890000001</v>
          </cell>
          <cell r="AA347">
            <v>0</v>
          </cell>
          <cell r="AB347">
            <v>-46379504.390000001</v>
          </cell>
          <cell r="AC347">
            <v>-621688.14</v>
          </cell>
          <cell r="AD347">
            <v>0</v>
          </cell>
          <cell r="AE347">
            <v>0</v>
          </cell>
          <cell r="AF347">
            <v>0</v>
          </cell>
          <cell r="AG347">
            <v>-2128.640000000596</v>
          </cell>
        </row>
        <row r="348">
          <cell r="A348" t="str">
            <v>32420101U</v>
          </cell>
          <cell r="B348">
            <v>324</v>
          </cell>
          <cell r="C348" t="str">
            <v>StLucie U1 Uprates</v>
          </cell>
          <cell r="D348" t="str">
            <v>Nuclear</v>
          </cell>
          <cell r="E348" t="str">
            <v>20101U</v>
          </cell>
          <cell r="K348">
            <v>324</v>
          </cell>
          <cell r="L348">
            <v>12281525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12281525</v>
          </cell>
          <cell r="T348">
            <v>0</v>
          </cell>
          <cell r="U348">
            <v>0</v>
          </cell>
          <cell r="V348">
            <v>-392672.63</v>
          </cell>
          <cell r="W348">
            <v>0</v>
          </cell>
          <cell r="X348">
            <v>0</v>
          </cell>
          <cell r="Y348">
            <v>0</v>
          </cell>
          <cell r="Z348">
            <v>11888852.369999999</v>
          </cell>
          <cell r="AA348">
            <v>0</v>
          </cell>
          <cell r="AB348">
            <v>-108098</v>
          </cell>
          <cell r="AC348">
            <v>-1448.99</v>
          </cell>
          <cell r="AD348">
            <v>0</v>
          </cell>
          <cell r="AE348">
            <v>0</v>
          </cell>
          <cell r="AF348">
            <v>0</v>
          </cell>
          <cell r="AG348">
            <v>11779305.379999999</v>
          </cell>
        </row>
        <row r="349">
          <cell r="A349" t="str">
            <v>32520101U</v>
          </cell>
          <cell r="B349">
            <v>325</v>
          </cell>
          <cell r="C349" t="str">
            <v>StLucie U1 Uprates</v>
          </cell>
          <cell r="D349" t="str">
            <v>Nuclear</v>
          </cell>
          <cell r="E349" t="str">
            <v>20101U</v>
          </cell>
          <cell r="K349">
            <v>325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</row>
        <row r="350">
          <cell r="A350" t="str">
            <v/>
          </cell>
          <cell r="B350" t="str">
            <v/>
          </cell>
          <cell r="C350" t="str">
            <v>StLucie U1 Uprates</v>
          </cell>
          <cell r="D350" t="str">
            <v>Nuclear</v>
          </cell>
          <cell r="E350" t="str">
            <v/>
          </cell>
          <cell r="J350" t="str">
            <v>CRS Total</v>
          </cell>
          <cell r="L350">
            <v>64710996.719999999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64710996.719999999</v>
          </cell>
          <cell r="T350">
            <v>0</v>
          </cell>
          <cell r="U350">
            <v>0</v>
          </cell>
          <cell r="V350">
            <v>-2068980.6099999999</v>
          </cell>
          <cell r="W350">
            <v>0</v>
          </cell>
          <cell r="X350">
            <v>0</v>
          </cell>
          <cell r="Y350">
            <v>0</v>
          </cell>
          <cell r="Z350">
            <v>62642016.109999999</v>
          </cell>
          <cell r="AA350">
            <v>0</v>
          </cell>
          <cell r="AB350">
            <v>-49577459.009999998</v>
          </cell>
          <cell r="AC350">
            <v>-664554.72</v>
          </cell>
          <cell r="AD350">
            <v>0</v>
          </cell>
          <cell r="AE350">
            <v>0</v>
          </cell>
          <cell r="AF350">
            <v>0</v>
          </cell>
          <cell r="AG350">
            <v>12400002.379999999</v>
          </cell>
        </row>
        <row r="351">
          <cell r="A351" t="str">
            <v/>
          </cell>
          <cell r="B351" t="str">
            <v/>
          </cell>
          <cell r="C351" t="str">
            <v>StLucie U1 Uprates Total</v>
          </cell>
          <cell r="D351" t="str">
            <v>Nuclear</v>
          </cell>
          <cell r="E351" t="str">
            <v/>
          </cell>
          <cell r="I351" t="str">
            <v>StLucie U1 Uprates Total</v>
          </cell>
          <cell r="L351">
            <v>64710996.719999999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64710996.719999999</v>
          </cell>
          <cell r="T351">
            <v>0</v>
          </cell>
          <cell r="U351">
            <v>0</v>
          </cell>
          <cell r="V351">
            <v>-2068980.6099999999</v>
          </cell>
          <cell r="W351">
            <v>0</v>
          </cell>
          <cell r="X351">
            <v>0</v>
          </cell>
          <cell r="Y351">
            <v>0</v>
          </cell>
          <cell r="Z351">
            <v>62642016.109999999</v>
          </cell>
          <cell r="AA351">
            <v>0</v>
          </cell>
          <cell r="AB351">
            <v>-49577459.009999998</v>
          </cell>
          <cell r="AC351">
            <v>-664554.72</v>
          </cell>
          <cell r="AD351">
            <v>0</v>
          </cell>
          <cell r="AE351">
            <v>0</v>
          </cell>
          <cell r="AF351">
            <v>0</v>
          </cell>
          <cell r="AG351">
            <v>12400002.379999999</v>
          </cell>
        </row>
        <row r="352">
          <cell r="A352" t="str">
            <v>32120102</v>
          </cell>
          <cell r="B352">
            <v>321</v>
          </cell>
          <cell r="C352" t="str">
            <v>StLucie U2</v>
          </cell>
          <cell r="D352" t="str">
            <v>Nuclear</v>
          </cell>
          <cell r="E352">
            <v>20102</v>
          </cell>
          <cell r="I352" t="str">
            <v>StLucie U2</v>
          </cell>
          <cell r="J352" t="str">
            <v>Depr</v>
          </cell>
          <cell r="K352">
            <v>321</v>
          </cell>
          <cell r="L352">
            <v>107092120.39</v>
          </cell>
          <cell r="M352">
            <v>3559980.61</v>
          </cell>
          <cell r="N352">
            <v>-823738.52</v>
          </cell>
          <cell r="O352">
            <v>416599.3</v>
          </cell>
          <cell r="P352">
            <v>0</v>
          </cell>
          <cell r="Q352">
            <v>77849</v>
          </cell>
          <cell r="R352">
            <v>11231.96</v>
          </cell>
          <cell r="S352">
            <v>110334042.73999999</v>
          </cell>
          <cell r="T352">
            <v>1195974.8199999998</v>
          </cell>
          <cell r="U352">
            <v>-282700.2899999998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111247317.26999998</v>
          </cell>
          <cell r="AA352">
            <v>4824722.95</v>
          </cell>
          <cell r="AB352">
            <v>-1130801.1599999997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114941239.05999999</v>
          </cell>
        </row>
        <row r="353">
          <cell r="A353" t="str">
            <v>32220102</v>
          </cell>
          <cell r="B353">
            <v>322</v>
          </cell>
          <cell r="C353" t="str">
            <v>StLucie U2</v>
          </cell>
          <cell r="D353" t="str">
            <v>Nuclear</v>
          </cell>
          <cell r="E353">
            <v>20102</v>
          </cell>
          <cell r="K353">
            <v>322</v>
          </cell>
          <cell r="L353">
            <v>344920973.12</v>
          </cell>
          <cell r="M353">
            <v>11687641.33</v>
          </cell>
          <cell r="N353">
            <v>-18306016.140000001</v>
          </cell>
          <cell r="O353">
            <v>-5072149.28</v>
          </cell>
          <cell r="P353">
            <v>0</v>
          </cell>
          <cell r="Q353">
            <v>1903753.05</v>
          </cell>
          <cell r="R353">
            <v>-16389.28</v>
          </cell>
          <cell r="S353">
            <v>335117812.80000007</v>
          </cell>
          <cell r="T353">
            <v>4081955.99</v>
          </cell>
          <cell r="U353">
            <v>-868390.46999999508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338331378.32000005</v>
          </cell>
          <cell r="AA353">
            <v>16467158.42</v>
          </cell>
          <cell r="AB353">
            <v>-3473561.8800000008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351324974.86000007</v>
          </cell>
        </row>
        <row r="354">
          <cell r="A354" t="str">
            <v>32320102</v>
          </cell>
          <cell r="B354">
            <v>323</v>
          </cell>
          <cell r="C354" t="str">
            <v>StLucie U2</v>
          </cell>
          <cell r="D354" t="str">
            <v>Nuclear</v>
          </cell>
          <cell r="E354">
            <v>20102</v>
          </cell>
          <cell r="K354">
            <v>323</v>
          </cell>
          <cell r="L354">
            <v>20911290.390000001</v>
          </cell>
          <cell r="M354">
            <v>1922066.8800000001</v>
          </cell>
          <cell r="N354">
            <v>-6685854.7999999998</v>
          </cell>
          <cell r="O354">
            <v>-5202970.51</v>
          </cell>
          <cell r="P354">
            <v>0</v>
          </cell>
          <cell r="Q354">
            <v>3207891.76</v>
          </cell>
          <cell r="R354">
            <v>-155465.56</v>
          </cell>
          <cell r="S354">
            <v>13996958.159999998</v>
          </cell>
          <cell r="T354">
            <v>569542.87999999966</v>
          </cell>
          <cell r="U354">
            <v>-100969.88999999966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14465531.149999999</v>
          </cell>
          <cell r="AA354">
            <v>2297612.39</v>
          </cell>
          <cell r="AB354">
            <v>-403879.56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16359263.979999999</v>
          </cell>
        </row>
        <row r="355">
          <cell r="A355" t="str">
            <v>32420102</v>
          </cell>
          <cell r="B355">
            <v>324</v>
          </cell>
          <cell r="C355" t="str">
            <v>StLucie U2</v>
          </cell>
          <cell r="D355" t="str">
            <v>Nuclear</v>
          </cell>
          <cell r="E355">
            <v>20102</v>
          </cell>
          <cell r="K355">
            <v>324</v>
          </cell>
          <cell r="L355">
            <v>70386686.769999996</v>
          </cell>
          <cell r="M355">
            <v>2229101.7999999998</v>
          </cell>
          <cell r="N355">
            <v>-43020.52</v>
          </cell>
          <cell r="O355">
            <v>-379947.13</v>
          </cell>
          <cell r="P355">
            <v>0</v>
          </cell>
          <cell r="Q355">
            <v>0</v>
          </cell>
          <cell r="R355">
            <v>0</v>
          </cell>
          <cell r="S355">
            <v>72192820.920000002</v>
          </cell>
          <cell r="T355">
            <v>746045.7799999998</v>
          </cell>
          <cell r="U355">
            <v>-176347.65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72762519.049999997</v>
          </cell>
          <cell r="AA355">
            <v>3009648.8200000003</v>
          </cell>
          <cell r="AB355">
            <v>-705390.60000000009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75066777.269999996</v>
          </cell>
        </row>
        <row r="356">
          <cell r="A356" t="str">
            <v>32520102</v>
          </cell>
          <cell r="B356">
            <v>325</v>
          </cell>
          <cell r="C356" t="str">
            <v>StLucie U2</v>
          </cell>
          <cell r="D356" t="str">
            <v>Nuclear</v>
          </cell>
          <cell r="E356">
            <v>20102</v>
          </cell>
          <cell r="K356">
            <v>325</v>
          </cell>
          <cell r="L356">
            <v>8948585.6400000006</v>
          </cell>
          <cell r="M356">
            <v>303601.09000000003</v>
          </cell>
          <cell r="N356">
            <v>5497.82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9257684.5500000007</v>
          </cell>
          <cell r="T356">
            <v>101336.5</v>
          </cell>
          <cell r="U356">
            <v>-23953.56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9335067.4900000002</v>
          </cell>
          <cell r="AA356">
            <v>408805.04</v>
          </cell>
          <cell r="AB356">
            <v>-95814.240000000034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9648058.290000001</v>
          </cell>
        </row>
        <row r="357">
          <cell r="A357" t="str">
            <v/>
          </cell>
          <cell r="B357" t="str">
            <v/>
          </cell>
          <cell r="C357" t="str">
            <v>StLucie U2</v>
          </cell>
          <cell r="D357" t="str">
            <v>Nuclear</v>
          </cell>
          <cell r="E357" t="str">
            <v/>
          </cell>
          <cell r="J357" t="str">
            <v>Depr Total</v>
          </cell>
          <cell r="L357">
            <v>552259656.30999994</v>
          </cell>
          <cell r="M357">
            <v>19702391.710000001</v>
          </cell>
          <cell r="N357">
            <v>-25853132.16</v>
          </cell>
          <cell r="O357">
            <v>-10238467.620000001</v>
          </cell>
          <cell r="P357">
            <v>0</v>
          </cell>
          <cell r="Q357">
            <v>5189493.8099999996</v>
          </cell>
          <cell r="R357">
            <v>-160622.88</v>
          </cell>
          <cell r="S357">
            <v>540899319.17000008</v>
          </cell>
          <cell r="T357">
            <v>6694855.9700000007</v>
          </cell>
          <cell r="U357">
            <v>-1452361.8599999945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546141813.27999997</v>
          </cell>
          <cell r="AA357">
            <v>27007947.620000001</v>
          </cell>
          <cell r="AB357">
            <v>-5809447.4400000013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567340313.46000004</v>
          </cell>
        </row>
        <row r="358">
          <cell r="A358" t="str">
            <v/>
          </cell>
          <cell r="B358" t="str">
            <v/>
          </cell>
          <cell r="C358" t="str">
            <v>StLucie U2 Total</v>
          </cell>
          <cell r="D358" t="str">
            <v>Nuclear</v>
          </cell>
          <cell r="E358" t="str">
            <v/>
          </cell>
          <cell r="I358" t="str">
            <v>StLucie U2 Total</v>
          </cell>
          <cell r="L358">
            <v>552259656.30999994</v>
          </cell>
          <cell r="M358">
            <v>19702391.710000001</v>
          </cell>
          <cell r="N358">
            <v>-25853132.16</v>
          </cell>
          <cell r="O358">
            <v>-10238467.620000001</v>
          </cell>
          <cell r="P358">
            <v>0</v>
          </cell>
          <cell r="Q358">
            <v>5189493.8099999996</v>
          </cell>
          <cell r="R358">
            <v>-160622.88</v>
          </cell>
          <cell r="S358">
            <v>540899319.17000008</v>
          </cell>
          <cell r="T358">
            <v>6694855.9700000007</v>
          </cell>
          <cell r="U358">
            <v>-1452361.8599999945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546141813.27999997</v>
          </cell>
          <cell r="AA358">
            <v>27007947.620000001</v>
          </cell>
          <cell r="AB358">
            <v>-5809447.4400000013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567340313.46000004</v>
          </cell>
        </row>
        <row r="359">
          <cell r="A359" t="str">
            <v>32120102</v>
          </cell>
          <cell r="B359">
            <v>321</v>
          </cell>
          <cell r="C359" t="str">
            <v>StLucie U2 EPU</v>
          </cell>
          <cell r="D359" t="str">
            <v>Nuclear</v>
          </cell>
          <cell r="E359">
            <v>20102</v>
          </cell>
          <cell r="I359" t="str">
            <v>StLucie U2 EPU</v>
          </cell>
          <cell r="J359" t="str">
            <v>Depr</v>
          </cell>
          <cell r="K359">
            <v>321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</row>
        <row r="360">
          <cell r="A360" t="str">
            <v>32220102</v>
          </cell>
          <cell r="B360">
            <v>322</v>
          </cell>
          <cell r="C360" t="str">
            <v>StLucie U2 EPU</v>
          </cell>
          <cell r="D360" t="str">
            <v>Nuclear</v>
          </cell>
          <cell r="E360">
            <v>20102</v>
          </cell>
          <cell r="K360">
            <v>322</v>
          </cell>
          <cell r="L360">
            <v>0</v>
          </cell>
          <cell r="M360">
            <v>16081.02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16389.28</v>
          </cell>
          <cell r="S360">
            <v>32470.3</v>
          </cell>
          <cell r="T360">
            <v>9941.2099999999991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42411.509999999995</v>
          </cell>
          <cell r="AA360">
            <v>41034.73000000001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83446.240000000005</v>
          </cell>
        </row>
        <row r="361">
          <cell r="A361" t="str">
            <v>32320102</v>
          </cell>
          <cell r="B361">
            <v>323</v>
          </cell>
          <cell r="C361" t="str">
            <v>StLucie U2 EPU</v>
          </cell>
          <cell r="D361" t="str">
            <v>Nuclear</v>
          </cell>
          <cell r="E361">
            <v>20102</v>
          </cell>
          <cell r="K361">
            <v>323</v>
          </cell>
          <cell r="L361">
            <v>0</v>
          </cell>
          <cell r="M361">
            <v>872130.5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168863.31</v>
          </cell>
          <cell r="S361">
            <v>1040993.81</v>
          </cell>
          <cell r="T361">
            <v>671005.70000000019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1711999.5100000002</v>
          </cell>
          <cell r="AA361">
            <v>4118754.3100000005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5830753.8200000003</v>
          </cell>
        </row>
        <row r="362">
          <cell r="A362" t="str">
            <v>32420102</v>
          </cell>
          <cell r="B362">
            <v>324</v>
          </cell>
          <cell r="C362" t="str">
            <v>StLucie U2 EPU</v>
          </cell>
          <cell r="D362" t="str">
            <v>Nuclear</v>
          </cell>
          <cell r="E362">
            <v>20102</v>
          </cell>
          <cell r="K362">
            <v>324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A363" t="str">
            <v>32520102</v>
          </cell>
          <cell r="B363">
            <v>325</v>
          </cell>
          <cell r="C363" t="str">
            <v>StLucie U2 EPU</v>
          </cell>
          <cell r="D363" t="str">
            <v>Nuclear</v>
          </cell>
          <cell r="E363">
            <v>20102</v>
          </cell>
          <cell r="K363">
            <v>325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A364" t="str">
            <v/>
          </cell>
          <cell r="B364" t="str">
            <v/>
          </cell>
          <cell r="C364" t="str">
            <v>StLucie U2 EPU</v>
          </cell>
          <cell r="D364" t="str">
            <v>Nuclear</v>
          </cell>
          <cell r="E364" t="str">
            <v/>
          </cell>
          <cell r="J364" t="str">
            <v>Depr Total</v>
          </cell>
          <cell r="L364">
            <v>0</v>
          </cell>
          <cell r="M364">
            <v>888211.52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185252.59</v>
          </cell>
          <cell r="S364">
            <v>1073464.1100000001</v>
          </cell>
          <cell r="T364">
            <v>680946.91000000015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1754411.0200000003</v>
          </cell>
          <cell r="AA364">
            <v>4159789.0400000005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5914200.0600000005</v>
          </cell>
        </row>
        <row r="365">
          <cell r="A365" t="str">
            <v/>
          </cell>
          <cell r="B365" t="str">
            <v/>
          </cell>
          <cell r="C365" t="str">
            <v>StLucie U2 EPU Total</v>
          </cell>
          <cell r="D365" t="str">
            <v>Nuclear</v>
          </cell>
          <cell r="E365" t="str">
            <v/>
          </cell>
          <cell r="I365" t="str">
            <v>StLucie U2 EPU Total</v>
          </cell>
          <cell r="L365">
            <v>0</v>
          </cell>
          <cell r="M365">
            <v>888211.52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185252.59</v>
          </cell>
          <cell r="S365">
            <v>1073464.1100000001</v>
          </cell>
          <cell r="T365">
            <v>680946.91000000015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1754411.0200000003</v>
          </cell>
          <cell r="AA365">
            <v>4159789.0400000005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5914200.0600000005</v>
          </cell>
        </row>
        <row r="366">
          <cell r="A366" t="str">
            <v>32120102U</v>
          </cell>
          <cell r="B366">
            <v>321</v>
          </cell>
          <cell r="C366" t="str">
            <v>StLucie U2 Uprates</v>
          </cell>
          <cell r="D366" t="str">
            <v>Nuclear</v>
          </cell>
          <cell r="E366" t="str">
            <v>20102U</v>
          </cell>
          <cell r="I366" t="str">
            <v>StLucie U2 Uprates</v>
          </cell>
          <cell r="J366" t="str">
            <v>CRS</v>
          </cell>
          <cell r="K366">
            <v>321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A367" t="str">
            <v>32220102U</v>
          </cell>
          <cell r="B367">
            <v>322</v>
          </cell>
          <cell r="C367" t="str">
            <v>StLucie U2 Uprates</v>
          </cell>
          <cell r="D367" t="str">
            <v>Nuclear</v>
          </cell>
          <cell r="E367" t="str">
            <v>20102U</v>
          </cell>
          <cell r="K367">
            <v>322</v>
          </cell>
          <cell r="L367">
            <v>19951390.510000002</v>
          </cell>
          <cell r="M367">
            <v>0</v>
          </cell>
          <cell r="N367">
            <v>-29423.66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19921966.850000001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404.38</v>
          </cell>
          <cell r="Y367">
            <v>0</v>
          </cell>
          <cell r="Z367">
            <v>19922371.23</v>
          </cell>
          <cell r="AA367">
            <v>0</v>
          </cell>
          <cell r="AB367">
            <v>-7147134.5999999996</v>
          </cell>
          <cell r="AC367">
            <v>-531411.92000000004</v>
          </cell>
          <cell r="AD367">
            <v>0</v>
          </cell>
          <cell r="AE367">
            <v>0</v>
          </cell>
          <cell r="AF367">
            <v>0</v>
          </cell>
          <cell r="AG367">
            <v>12243824.710000001</v>
          </cell>
        </row>
        <row r="368">
          <cell r="A368" t="str">
            <v>32320102U</v>
          </cell>
          <cell r="B368">
            <v>323</v>
          </cell>
          <cell r="C368" t="str">
            <v>StLucie U2 Uprates</v>
          </cell>
          <cell r="D368" t="str">
            <v>Nuclear</v>
          </cell>
          <cell r="E368" t="str">
            <v>20102U</v>
          </cell>
          <cell r="K368">
            <v>323</v>
          </cell>
          <cell r="L368">
            <v>69101209.280000001</v>
          </cell>
          <cell r="M368">
            <v>0</v>
          </cell>
          <cell r="N368">
            <v>-36840079.719999999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32261129.560000002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506304.74</v>
          </cell>
          <cell r="Y368">
            <v>0</v>
          </cell>
          <cell r="Z368">
            <v>32767434.300000001</v>
          </cell>
          <cell r="AA368">
            <v>0</v>
          </cell>
          <cell r="AB368">
            <v>-27456742.5</v>
          </cell>
          <cell r="AC368">
            <v>-2041495.09</v>
          </cell>
          <cell r="AD368">
            <v>0</v>
          </cell>
          <cell r="AE368">
            <v>0</v>
          </cell>
          <cell r="AF368">
            <v>0</v>
          </cell>
          <cell r="AG368">
            <v>3269196.7100000009</v>
          </cell>
        </row>
        <row r="369">
          <cell r="A369" t="str">
            <v>32420102U</v>
          </cell>
          <cell r="B369">
            <v>324</v>
          </cell>
          <cell r="C369" t="str">
            <v>StLucie U2 Uprates</v>
          </cell>
          <cell r="D369" t="str">
            <v>Nuclear</v>
          </cell>
          <cell r="E369" t="str">
            <v>20102U</v>
          </cell>
          <cell r="K369">
            <v>324</v>
          </cell>
          <cell r="L369">
            <v>2119124.37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2119124.37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2119124.37</v>
          </cell>
          <cell r="AA369">
            <v>0</v>
          </cell>
          <cell r="AB369">
            <v>-389822.9</v>
          </cell>
          <cell r="AC369">
            <v>-28984.560000000001</v>
          </cell>
          <cell r="AD369">
            <v>0</v>
          </cell>
          <cell r="AE369">
            <v>0</v>
          </cell>
          <cell r="AF369">
            <v>0</v>
          </cell>
          <cell r="AG369">
            <v>1700316.9100000001</v>
          </cell>
        </row>
        <row r="370">
          <cell r="A370" t="str">
            <v>32520102U</v>
          </cell>
          <cell r="B370">
            <v>325</v>
          </cell>
          <cell r="C370" t="str">
            <v>StLucie U2 Uprates</v>
          </cell>
          <cell r="D370" t="str">
            <v>Nuclear</v>
          </cell>
          <cell r="E370" t="str">
            <v>20102U</v>
          </cell>
          <cell r="K370">
            <v>325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 t="str">
            <v/>
          </cell>
          <cell r="B371" t="str">
            <v/>
          </cell>
          <cell r="C371" t="str">
            <v>StLucie U2 Uprates</v>
          </cell>
          <cell r="D371" t="str">
            <v>Nuclear</v>
          </cell>
          <cell r="E371" t="str">
            <v/>
          </cell>
          <cell r="J371" t="str">
            <v>CRS Total</v>
          </cell>
          <cell r="L371">
            <v>91171724.160000011</v>
          </cell>
          <cell r="M371">
            <v>0</v>
          </cell>
          <cell r="N371">
            <v>-36869503.379999995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54302220.780000001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506709.12</v>
          </cell>
          <cell r="Y371">
            <v>0</v>
          </cell>
          <cell r="Z371">
            <v>54808929.899999999</v>
          </cell>
          <cell r="AA371">
            <v>0</v>
          </cell>
          <cell r="AB371">
            <v>-34993700</v>
          </cell>
          <cell r="AC371">
            <v>-2601891.5700000003</v>
          </cell>
          <cell r="AD371">
            <v>0</v>
          </cell>
          <cell r="AE371">
            <v>0</v>
          </cell>
          <cell r="AF371">
            <v>0</v>
          </cell>
          <cell r="AG371">
            <v>17213338.330000002</v>
          </cell>
        </row>
        <row r="372">
          <cell r="A372" t="str">
            <v/>
          </cell>
          <cell r="B372" t="str">
            <v/>
          </cell>
          <cell r="C372" t="str">
            <v>StLucie U2 Uprates Total</v>
          </cell>
          <cell r="D372" t="str">
            <v>Nuclear</v>
          </cell>
          <cell r="E372" t="str">
            <v/>
          </cell>
          <cell r="I372" t="str">
            <v>StLucie U2 Uprates Total</v>
          </cell>
          <cell r="L372">
            <v>91171724.160000011</v>
          </cell>
          <cell r="M372">
            <v>0</v>
          </cell>
          <cell r="N372">
            <v>-36869503.379999995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54302220.780000001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506709.12</v>
          </cell>
          <cell r="Y372">
            <v>0</v>
          </cell>
          <cell r="Z372">
            <v>54808929.899999999</v>
          </cell>
          <cell r="AA372">
            <v>0</v>
          </cell>
          <cell r="AB372">
            <v>-34993700</v>
          </cell>
          <cell r="AC372">
            <v>-2601891.5700000003</v>
          </cell>
          <cell r="AD372">
            <v>0</v>
          </cell>
          <cell r="AE372">
            <v>0</v>
          </cell>
          <cell r="AF372">
            <v>0</v>
          </cell>
          <cell r="AG372">
            <v>17213338.330000002</v>
          </cell>
        </row>
        <row r="373">
          <cell r="A373" t="str">
            <v/>
          </cell>
          <cell r="B373" t="str">
            <v/>
          </cell>
          <cell r="C373" t="str">
            <v>StLucie U2 Uprates Total</v>
          </cell>
          <cell r="D373" t="str">
            <v>Nuclear</v>
          </cell>
          <cell r="E373" t="str">
            <v/>
          </cell>
          <cell r="H373" t="str">
            <v>St Lucie  Total</v>
          </cell>
          <cell r="L373">
            <v>1357486402.9699998</v>
          </cell>
          <cell r="M373">
            <v>43464076.119999997</v>
          </cell>
          <cell r="N373">
            <v>-86157803.449999988</v>
          </cell>
          <cell r="O373">
            <v>-13501150.99</v>
          </cell>
          <cell r="P373">
            <v>194415</v>
          </cell>
          <cell r="Q373">
            <v>5342940.8699999992</v>
          </cell>
          <cell r="R373">
            <v>0</v>
          </cell>
          <cell r="S373">
            <v>1306828880.5199997</v>
          </cell>
          <cell r="T373">
            <v>14756356.539999999</v>
          </cell>
          <cell r="U373">
            <v>-3636939.7399999946</v>
          </cell>
          <cell r="V373">
            <v>-2068980.6099999999</v>
          </cell>
          <cell r="W373">
            <v>0</v>
          </cell>
          <cell r="X373">
            <v>506709.12</v>
          </cell>
          <cell r="Y373">
            <v>0</v>
          </cell>
          <cell r="Z373">
            <v>1316386025.8300002</v>
          </cell>
          <cell r="AA373">
            <v>68684509.640000001</v>
          </cell>
          <cell r="AB373">
            <v>-97788188.350000009</v>
          </cell>
          <cell r="AC373">
            <v>-3266446.2900000005</v>
          </cell>
          <cell r="AD373">
            <v>0</v>
          </cell>
          <cell r="AE373">
            <v>0</v>
          </cell>
          <cell r="AF373">
            <v>0</v>
          </cell>
          <cell r="AG373">
            <v>1284015900.8300002</v>
          </cell>
        </row>
        <row r="374">
          <cell r="A374" t="str">
            <v>32120200</v>
          </cell>
          <cell r="B374">
            <v>321</v>
          </cell>
          <cell r="C374" t="str">
            <v>Turkey Pt Comm</v>
          </cell>
          <cell r="D374" t="str">
            <v>Nuclear</v>
          </cell>
          <cell r="E374">
            <v>20200</v>
          </cell>
          <cell r="H374" t="str">
            <v xml:space="preserve">Turkey Pt </v>
          </cell>
          <cell r="I374" t="str">
            <v>Turkey Pt Comm</v>
          </cell>
          <cell r="J374" t="str">
            <v>Depr</v>
          </cell>
          <cell r="K374">
            <v>321</v>
          </cell>
          <cell r="L374">
            <v>164188639.04999998</v>
          </cell>
          <cell r="M374">
            <v>3709835.54</v>
          </cell>
          <cell r="N374">
            <v>-1224239.78</v>
          </cell>
          <cell r="O374">
            <v>-395471.38</v>
          </cell>
          <cell r="P374">
            <v>0</v>
          </cell>
          <cell r="Q374">
            <v>0</v>
          </cell>
          <cell r="R374">
            <v>-41902.980000000003</v>
          </cell>
          <cell r="S374">
            <v>166236860.44999999</v>
          </cell>
          <cell r="T374">
            <v>1245566.29</v>
          </cell>
          <cell r="U374">
            <v>-230924.24000000022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167251502.5</v>
          </cell>
          <cell r="AA374">
            <v>5521862.620000001</v>
          </cell>
          <cell r="AB374">
            <v>-928068.18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171845296.94</v>
          </cell>
        </row>
        <row r="375">
          <cell r="A375" t="str">
            <v>32220200</v>
          </cell>
          <cell r="B375">
            <v>322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322</v>
          </cell>
          <cell r="L375">
            <v>29151271.600000001</v>
          </cell>
          <cell r="M375">
            <v>1329020.82</v>
          </cell>
          <cell r="N375">
            <v>-321102.40999999997</v>
          </cell>
          <cell r="O375">
            <v>-15471.41</v>
          </cell>
          <cell r="P375">
            <v>0</v>
          </cell>
          <cell r="Q375">
            <v>0</v>
          </cell>
          <cell r="R375">
            <v>-243961.79</v>
          </cell>
          <cell r="S375">
            <v>29899756.810000002</v>
          </cell>
          <cell r="T375">
            <v>625099.83000000007</v>
          </cell>
          <cell r="U375">
            <v>-104302.45999999996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30420554.18</v>
          </cell>
          <cell r="AA375">
            <v>2771201.65</v>
          </cell>
          <cell r="AB375">
            <v>-419184.23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32772571.600000001</v>
          </cell>
        </row>
        <row r="376">
          <cell r="A376" t="str">
            <v>32320200</v>
          </cell>
          <cell r="B376">
            <v>323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323</v>
          </cell>
          <cell r="L376">
            <v>8349863.5</v>
          </cell>
          <cell r="M376">
            <v>346438</v>
          </cell>
          <cell r="N376">
            <v>0</v>
          </cell>
          <cell r="O376">
            <v>-1975152.23</v>
          </cell>
          <cell r="P376">
            <v>0</v>
          </cell>
          <cell r="Q376">
            <v>1297783.8400000001</v>
          </cell>
          <cell r="R376">
            <v>-962608.08</v>
          </cell>
          <cell r="S376">
            <v>7056325.0299999993</v>
          </cell>
          <cell r="T376">
            <v>94790.82</v>
          </cell>
          <cell r="U376">
            <v>-13180.45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7137935.4000000004</v>
          </cell>
          <cell r="AA376">
            <v>420228.03</v>
          </cell>
          <cell r="AB376">
            <v>-52971.29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7505192.1400000006</v>
          </cell>
        </row>
        <row r="377">
          <cell r="A377" t="str">
            <v>32420200</v>
          </cell>
          <cell r="B377">
            <v>324</v>
          </cell>
          <cell r="C377" t="str">
            <v>Turkey Pt Comm</v>
          </cell>
          <cell r="D377" t="str">
            <v>Nuclear</v>
          </cell>
          <cell r="E377">
            <v>20200</v>
          </cell>
          <cell r="K377">
            <v>324</v>
          </cell>
          <cell r="L377">
            <v>30022208.530000001</v>
          </cell>
          <cell r="M377">
            <v>576606.13</v>
          </cell>
          <cell r="N377">
            <v>0</v>
          </cell>
          <cell r="O377">
            <v>-16711.27</v>
          </cell>
          <cell r="P377">
            <v>0</v>
          </cell>
          <cell r="Q377">
            <v>0</v>
          </cell>
          <cell r="R377">
            <v>0</v>
          </cell>
          <cell r="S377">
            <v>30582103.390000001</v>
          </cell>
          <cell r="T377">
            <v>201001.96999999997</v>
          </cell>
          <cell r="U377">
            <v>-37265.160000000003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30745840.200000003</v>
          </cell>
          <cell r="AA377">
            <v>891084.85</v>
          </cell>
          <cell r="AB377">
            <v>-149766.06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31487158.990000002</v>
          </cell>
        </row>
        <row r="378">
          <cell r="A378" t="str">
            <v>32520200</v>
          </cell>
          <cell r="B378">
            <v>325</v>
          </cell>
          <cell r="C378" t="str">
            <v>Turkey Pt Comm</v>
          </cell>
          <cell r="D378" t="str">
            <v>Nuclear</v>
          </cell>
          <cell r="E378">
            <v>20200</v>
          </cell>
          <cell r="K378">
            <v>325</v>
          </cell>
          <cell r="L378">
            <v>15602767.140000001</v>
          </cell>
          <cell r="M378">
            <v>353827.19</v>
          </cell>
          <cell r="N378">
            <v>-121596.06</v>
          </cell>
          <cell r="O378">
            <v>-358292.27</v>
          </cell>
          <cell r="P378">
            <v>0</v>
          </cell>
          <cell r="Q378">
            <v>0</v>
          </cell>
          <cell r="R378">
            <v>-5740</v>
          </cell>
          <cell r="S378">
            <v>15470966</v>
          </cell>
          <cell r="T378">
            <v>116193.11999999994</v>
          </cell>
          <cell r="U378">
            <v>-21541.860000000015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15565617.260000002</v>
          </cell>
          <cell r="AA378">
            <v>515109.05999999994</v>
          </cell>
          <cell r="AB378">
            <v>-86575.22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15994151.100000001</v>
          </cell>
        </row>
        <row r="379">
          <cell r="A379" t="str">
            <v/>
          </cell>
          <cell r="B379" t="str">
            <v/>
          </cell>
          <cell r="C379" t="str">
            <v>Turkey Pt Comm</v>
          </cell>
          <cell r="D379" t="str">
            <v>Nuclear</v>
          </cell>
          <cell r="E379" t="str">
            <v/>
          </cell>
          <cell r="J379" t="str">
            <v>Depr Total</v>
          </cell>
          <cell r="L379">
            <v>247314749.81999999</v>
          </cell>
          <cell r="M379">
            <v>6315727.6800000006</v>
          </cell>
          <cell r="N379">
            <v>-1666938.25</v>
          </cell>
          <cell r="O379">
            <v>-2761098.56</v>
          </cell>
          <cell r="P379">
            <v>0</v>
          </cell>
          <cell r="Q379">
            <v>1297783.8400000001</v>
          </cell>
          <cell r="R379">
            <v>-1254212.8500000001</v>
          </cell>
          <cell r="S379">
            <v>249246011.68000001</v>
          </cell>
          <cell r="T379">
            <v>2282652.0300000003</v>
          </cell>
          <cell r="U379">
            <v>-407214.17000000016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251121449.54000002</v>
          </cell>
          <cell r="AA379">
            <v>10119486.210000001</v>
          </cell>
          <cell r="AB379">
            <v>-1636564.9800000002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259604370.77000001</v>
          </cell>
        </row>
        <row r="380">
          <cell r="A380" t="str">
            <v>325.320200</v>
          </cell>
          <cell r="B380">
            <v>325.3</v>
          </cell>
          <cell r="C380" t="str">
            <v>Turkey Pt Comm</v>
          </cell>
          <cell r="D380" t="str">
            <v>Nuclear</v>
          </cell>
          <cell r="E380">
            <v>20200</v>
          </cell>
          <cell r="J380" t="str">
            <v>Amort</v>
          </cell>
          <cell r="K380">
            <v>325.3</v>
          </cell>
          <cell r="L380">
            <v>502992.23</v>
          </cell>
          <cell r="M380">
            <v>167807.98</v>
          </cell>
          <cell r="N380">
            <v>-287378.01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383422.19999999995</v>
          </cell>
          <cell r="T380">
            <v>42581.399999999994</v>
          </cell>
          <cell r="U380">
            <v>-223325.10000000003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202678.49999999994</v>
          </cell>
          <cell r="AA380">
            <v>152385.76</v>
          </cell>
          <cell r="AB380">
            <v>-56814.139999999992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298250.12</v>
          </cell>
        </row>
        <row r="381">
          <cell r="A381" t="str">
            <v>325.520200</v>
          </cell>
          <cell r="B381">
            <v>325.5</v>
          </cell>
          <cell r="C381" t="str">
            <v>Turkey Pt Comm</v>
          </cell>
          <cell r="D381" t="str">
            <v>Nuclear</v>
          </cell>
          <cell r="E381">
            <v>20200</v>
          </cell>
          <cell r="K381">
            <v>325.5</v>
          </cell>
          <cell r="L381">
            <v>171980.9</v>
          </cell>
          <cell r="M381">
            <v>21622.240000000002</v>
          </cell>
          <cell r="N381">
            <v>-75913.440000000002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117689.69999999998</v>
          </cell>
          <cell r="T381">
            <v>3416.369999999999</v>
          </cell>
          <cell r="U381">
            <v>-91478.19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29627.880000000005</v>
          </cell>
          <cell r="AA381">
            <v>5430.62</v>
          </cell>
          <cell r="AB381">
            <v>-21240.689999999991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13817.810000000012</v>
          </cell>
        </row>
        <row r="382">
          <cell r="A382" t="str">
            <v>325.720200</v>
          </cell>
          <cell r="B382">
            <v>325.7</v>
          </cell>
          <cell r="C382" t="str">
            <v>Turkey Pt Comm</v>
          </cell>
          <cell r="D382" t="str">
            <v>Nuclear</v>
          </cell>
          <cell r="E382">
            <v>20200</v>
          </cell>
          <cell r="K382">
            <v>325.7</v>
          </cell>
          <cell r="L382">
            <v>11426115.539999999</v>
          </cell>
          <cell r="M382">
            <v>2344967.35</v>
          </cell>
          <cell r="N382">
            <v>-935234.65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12835848.239999998</v>
          </cell>
          <cell r="T382">
            <v>790813.56</v>
          </cell>
          <cell r="U382">
            <v>-1650061.8900000001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11976599.91</v>
          </cell>
          <cell r="AA382">
            <v>3181171.08</v>
          </cell>
          <cell r="AB382">
            <v>-2613758.4699999993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12544012.520000001</v>
          </cell>
        </row>
        <row r="383">
          <cell r="A383" t="str">
            <v/>
          </cell>
          <cell r="B383" t="str">
            <v/>
          </cell>
          <cell r="C383" t="str">
            <v>Turkey Pt Comm</v>
          </cell>
          <cell r="D383" t="str">
            <v>Nuclear</v>
          </cell>
          <cell r="E383" t="str">
            <v/>
          </cell>
          <cell r="J383" t="str">
            <v>Amort Total</v>
          </cell>
          <cell r="L383">
            <v>12101088.67</v>
          </cell>
          <cell r="M383">
            <v>2534397.5700000003</v>
          </cell>
          <cell r="N383">
            <v>-1298526.1000000001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13336960.139999999</v>
          </cell>
          <cell r="T383">
            <v>836811.33000000007</v>
          </cell>
          <cell r="U383">
            <v>-1964865.1800000002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12208906.290000001</v>
          </cell>
          <cell r="AA383">
            <v>3338987.46</v>
          </cell>
          <cell r="AB383">
            <v>-2691813.2999999993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12856080.450000001</v>
          </cell>
        </row>
        <row r="384">
          <cell r="A384" t="str">
            <v/>
          </cell>
          <cell r="B384" t="str">
            <v/>
          </cell>
          <cell r="C384" t="str">
            <v>Turkey Pt Comm Total</v>
          </cell>
          <cell r="D384" t="str">
            <v>Nuclear</v>
          </cell>
          <cell r="E384" t="str">
            <v/>
          </cell>
          <cell r="I384" t="str">
            <v>Turkey Pt Comm Total</v>
          </cell>
          <cell r="L384">
            <v>259415838.48999998</v>
          </cell>
          <cell r="M384">
            <v>8850125.2500000019</v>
          </cell>
          <cell r="N384">
            <v>-2965464.35</v>
          </cell>
          <cell r="O384">
            <v>-2761098.56</v>
          </cell>
          <cell r="P384">
            <v>0</v>
          </cell>
          <cell r="Q384">
            <v>1297783.8400000001</v>
          </cell>
          <cell r="R384">
            <v>-1254212.8500000001</v>
          </cell>
          <cell r="S384">
            <v>262582971.81999999</v>
          </cell>
          <cell r="T384">
            <v>3119463.3600000003</v>
          </cell>
          <cell r="U384">
            <v>-2372079.3500000006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263330355.83000001</v>
          </cell>
          <cell r="AA384">
            <v>13458473.67</v>
          </cell>
          <cell r="AB384">
            <v>-4328378.2799999993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272460451.22000003</v>
          </cell>
        </row>
        <row r="385">
          <cell r="A385" t="str">
            <v>32120200</v>
          </cell>
          <cell r="B385">
            <v>321</v>
          </cell>
          <cell r="C385" t="str">
            <v>Turkey Pt Comm EPU</v>
          </cell>
          <cell r="D385" t="str">
            <v>Nuclear</v>
          </cell>
          <cell r="E385">
            <v>20200</v>
          </cell>
          <cell r="I385" t="str">
            <v>Turkey Pt Comm EPU</v>
          </cell>
          <cell r="J385" t="str">
            <v>Depr</v>
          </cell>
          <cell r="K385">
            <v>321</v>
          </cell>
          <cell r="L385">
            <v>0</v>
          </cell>
          <cell r="M385">
            <v>9752.84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43728.69</v>
          </cell>
          <cell r="S385">
            <v>53481.53</v>
          </cell>
          <cell r="T385">
            <v>37359.570000000007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90841.1</v>
          </cell>
          <cell r="AA385">
            <v>175297.56000000003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266138.66000000003</v>
          </cell>
        </row>
        <row r="386">
          <cell r="A386" t="str">
            <v>32220200</v>
          </cell>
          <cell r="B386">
            <v>322</v>
          </cell>
          <cell r="C386" t="str">
            <v>Turkey Pt Comm EPU</v>
          </cell>
          <cell r="D386" t="str">
            <v>Nuclear</v>
          </cell>
          <cell r="E386">
            <v>20200</v>
          </cell>
          <cell r="K386">
            <v>322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</row>
        <row r="387">
          <cell r="A387" t="str">
            <v>32320200</v>
          </cell>
          <cell r="B387">
            <v>323</v>
          </cell>
          <cell r="C387" t="str">
            <v>Turkey Pt Comm EPU</v>
          </cell>
          <cell r="D387" t="str">
            <v>Nuclear</v>
          </cell>
          <cell r="E387">
            <v>20200</v>
          </cell>
          <cell r="K387">
            <v>323</v>
          </cell>
          <cell r="L387">
            <v>0</v>
          </cell>
          <cell r="M387">
            <v>1198.44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3853.48</v>
          </cell>
          <cell r="S387">
            <v>5051.92</v>
          </cell>
          <cell r="T387">
            <v>4590.7299999999996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9642.65</v>
          </cell>
          <cell r="AA387">
            <v>21540.480000000007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31183.130000000005</v>
          </cell>
        </row>
        <row r="388">
          <cell r="A388" t="str">
            <v>32420200</v>
          </cell>
          <cell r="B388">
            <v>324</v>
          </cell>
          <cell r="C388" t="str">
            <v>Turkey Pt Comm EPU</v>
          </cell>
          <cell r="D388" t="str">
            <v>Nuclear</v>
          </cell>
          <cell r="E388">
            <v>20200</v>
          </cell>
          <cell r="K388">
            <v>324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</row>
        <row r="389">
          <cell r="A389" t="str">
            <v>32520200</v>
          </cell>
          <cell r="B389">
            <v>325</v>
          </cell>
          <cell r="C389" t="str">
            <v>Turkey Pt Comm EPU</v>
          </cell>
          <cell r="D389" t="str">
            <v>Nuclear</v>
          </cell>
          <cell r="E389">
            <v>20200</v>
          </cell>
          <cell r="K389">
            <v>325</v>
          </cell>
          <cell r="L389">
            <v>0</v>
          </cell>
          <cell r="M389">
            <v>1195.24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5740</v>
          </cell>
          <cell r="S389">
            <v>6935.24</v>
          </cell>
          <cell r="T389">
            <v>4578.5300000000007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11513.77</v>
          </cell>
          <cell r="AA389">
            <v>21483.24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32997.01</v>
          </cell>
        </row>
        <row r="390">
          <cell r="A390" t="str">
            <v/>
          </cell>
          <cell r="B390" t="str">
            <v/>
          </cell>
          <cell r="C390" t="str">
            <v>Turkey Pt Comm EPU</v>
          </cell>
          <cell r="D390" t="str">
            <v>Nuclear</v>
          </cell>
          <cell r="E390" t="str">
            <v/>
          </cell>
          <cell r="J390" t="str">
            <v>Depr Total</v>
          </cell>
          <cell r="L390">
            <v>0</v>
          </cell>
          <cell r="M390">
            <v>12146.52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53322.170000000006</v>
          </cell>
          <cell r="S390">
            <v>65468.689999999995</v>
          </cell>
          <cell r="T390">
            <v>46528.83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111997.52</v>
          </cell>
          <cell r="AA390">
            <v>218321.28000000003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330318.80000000005</v>
          </cell>
        </row>
        <row r="391">
          <cell r="A391" t="str">
            <v/>
          </cell>
          <cell r="B391" t="str">
            <v/>
          </cell>
          <cell r="C391" t="str">
            <v>Turkey Pt Comm EPU Total</v>
          </cell>
          <cell r="D391" t="str">
            <v>Nuclear</v>
          </cell>
          <cell r="E391" t="str">
            <v/>
          </cell>
          <cell r="I391" t="str">
            <v>Turkey Pt Comm EPU Total</v>
          </cell>
          <cell r="L391">
            <v>0</v>
          </cell>
          <cell r="M391">
            <v>12146.52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53322.170000000006</v>
          </cell>
          <cell r="S391">
            <v>65468.689999999995</v>
          </cell>
          <cell r="T391">
            <v>46528.83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111997.52</v>
          </cell>
          <cell r="AA391">
            <v>218321.28000000003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330318.80000000005</v>
          </cell>
        </row>
        <row r="392">
          <cell r="A392" t="str">
            <v>321</v>
          </cell>
          <cell r="B392">
            <v>321</v>
          </cell>
          <cell r="C392" t="str">
            <v>Turkey Pt Comm Uprates</v>
          </cell>
          <cell r="D392" t="str">
            <v>Nuclear</v>
          </cell>
          <cell r="E392" t="str">
            <v/>
          </cell>
          <cell r="I392" t="str">
            <v>Turkey Pt Comm Uprates</v>
          </cell>
          <cell r="J392" t="str">
            <v>CRS</v>
          </cell>
          <cell r="K392">
            <v>321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</row>
        <row r="393">
          <cell r="A393" t="str">
            <v>322</v>
          </cell>
          <cell r="B393">
            <v>322</v>
          </cell>
          <cell r="C393" t="str">
            <v>Turkey Pt Comm Uprates</v>
          </cell>
          <cell r="D393" t="str">
            <v>Nuclear</v>
          </cell>
          <cell r="E393" t="str">
            <v/>
          </cell>
          <cell r="K393">
            <v>322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</row>
        <row r="394">
          <cell r="A394" t="str">
            <v>323</v>
          </cell>
          <cell r="B394">
            <v>323</v>
          </cell>
          <cell r="C394" t="str">
            <v>Turkey Pt Comm Uprates</v>
          </cell>
          <cell r="D394" t="str">
            <v>Nuclear</v>
          </cell>
          <cell r="E394" t="str">
            <v/>
          </cell>
          <cell r="K394">
            <v>323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</row>
        <row r="395">
          <cell r="A395" t="str">
            <v>324</v>
          </cell>
          <cell r="B395">
            <v>324</v>
          </cell>
          <cell r="C395" t="str">
            <v>Turkey Pt Comm Uprates</v>
          </cell>
          <cell r="D395" t="str">
            <v>Nuclear</v>
          </cell>
          <cell r="E395" t="str">
            <v/>
          </cell>
          <cell r="K395">
            <v>324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</row>
        <row r="396">
          <cell r="A396" t="str">
            <v>325</v>
          </cell>
          <cell r="B396">
            <v>325</v>
          </cell>
          <cell r="C396" t="str">
            <v>Turkey Pt Comm Uprates</v>
          </cell>
          <cell r="D396" t="str">
            <v>Nuclear</v>
          </cell>
          <cell r="E396" t="str">
            <v/>
          </cell>
          <cell r="K396">
            <v>325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</row>
        <row r="397">
          <cell r="A397" t="str">
            <v/>
          </cell>
          <cell r="B397" t="str">
            <v/>
          </cell>
          <cell r="C397" t="str">
            <v>Turkey Pt Comm Uprates</v>
          </cell>
          <cell r="D397" t="str">
            <v>Nuclear</v>
          </cell>
          <cell r="E397" t="str">
            <v/>
          </cell>
          <cell r="J397" t="str">
            <v>CRS Total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</row>
        <row r="398">
          <cell r="A398" t="str">
            <v/>
          </cell>
          <cell r="B398" t="str">
            <v/>
          </cell>
          <cell r="C398" t="str">
            <v>Turkey Pt Comm Uprates Total</v>
          </cell>
          <cell r="D398" t="str">
            <v>Nuclear</v>
          </cell>
          <cell r="E398" t="str">
            <v/>
          </cell>
          <cell r="I398" t="str">
            <v>Turkey Pt Comm Uprates Total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</row>
        <row r="399">
          <cell r="A399" t="str">
            <v>32120201</v>
          </cell>
          <cell r="B399">
            <v>321</v>
          </cell>
          <cell r="C399" t="str">
            <v>Turkey Pt U3</v>
          </cell>
          <cell r="D399" t="str">
            <v>Nuclear</v>
          </cell>
          <cell r="E399">
            <v>20201</v>
          </cell>
          <cell r="I399" t="str">
            <v>Turkey Pt U3</v>
          </cell>
          <cell r="J399" t="str">
            <v>Depr</v>
          </cell>
          <cell r="K399">
            <v>321</v>
          </cell>
          <cell r="L399">
            <v>29659435.120000001</v>
          </cell>
          <cell r="M399">
            <v>805594.31</v>
          </cell>
          <cell r="N399">
            <v>-696455.04</v>
          </cell>
          <cell r="O399">
            <v>-745084.73</v>
          </cell>
          <cell r="P399">
            <v>0</v>
          </cell>
          <cell r="Q399">
            <v>363261.6</v>
          </cell>
          <cell r="R399">
            <v>767.54</v>
          </cell>
          <cell r="S399">
            <v>29387518.800000001</v>
          </cell>
          <cell r="T399">
            <v>256029.5</v>
          </cell>
          <cell r="U399">
            <v>-174844.07999999996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29468704.219999999</v>
          </cell>
          <cell r="AA399">
            <v>1021334.54</v>
          </cell>
          <cell r="AB399">
            <v>-699376.32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29790662.439999998</v>
          </cell>
        </row>
        <row r="400">
          <cell r="A400" t="str">
            <v>32220201</v>
          </cell>
          <cell r="B400">
            <v>322</v>
          </cell>
          <cell r="C400" t="str">
            <v>Turkey Pt U3</v>
          </cell>
          <cell r="D400" t="str">
            <v>Nuclear</v>
          </cell>
          <cell r="E400">
            <v>20201</v>
          </cell>
          <cell r="K400">
            <v>322</v>
          </cell>
          <cell r="L400">
            <v>154910350.22</v>
          </cell>
          <cell r="M400">
            <v>4418510.3099999996</v>
          </cell>
          <cell r="N400">
            <v>-4529195.4800000004</v>
          </cell>
          <cell r="O400">
            <v>-1192779.03</v>
          </cell>
          <cell r="P400">
            <v>0</v>
          </cell>
          <cell r="Q400">
            <v>239529.38</v>
          </cell>
          <cell r="R400">
            <v>105369.69</v>
          </cell>
          <cell r="S400">
            <v>153951785.09</v>
          </cell>
          <cell r="T400">
            <v>1474488.4500000002</v>
          </cell>
          <cell r="U400">
            <v>-906243.26999999955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154520030.26999998</v>
          </cell>
          <cell r="AA400">
            <v>5881923.7400000012</v>
          </cell>
          <cell r="AB400">
            <v>-3624973.0799999996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156776980.92999998</v>
          </cell>
        </row>
        <row r="401">
          <cell r="A401" t="str">
            <v>32320201</v>
          </cell>
          <cell r="B401">
            <v>323</v>
          </cell>
          <cell r="C401" t="str">
            <v>Turkey Pt U3</v>
          </cell>
          <cell r="D401" t="str">
            <v>Nuclear</v>
          </cell>
          <cell r="E401">
            <v>20201</v>
          </cell>
          <cell r="K401">
            <v>323</v>
          </cell>
          <cell r="L401">
            <v>13471729.539999999</v>
          </cell>
          <cell r="M401">
            <v>1040913.98</v>
          </cell>
          <cell r="N401">
            <v>-117613.79</v>
          </cell>
          <cell r="O401">
            <v>-137864.38</v>
          </cell>
          <cell r="P401">
            <v>0</v>
          </cell>
          <cell r="Q401">
            <v>282470.09999999998</v>
          </cell>
          <cell r="R401">
            <v>922489.73</v>
          </cell>
          <cell r="S401">
            <v>15462125.18</v>
          </cell>
          <cell r="T401">
            <v>386956.33000000007</v>
          </cell>
          <cell r="U401">
            <v>-198191.10000000003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15650890.409999998</v>
          </cell>
          <cell r="AA401">
            <v>1543618.4800000002</v>
          </cell>
          <cell r="AB401">
            <v>-792764.39999999979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16401744.489999998</v>
          </cell>
        </row>
        <row r="402">
          <cell r="A402" t="str">
            <v>32420201</v>
          </cell>
          <cell r="B402">
            <v>324</v>
          </cell>
          <cell r="C402" t="str">
            <v>Turkey Pt U3</v>
          </cell>
          <cell r="D402" t="str">
            <v>Nuclear</v>
          </cell>
          <cell r="E402">
            <v>20201</v>
          </cell>
          <cell r="K402">
            <v>324</v>
          </cell>
          <cell r="L402">
            <v>62971765.649999999</v>
          </cell>
          <cell r="M402">
            <v>1400414.94</v>
          </cell>
          <cell r="N402">
            <v>-44264.06</v>
          </cell>
          <cell r="O402">
            <v>-399064.77</v>
          </cell>
          <cell r="P402">
            <v>0</v>
          </cell>
          <cell r="Q402">
            <v>0</v>
          </cell>
          <cell r="R402">
            <v>242.04</v>
          </cell>
          <cell r="S402">
            <v>63929093.79999999</v>
          </cell>
          <cell r="T402">
            <v>471040.57999999984</v>
          </cell>
          <cell r="U402">
            <v>-321676.40999999997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64078457.969999999</v>
          </cell>
          <cell r="AA402">
            <v>1879041.31</v>
          </cell>
          <cell r="AB402">
            <v>-1286705.6399999999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64670793.640000001</v>
          </cell>
        </row>
        <row r="403">
          <cell r="A403" t="str">
            <v>32520201</v>
          </cell>
          <cell r="B403">
            <v>325</v>
          </cell>
          <cell r="C403" t="str">
            <v>Turkey Pt U3</v>
          </cell>
          <cell r="D403" t="str">
            <v>Nuclear</v>
          </cell>
          <cell r="E403">
            <v>20201</v>
          </cell>
          <cell r="K403">
            <v>325</v>
          </cell>
          <cell r="L403">
            <v>1433263.94</v>
          </cell>
          <cell r="M403">
            <v>37766.339999999997</v>
          </cell>
          <cell r="N403">
            <v>0</v>
          </cell>
          <cell r="O403">
            <v>-268988.56</v>
          </cell>
          <cell r="P403">
            <v>0</v>
          </cell>
          <cell r="Q403">
            <v>0</v>
          </cell>
          <cell r="R403">
            <v>0</v>
          </cell>
          <cell r="S403">
            <v>1202041.72</v>
          </cell>
          <cell r="T403">
            <v>12570.489999999998</v>
          </cell>
          <cell r="U403">
            <v>-8584.4699999999993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1206027.74</v>
          </cell>
          <cell r="AA403">
            <v>50145.27</v>
          </cell>
          <cell r="AB403">
            <v>-34337.87999999999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1221835.1299999999</v>
          </cell>
        </row>
        <row r="404">
          <cell r="A404" t="str">
            <v/>
          </cell>
          <cell r="B404" t="str">
            <v/>
          </cell>
          <cell r="C404" t="str">
            <v>Turkey Pt U3</v>
          </cell>
          <cell r="D404" t="str">
            <v>Nuclear</v>
          </cell>
          <cell r="E404" t="str">
            <v/>
          </cell>
          <cell r="J404" t="str">
            <v>Depr Total</v>
          </cell>
          <cell r="L404">
            <v>262446544.47</v>
          </cell>
          <cell r="M404">
            <v>7703199.879999999</v>
          </cell>
          <cell r="N404">
            <v>-5387528.3700000001</v>
          </cell>
          <cell r="O404">
            <v>-2743781.47</v>
          </cell>
          <cell r="P404">
            <v>0</v>
          </cell>
          <cell r="Q404">
            <v>885261.08</v>
          </cell>
          <cell r="R404">
            <v>1028869</v>
          </cell>
          <cell r="S404">
            <v>263932564.59</v>
          </cell>
          <cell r="T404">
            <v>2601085.3500000006</v>
          </cell>
          <cell r="U404">
            <v>-1609539.3299999996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264924110.60999998</v>
          </cell>
          <cell r="AA404">
            <v>10376063.340000002</v>
          </cell>
          <cell r="AB404">
            <v>-6438157.3199999984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268862016.63</v>
          </cell>
        </row>
        <row r="405">
          <cell r="A405" t="str">
            <v/>
          </cell>
          <cell r="B405" t="str">
            <v/>
          </cell>
          <cell r="C405" t="str">
            <v>Turkey Pt U3 Total</v>
          </cell>
          <cell r="D405" t="str">
            <v>Nuclear</v>
          </cell>
          <cell r="E405" t="str">
            <v/>
          </cell>
          <cell r="I405" t="str">
            <v>Turkey Pt U3 Total</v>
          </cell>
          <cell r="L405">
            <v>262446544.47</v>
          </cell>
          <cell r="M405">
            <v>7703199.879999999</v>
          </cell>
          <cell r="N405">
            <v>-5387528.3700000001</v>
          </cell>
          <cell r="O405">
            <v>-2743781.47</v>
          </cell>
          <cell r="P405">
            <v>0</v>
          </cell>
          <cell r="Q405">
            <v>885261.08</v>
          </cell>
          <cell r="R405">
            <v>1028869</v>
          </cell>
          <cell r="S405">
            <v>263932564.59</v>
          </cell>
          <cell r="T405">
            <v>2601085.3500000006</v>
          </cell>
          <cell r="U405">
            <v>-1609539.3299999996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264924110.60999998</v>
          </cell>
          <cell r="AA405">
            <v>10376063.340000002</v>
          </cell>
          <cell r="AB405">
            <v>-6438157.3199999984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268862016.63</v>
          </cell>
        </row>
        <row r="406">
          <cell r="A406" t="str">
            <v>32120201</v>
          </cell>
          <cell r="B406">
            <v>321</v>
          </cell>
          <cell r="C406" t="str">
            <v>Turkey Pt U3 EPU</v>
          </cell>
          <cell r="D406" t="str">
            <v>Nuclear</v>
          </cell>
          <cell r="E406">
            <v>20201</v>
          </cell>
          <cell r="I406" t="str">
            <v>Turkey Pt U3 EPU</v>
          </cell>
          <cell r="J406" t="str">
            <v>Depr</v>
          </cell>
          <cell r="K406">
            <v>321</v>
          </cell>
          <cell r="L406">
            <v>0</v>
          </cell>
          <cell r="M406">
            <v>339.12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1396.13</v>
          </cell>
          <cell r="S406">
            <v>1735.25</v>
          </cell>
          <cell r="T406">
            <v>254.38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1989.63</v>
          </cell>
          <cell r="AA406">
            <v>92922.62000000001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94912.250000000015</v>
          </cell>
        </row>
        <row r="407">
          <cell r="A407" t="str">
            <v>32220201</v>
          </cell>
          <cell r="B407">
            <v>322</v>
          </cell>
          <cell r="C407" t="str">
            <v>Turkey Pt U3 EPU</v>
          </cell>
          <cell r="D407" t="str">
            <v>Nuclear</v>
          </cell>
          <cell r="E407">
            <v>20201</v>
          </cell>
          <cell r="K407">
            <v>322</v>
          </cell>
          <cell r="L407">
            <v>0</v>
          </cell>
          <cell r="M407">
            <v>21334.080000000002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54275.199999999997</v>
          </cell>
          <cell r="S407">
            <v>75609.279999999999</v>
          </cell>
          <cell r="T407">
            <v>16001.39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91610.67</v>
          </cell>
          <cell r="AA407">
            <v>727704.79999999993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819315.47</v>
          </cell>
        </row>
        <row r="408">
          <cell r="A408" t="str">
            <v>32320201</v>
          </cell>
          <cell r="B408">
            <v>323</v>
          </cell>
          <cell r="C408" t="str">
            <v>Turkey Pt U3 EPU</v>
          </cell>
          <cell r="D408" t="str">
            <v>Nuclear</v>
          </cell>
          <cell r="E408">
            <v>20201</v>
          </cell>
          <cell r="K408">
            <v>323</v>
          </cell>
          <cell r="L408">
            <v>0</v>
          </cell>
          <cell r="M408">
            <v>2622.92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3897.13</v>
          </cell>
          <cell r="S408">
            <v>6520.05</v>
          </cell>
          <cell r="T408">
            <v>1970.63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8490.68</v>
          </cell>
          <cell r="AA408">
            <v>4802229.6199999992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4810720.2999999989</v>
          </cell>
        </row>
        <row r="409">
          <cell r="A409" t="str">
            <v>32420201</v>
          </cell>
          <cell r="B409">
            <v>324</v>
          </cell>
          <cell r="C409" t="str">
            <v>Turkey Pt U3 EPU</v>
          </cell>
          <cell r="D409" t="str">
            <v>Nuclear</v>
          </cell>
          <cell r="E409">
            <v>20201</v>
          </cell>
          <cell r="K409">
            <v>324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0.03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0.03</v>
          </cell>
          <cell r="AA409">
            <v>0.11999999999999998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0.14999999999999997</v>
          </cell>
        </row>
        <row r="410">
          <cell r="A410" t="str">
            <v>32520201</v>
          </cell>
          <cell r="B410">
            <v>325</v>
          </cell>
          <cell r="C410" t="str">
            <v>Turkey Pt U3 EPU</v>
          </cell>
          <cell r="D410" t="str">
            <v>Nuclear</v>
          </cell>
          <cell r="E410">
            <v>20201</v>
          </cell>
          <cell r="K410">
            <v>325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 t="str">
            <v/>
          </cell>
          <cell r="B411" t="str">
            <v/>
          </cell>
          <cell r="C411" t="str">
            <v>Turkey Pt U3 EPU</v>
          </cell>
          <cell r="D411" t="str">
            <v>Nuclear</v>
          </cell>
          <cell r="E411" t="str">
            <v/>
          </cell>
          <cell r="J411" t="str">
            <v>Depr Total</v>
          </cell>
          <cell r="L411">
            <v>0</v>
          </cell>
          <cell r="M411">
            <v>24296.120000000003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59568.459999999992</v>
          </cell>
          <cell r="S411">
            <v>83864.58</v>
          </cell>
          <cell r="T411">
            <v>18226.429999999997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102091.01000000001</v>
          </cell>
          <cell r="AA411">
            <v>5622857.1599999992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5724948.169999999</v>
          </cell>
        </row>
        <row r="412">
          <cell r="A412" t="str">
            <v/>
          </cell>
          <cell r="B412" t="str">
            <v/>
          </cell>
          <cell r="C412" t="str">
            <v>Turkey Pt U3 EPU Total</v>
          </cell>
          <cell r="D412" t="str">
            <v>Nuclear</v>
          </cell>
          <cell r="E412" t="str">
            <v/>
          </cell>
          <cell r="I412" t="str">
            <v>Turkey Pt U3 EPU Total</v>
          </cell>
          <cell r="L412">
            <v>0</v>
          </cell>
          <cell r="M412">
            <v>24296.120000000003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59568.459999999992</v>
          </cell>
          <cell r="S412">
            <v>83864.58</v>
          </cell>
          <cell r="T412">
            <v>18226.429999999997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102091.01000000001</v>
          </cell>
          <cell r="AA412">
            <v>5622857.1599999992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5724948.169999999</v>
          </cell>
        </row>
        <row r="413">
          <cell r="A413" t="str">
            <v>32120201U</v>
          </cell>
          <cell r="B413">
            <v>321</v>
          </cell>
          <cell r="C413" t="str">
            <v>Turkey Pt U3 Uprates</v>
          </cell>
          <cell r="D413" t="str">
            <v>Nuclear</v>
          </cell>
          <cell r="E413" t="str">
            <v>20201U</v>
          </cell>
          <cell r="I413" t="str">
            <v>Turkey Pt U3 Uprates</v>
          </cell>
          <cell r="J413" t="str">
            <v>CRS</v>
          </cell>
          <cell r="K413">
            <v>321</v>
          </cell>
          <cell r="L413">
            <v>842932.45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-300967.05</v>
          </cell>
          <cell r="S413">
            <v>541965.39999999991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541965.39999999991</v>
          </cell>
          <cell r="AA413">
            <v>0</v>
          </cell>
          <cell r="AB413">
            <v>-502667.17</v>
          </cell>
          <cell r="AC413">
            <v>-49461.02</v>
          </cell>
          <cell r="AD413">
            <v>0</v>
          </cell>
          <cell r="AE413">
            <v>0</v>
          </cell>
          <cell r="AF413">
            <v>0</v>
          </cell>
          <cell r="AG413">
            <v>-10162.790000000037</v>
          </cell>
        </row>
        <row r="414">
          <cell r="A414" t="str">
            <v>32220201U</v>
          </cell>
          <cell r="B414">
            <v>322</v>
          </cell>
          <cell r="C414" t="str">
            <v>Turkey Pt U3 Uprates</v>
          </cell>
          <cell r="D414" t="str">
            <v>Nuclear</v>
          </cell>
          <cell r="E414" t="str">
            <v>20201U</v>
          </cell>
          <cell r="K414">
            <v>322</v>
          </cell>
          <cell r="L414">
            <v>28476775.940000001</v>
          </cell>
          <cell r="M414">
            <v>0</v>
          </cell>
          <cell r="N414">
            <v>0</v>
          </cell>
          <cell r="O414">
            <v>-20.95</v>
          </cell>
          <cell r="P414">
            <v>0</v>
          </cell>
          <cell r="Q414">
            <v>0</v>
          </cell>
          <cell r="R414">
            <v>0</v>
          </cell>
          <cell r="S414">
            <v>28476754.990000002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28476754.990000002</v>
          </cell>
          <cell r="AA414">
            <v>0</v>
          </cell>
          <cell r="AB414">
            <v>-12212113.039999999</v>
          </cell>
          <cell r="AC414">
            <v>-1201637.1000000001</v>
          </cell>
          <cell r="AD414">
            <v>0</v>
          </cell>
          <cell r="AE414">
            <v>0</v>
          </cell>
          <cell r="AF414">
            <v>0</v>
          </cell>
          <cell r="AG414">
            <v>15063004.850000003</v>
          </cell>
        </row>
        <row r="415">
          <cell r="A415" t="str">
            <v>32320201U</v>
          </cell>
          <cell r="B415">
            <v>323</v>
          </cell>
          <cell r="C415" t="str">
            <v>Turkey Pt U3 Uprates</v>
          </cell>
          <cell r="D415" t="str">
            <v>Nuclear</v>
          </cell>
          <cell r="E415" t="str">
            <v>20201U</v>
          </cell>
          <cell r="K415">
            <v>323</v>
          </cell>
          <cell r="L415">
            <v>51554351.630000003</v>
          </cell>
          <cell r="M415">
            <v>0</v>
          </cell>
          <cell r="N415">
            <v>-2809117.25</v>
          </cell>
          <cell r="O415">
            <v>-15368.17</v>
          </cell>
          <cell r="P415">
            <v>0</v>
          </cell>
          <cell r="Q415">
            <v>0</v>
          </cell>
          <cell r="R415">
            <v>743651.97</v>
          </cell>
          <cell r="S415">
            <v>49473518.18</v>
          </cell>
          <cell r="T415">
            <v>0</v>
          </cell>
          <cell r="U415">
            <v>0</v>
          </cell>
          <cell r="V415">
            <v>-767380.63</v>
          </cell>
          <cell r="W415">
            <v>0</v>
          </cell>
          <cell r="X415">
            <v>0</v>
          </cell>
          <cell r="Y415">
            <v>0</v>
          </cell>
          <cell r="Z415">
            <v>48706137.550000004</v>
          </cell>
          <cell r="AA415">
            <v>0</v>
          </cell>
          <cell r="AB415">
            <v>-34705021.359999999</v>
          </cell>
          <cell r="AC415">
            <v>-3414875.15</v>
          </cell>
          <cell r="AD415">
            <v>0</v>
          </cell>
          <cell r="AE415">
            <v>0</v>
          </cell>
          <cell r="AF415">
            <v>0</v>
          </cell>
          <cell r="AG415">
            <v>10586241.040000007</v>
          </cell>
        </row>
        <row r="416">
          <cell r="A416" t="str">
            <v>32420201U</v>
          </cell>
          <cell r="B416">
            <v>324</v>
          </cell>
          <cell r="C416" t="str">
            <v>Turkey Pt U3 Uprates</v>
          </cell>
          <cell r="D416" t="str">
            <v>Nuclear</v>
          </cell>
          <cell r="E416" t="str">
            <v>20201U</v>
          </cell>
          <cell r="K416">
            <v>324</v>
          </cell>
          <cell r="L416">
            <v>554335.79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554335.79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554335.79</v>
          </cell>
          <cell r="AA416">
            <v>0</v>
          </cell>
          <cell r="AB416">
            <v>-344302.43</v>
          </cell>
          <cell r="AC416">
            <v>-33878.379999999997</v>
          </cell>
          <cell r="AD416">
            <v>0</v>
          </cell>
          <cell r="AE416">
            <v>0</v>
          </cell>
          <cell r="AF416">
            <v>0</v>
          </cell>
          <cell r="AG416">
            <v>176154.98000000004</v>
          </cell>
        </row>
        <row r="417">
          <cell r="A417" t="str">
            <v>32520201U</v>
          </cell>
          <cell r="B417">
            <v>325</v>
          </cell>
          <cell r="C417" t="str">
            <v>Turkey Pt U3 Uprates</v>
          </cell>
          <cell r="D417" t="str">
            <v>Nuclear</v>
          </cell>
          <cell r="E417" t="str">
            <v>20201U</v>
          </cell>
          <cell r="K417">
            <v>325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 t="str">
            <v/>
          </cell>
          <cell r="B418" t="str">
            <v/>
          </cell>
          <cell r="C418" t="str">
            <v>Turkey Pt U3 Uprates</v>
          </cell>
          <cell r="D418" t="str">
            <v>Nuclear</v>
          </cell>
          <cell r="E418" t="str">
            <v/>
          </cell>
          <cell r="J418" t="str">
            <v>CRS Total</v>
          </cell>
          <cell r="L418">
            <v>81428395.810000017</v>
          </cell>
          <cell r="M418">
            <v>0</v>
          </cell>
          <cell r="N418">
            <v>-2809117.25</v>
          </cell>
          <cell r="O418">
            <v>-15389.12</v>
          </cell>
          <cell r="P418">
            <v>0</v>
          </cell>
          <cell r="Q418">
            <v>0</v>
          </cell>
          <cell r="R418">
            <v>442684.92</v>
          </cell>
          <cell r="S418">
            <v>79046574.359999999</v>
          </cell>
          <cell r="T418">
            <v>0</v>
          </cell>
          <cell r="U418">
            <v>0</v>
          </cell>
          <cell r="V418">
            <v>-767380.63</v>
          </cell>
          <cell r="W418">
            <v>0</v>
          </cell>
          <cell r="X418">
            <v>0</v>
          </cell>
          <cell r="Y418">
            <v>0</v>
          </cell>
          <cell r="Z418">
            <v>78279193.730000004</v>
          </cell>
          <cell r="AA418">
            <v>0</v>
          </cell>
          <cell r="AB418">
            <v>-47764104</v>
          </cell>
          <cell r="AC418">
            <v>-4699851.6499999994</v>
          </cell>
          <cell r="AD418">
            <v>0</v>
          </cell>
          <cell r="AE418">
            <v>0</v>
          </cell>
          <cell r="AF418">
            <v>0</v>
          </cell>
          <cell r="AG418">
            <v>25815238.080000009</v>
          </cell>
        </row>
        <row r="419">
          <cell r="A419" t="str">
            <v/>
          </cell>
          <cell r="B419" t="str">
            <v/>
          </cell>
          <cell r="C419" t="str">
            <v>Turkey Pt U3 Uprates Total</v>
          </cell>
          <cell r="D419" t="str">
            <v>Nuclear</v>
          </cell>
          <cell r="E419" t="str">
            <v/>
          </cell>
          <cell r="I419" t="str">
            <v>Turkey Pt U3 Uprates Total</v>
          </cell>
          <cell r="L419">
            <v>81428395.810000017</v>
          </cell>
          <cell r="M419">
            <v>0</v>
          </cell>
          <cell r="N419">
            <v>-2809117.25</v>
          </cell>
          <cell r="O419">
            <v>-15389.12</v>
          </cell>
          <cell r="P419">
            <v>0</v>
          </cell>
          <cell r="Q419">
            <v>0</v>
          </cell>
          <cell r="R419">
            <v>442684.92</v>
          </cell>
          <cell r="S419">
            <v>79046574.359999999</v>
          </cell>
          <cell r="T419">
            <v>0</v>
          </cell>
          <cell r="U419">
            <v>0</v>
          </cell>
          <cell r="V419">
            <v>-767380.63</v>
          </cell>
          <cell r="W419">
            <v>0</v>
          </cell>
          <cell r="X419">
            <v>0</v>
          </cell>
          <cell r="Y419">
            <v>0</v>
          </cell>
          <cell r="Z419">
            <v>78279193.730000004</v>
          </cell>
          <cell r="AA419">
            <v>0</v>
          </cell>
          <cell r="AB419">
            <v>-47764104</v>
          </cell>
          <cell r="AC419">
            <v>-4699851.6499999994</v>
          </cell>
          <cell r="AD419">
            <v>0</v>
          </cell>
          <cell r="AE419">
            <v>0</v>
          </cell>
          <cell r="AF419">
            <v>0</v>
          </cell>
          <cell r="AG419">
            <v>25815238.080000009</v>
          </cell>
        </row>
        <row r="420">
          <cell r="A420" t="str">
            <v>32120202</v>
          </cell>
          <cell r="B420">
            <v>321</v>
          </cell>
          <cell r="C420" t="str">
            <v>Turkey Pt U4</v>
          </cell>
          <cell r="D420" t="str">
            <v>Nuclear</v>
          </cell>
          <cell r="E420">
            <v>20202</v>
          </cell>
          <cell r="I420" t="str">
            <v>Turkey Pt U4</v>
          </cell>
          <cell r="J420" t="str">
            <v>Depr</v>
          </cell>
          <cell r="K420">
            <v>321</v>
          </cell>
          <cell r="L420">
            <v>46574136.240000002</v>
          </cell>
          <cell r="M420">
            <v>1135213.26</v>
          </cell>
          <cell r="N420">
            <v>-127991.03999999999</v>
          </cell>
          <cell r="O420">
            <v>-735248.53</v>
          </cell>
          <cell r="P420">
            <v>0</v>
          </cell>
          <cell r="Q420">
            <v>0</v>
          </cell>
          <cell r="R420">
            <v>298803.38</v>
          </cell>
          <cell r="S420">
            <v>47144913.310000002</v>
          </cell>
          <cell r="T420">
            <v>388370.04000000004</v>
          </cell>
          <cell r="U420">
            <v>-104298.27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47428985.079999998</v>
          </cell>
          <cell r="AA420">
            <v>1556672.98</v>
          </cell>
          <cell r="AB420">
            <v>-417193.07999999984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48568464.979999997</v>
          </cell>
        </row>
        <row r="421">
          <cell r="A421" t="str">
            <v>32220202</v>
          </cell>
          <cell r="B421">
            <v>322</v>
          </cell>
          <cell r="C421" t="str">
            <v>Turkey Pt U4</v>
          </cell>
          <cell r="D421" t="str">
            <v>Nuclear</v>
          </cell>
          <cell r="E421">
            <v>20202</v>
          </cell>
          <cell r="K421">
            <v>322</v>
          </cell>
          <cell r="L421">
            <v>158005413.34999999</v>
          </cell>
          <cell r="M421">
            <v>4370624.26</v>
          </cell>
          <cell r="N421">
            <v>-6961582.7999999998</v>
          </cell>
          <cell r="O421">
            <v>-2594899.56</v>
          </cell>
          <cell r="P421">
            <v>0</v>
          </cell>
          <cell r="Q421">
            <v>762186.33</v>
          </cell>
          <cell r="R421">
            <v>3033600.24</v>
          </cell>
          <cell r="S421">
            <v>156615341.81999999</v>
          </cell>
          <cell r="T421">
            <v>1458137.54</v>
          </cell>
          <cell r="U421">
            <v>-352429.55999999866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157721049.80000004</v>
          </cell>
          <cell r="AA421">
            <v>5844537.5700000003</v>
          </cell>
          <cell r="AB421">
            <v>-1409718.24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162155869.13000005</v>
          </cell>
        </row>
        <row r="422">
          <cell r="A422" t="str">
            <v>32320202</v>
          </cell>
          <cell r="B422">
            <v>323</v>
          </cell>
          <cell r="C422" t="str">
            <v>Turkey Pt U4</v>
          </cell>
          <cell r="D422" t="str">
            <v>Nuclear</v>
          </cell>
          <cell r="E422">
            <v>20202</v>
          </cell>
          <cell r="K422">
            <v>323</v>
          </cell>
          <cell r="L422">
            <v>41669857.850000001</v>
          </cell>
          <cell r="M422">
            <v>1523976.65</v>
          </cell>
          <cell r="N422">
            <v>-4203324.42</v>
          </cell>
          <cell r="O422">
            <v>-350506.95</v>
          </cell>
          <cell r="P422">
            <v>0</v>
          </cell>
          <cell r="Q422">
            <v>1338384.3999999999</v>
          </cell>
          <cell r="R422">
            <v>3682976.08</v>
          </cell>
          <cell r="S422">
            <v>43661363.609999992</v>
          </cell>
          <cell r="T422">
            <v>565656.98</v>
          </cell>
          <cell r="U422">
            <v>-113932.01999999955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44113088.57</v>
          </cell>
          <cell r="AA422">
            <v>2267278.23</v>
          </cell>
          <cell r="AB422">
            <v>-455728.07999999984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45924638.719999999</v>
          </cell>
        </row>
        <row r="423">
          <cell r="A423" t="str">
            <v>32420202</v>
          </cell>
          <cell r="B423">
            <v>324</v>
          </cell>
          <cell r="C423" t="str">
            <v>Turkey Pt U4</v>
          </cell>
          <cell r="D423" t="str">
            <v>Nuclear</v>
          </cell>
          <cell r="E423">
            <v>20202</v>
          </cell>
          <cell r="K423">
            <v>324</v>
          </cell>
          <cell r="L423">
            <v>93385790.519999996</v>
          </cell>
          <cell r="M423">
            <v>1889176.56</v>
          </cell>
          <cell r="N423">
            <v>-597626.67000000004</v>
          </cell>
          <cell r="O423">
            <v>-1332216.71</v>
          </cell>
          <cell r="P423">
            <v>0</v>
          </cell>
          <cell r="Q423">
            <v>0</v>
          </cell>
          <cell r="R423">
            <v>-113461.48</v>
          </cell>
          <cell r="S423">
            <v>93231662.219999999</v>
          </cell>
          <cell r="T423">
            <v>601282.87999999989</v>
          </cell>
          <cell r="U423">
            <v>-161476.79999999993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93671468.299999997</v>
          </cell>
          <cell r="AA423">
            <v>2410074.6800000002</v>
          </cell>
          <cell r="AB423">
            <v>-645907.19999999984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95435635.780000001</v>
          </cell>
        </row>
        <row r="424">
          <cell r="A424" t="str">
            <v>32520202</v>
          </cell>
          <cell r="B424">
            <v>325</v>
          </cell>
          <cell r="C424" t="str">
            <v>Turkey Pt U4</v>
          </cell>
          <cell r="D424" t="str">
            <v>Nuclear</v>
          </cell>
          <cell r="E424">
            <v>20202</v>
          </cell>
          <cell r="K424">
            <v>325</v>
          </cell>
          <cell r="L424">
            <v>2184897.67</v>
          </cell>
          <cell r="M424">
            <v>51415.74</v>
          </cell>
          <cell r="N424">
            <v>0</v>
          </cell>
          <cell r="O424">
            <v>-286638.31</v>
          </cell>
          <cell r="P424">
            <v>0</v>
          </cell>
          <cell r="Q424">
            <v>0</v>
          </cell>
          <cell r="R424">
            <v>0</v>
          </cell>
          <cell r="S424">
            <v>1949675.1</v>
          </cell>
          <cell r="T424">
            <v>17176.230000000003</v>
          </cell>
          <cell r="U424">
            <v>-4612.74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1962238.5899999999</v>
          </cell>
          <cell r="AA424">
            <v>68846.12</v>
          </cell>
          <cell r="AB424">
            <v>-18450.96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2012633.7499999998</v>
          </cell>
        </row>
        <row r="425">
          <cell r="A425" t="str">
            <v/>
          </cell>
          <cell r="B425" t="str">
            <v/>
          </cell>
          <cell r="C425" t="str">
            <v>Turkey Pt U4</v>
          </cell>
          <cell r="D425" t="str">
            <v>Nuclear</v>
          </cell>
          <cell r="E425" t="str">
            <v/>
          </cell>
          <cell r="J425" t="str">
            <v>Depr Total</v>
          </cell>
          <cell r="L425">
            <v>341820095.63</v>
          </cell>
          <cell r="M425">
            <v>8970406.4700000007</v>
          </cell>
          <cell r="N425">
            <v>-11890524.93</v>
          </cell>
          <cell r="O425">
            <v>-5299510.0599999996</v>
          </cell>
          <cell r="P425">
            <v>0</v>
          </cell>
          <cell r="Q425">
            <v>2100570.73</v>
          </cell>
          <cell r="R425">
            <v>6901918.2199999997</v>
          </cell>
          <cell r="S425">
            <v>342602956.06</v>
          </cell>
          <cell r="T425">
            <v>3030623.67</v>
          </cell>
          <cell r="U425">
            <v>-736749.38999999815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344896830.34000003</v>
          </cell>
          <cell r="AA425">
            <v>12147409.58</v>
          </cell>
          <cell r="AB425">
            <v>-2946997.5599999991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354097242.36000001</v>
          </cell>
        </row>
        <row r="426">
          <cell r="A426" t="str">
            <v>325.720202</v>
          </cell>
          <cell r="B426">
            <v>325.7</v>
          </cell>
          <cell r="C426" t="str">
            <v>Turkey Pt U4</v>
          </cell>
          <cell r="D426" t="str">
            <v>Nuclear</v>
          </cell>
          <cell r="E426">
            <v>20202</v>
          </cell>
          <cell r="J426" t="str">
            <v>Amort</v>
          </cell>
          <cell r="K426">
            <v>325.7</v>
          </cell>
          <cell r="L426">
            <v>127007.47</v>
          </cell>
          <cell r="M426">
            <v>760.52</v>
          </cell>
          <cell r="N426">
            <v>-127767.99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427" t="str">
            <v/>
          </cell>
          <cell r="B427" t="str">
            <v/>
          </cell>
          <cell r="C427" t="str">
            <v>Turkey Pt U4</v>
          </cell>
          <cell r="D427" t="str">
            <v>Nuclear</v>
          </cell>
          <cell r="E427" t="str">
            <v/>
          </cell>
          <cell r="J427" t="str">
            <v>Amort Total</v>
          </cell>
          <cell r="L427">
            <v>127007.47</v>
          </cell>
          <cell r="M427">
            <v>760.52</v>
          </cell>
          <cell r="N427">
            <v>-127767.99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Total</v>
          </cell>
          <cell r="D428" t="str">
            <v>Nuclear</v>
          </cell>
          <cell r="E428" t="str">
            <v/>
          </cell>
          <cell r="I428" t="str">
            <v>Turkey Pt U4 Total</v>
          </cell>
          <cell r="L428">
            <v>341947103.10000002</v>
          </cell>
          <cell r="M428">
            <v>8971166.9900000002</v>
          </cell>
          <cell r="N428">
            <v>-12018292.92</v>
          </cell>
          <cell r="O428">
            <v>-5299510.0599999996</v>
          </cell>
          <cell r="P428">
            <v>0</v>
          </cell>
          <cell r="Q428">
            <v>2100570.73</v>
          </cell>
          <cell r="R428">
            <v>6901918.2199999997</v>
          </cell>
          <cell r="S428">
            <v>342602956.06</v>
          </cell>
          <cell r="T428">
            <v>3030623.67</v>
          </cell>
          <cell r="U428">
            <v>-736749.38999999815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344896830.34000003</v>
          </cell>
          <cell r="AA428">
            <v>12147409.58</v>
          </cell>
          <cell r="AB428">
            <v>-2946997.5599999991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354097242.36000001</v>
          </cell>
        </row>
        <row r="429">
          <cell r="A429" t="str">
            <v>32120202</v>
          </cell>
          <cell r="B429">
            <v>321</v>
          </cell>
          <cell r="C429" t="str">
            <v>Turkey Pt U4 EPU</v>
          </cell>
          <cell r="D429" t="str">
            <v>Nuclear</v>
          </cell>
          <cell r="E429">
            <v>20202</v>
          </cell>
          <cell r="I429" t="str">
            <v>Turkey Pt U4 EPU</v>
          </cell>
          <cell r="J429" t="str">
            <v>Depr</v>
          </cell>
          <cell r="K429">
            <v>321</v>
          </cell>
          <cell r="L429">
            <v>0</v>
          </cell>
          <cell r="M429">
            <v>3.4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3.4</v>
          </cell>
          <cell r="T429">
            <v>31.07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34.47</v>
          </cell>
          <cell r="AA429">
            <v>153.6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188.07</v>
          </cell>
        </row>
        <row r="430">
          <cell r="A430" t="str">
            <v>32220202</v>
          </cell>
          <cell r="B430">
            <v>322</v>
          </cell>
          <cell r="C430" t="str">
            <v>Turkey Pt U4 EPU</v>
          </cell>
          <cell r="D430" t="str">
            <v>Nuclear</v>
          </cell>
          <cell r="E430">
            <v>20202</v>
          </cell>
          <cell r="K430">
            <v>322</v>
          </cell>
          <cell r="L430">
            <v>0</v>
          </cell>
          <cell r="M430">
            <v>5468.65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2460.0100000000002</v>
          </cell>
          <cell r="S430">
            <v>7928.66</v>
          </cell>
          <cell r="T430">
            <v>5532.4600000000009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13461.12</v>
          </cell>
          <cell r="AA430">
            <v>25241.519999999993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38702.639999999992</v>
          </cell>
        </row>
        <row r="431">
          <cell r="A431" t="str">
            <v>32320202</v>
          </cell>
          <cell r="B431">
            <v>323</v>
          </cell>
          <cell r="C431" t="str">
            <v>Turkey Pt U4 EPU</v>
          </cell>
          <cell r="D431" t="str">
            <v>Nuclear</v>
          </cell>
          <cell r="E431">
            <v>20202</v>
          </cell>
          <cell r="K431">
            <v>323</v>
          </cell>
          <cell r="L431">
            <v>0</v>
          </cell>
          <cell r="M431">
            <v>4153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4153</v>
          </cell>
          <cell r="T431">
            <v>8418.57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12571.57</v>
          </cell>
          <cell r="AA431">
            <v>41088.600000000006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53660.170000000006</v>
          </cell>
        </row>
        <row r="432">
          <cell r="A432" t="str">
            <v>32420202</v>
          </cell>
          <cell r="B432">
            <v>324</v>
          </cell>
          <cell r="C432" t="str">
            <v>Turkey Pt U4 EPU</v>
          </cell>
          <cell r="D432" t="str">
            <v>Nuclear</v>
          </cell>
          <cell r="E432">
            <v>20202</v>
          </cell>
          <cell r="K432">
            <v>324</v>
          </cell>
          <cell r="L432">
            <v>0</v>
          </cell>
          <cell r="M432">
            <v>72257.440000000002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113219.44</v>
          </cell>
          <cell r="S432">
            <v>185476.88</v>
          </cell>
          <cell r="T432">
            <v>52700.800000000003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238177.68</v>
          </cell>
          <cell r="AA432">
            <v>225685.20000000004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463862.88</v>
          </cell>
        </row>
        <row r="433">
          <cell r="A433" t="str">
            <v>32520202</v>
          </cell>
          <cell r="B433">
            <v>325</v>
          </cell>
          <cell r="C433" t="str">
            <v>Turkey Pt U4 EPU</v>
          </cell>
          <cell r="D433" t="str">
            <v>Nuclear</v>
          </cell>
          <cell r="E433">
            <v>20202</v>
          </cell>
          <cell r="K433">
            <v>325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434" t="str">
            <v/>
          </cell>
          <cell r="B434" t="str">
            <v/>
          </cell>
          <cell r="C434" t="str">
            <v>Turkey Pt U4 EPU</v>
          </cell>
          <cell r="D434" t="str">
            <v>Nuclear</v>
          </cell>
          <cell r="E434" t="str">
            <v/>
          </cell>
          <cell r="J434" t="str">
            <v>Depr Total</v>
          </cell>
          <cell r="L434">
            <v>0</v>
          </cell>
          <cell r="M434">
            <v>81882.490000000005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115679.45</v>
          </cell>
          <cell r="S434">
            <v>197561.94</v>
          </cell>
          <cell r="T434">
            <v>66682.900000000009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264244.83999999997</v>
          </cell>
          <cell r="AA434">
            <v>292168.92000000004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556413.76</v>
          </cell>
        </row>
        <row r="435">
          <cell r="A435" t="str">
            <v/>
          </cell>
          <cell r="B435" t="str">
            <v/>
          </cell>
          <cell r="C435" t="str">
            <v>Turkey Pt U4 EPU Total</v>
          </cell>
          <cell r="D435" t="str">
            <v>Nuclear</v>
          </cell>
          <cell r="E435" t="str">
            <v/>
          </cell>
          <cell r="I435" t="str">
            <v>Turkey Pt U4 EPU Total</v>
          </cell>
          <cell r="L435">
            <v>0</v>
          </cell>
          <cell r="M435">
            <v>81882.490000000005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115679.45</v>
          </cell>
          <cell r="S435">
            <v>197561.94</v>
          </cell>
          <cell r="T435">
            <v>66682.900000000009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264244.83999999997</v>
          </cell>
          <cell r="AA435">
            <v>292168.92000000004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556413.76</v>
          </cell>
        </row>
        <row r="436">
          <cell r="A436" t="str">
            <v>32120202U</v>
          </cell>
          <cell r="B436">
            <v>321</v>
          </cell>
          <cell r="C436" t="str">
            <v>Turkey Pt U4 Uprates</v>
          </cell>
          <cell r="D436" t="str">
            <v>Nuclear</v>
          </cell>
          <cell r="E436" t="str">
            <v>20202U</v>
          </cell>
          <cell r="I436" t="str">
            <v>Turkey Pt U4 Uprates</v>
          </cell>
          <cell r="J436" t="str">
            <v>CRS</v>
          </cell>
          <cell r="K436">
            <v>321</v>
          </cell>
          <cell r="L436">
            <v>482741.89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482741.89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482741.89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482741.89</v>
          </cell>
        </row>
        <row r="437">
          <cell r="A437" t="str">
            <v>32220202U</v>
          </cell>
          <cell r="B437">
            <v>322</v>
          </cell>
          <cell r="C437" t="str">
            <v>Turkey Pt U4 Uprates</v>
          </cell>
          <cell r="D437" t="str">
            <v>Nuclear</v>
          </cell>
          <cell r="E437" t="str">
            <v>20202U</v>
          </cell>
          <cell r="K437">
            <v>322</v>
          </cell>
          <cell r="L437">
            <v>28822121.550000001</v>
          </cell>
          <cell r="M437">
            <v>0</v>
          </cell>
          <cell r="N437">
            <v>-314975.40000000002</v>
          </cell>
          <cell r="O437">
            <v>0</v>
          </cell>
          <cell r="P437">
            <v>0</v>
          </cell>
          <cell r="Q437">
            <v>0</v>
          </cell>
          <cell r="R437">
            <v>-2953569.06</v>
          </cell>
          <cell r="S437">
            <v>25553577.090000004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25553577.090000004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25553577.090000004</v>
          </cell>
        </row>
        <row r="438">
          <cell r="A438" t="str">
            <v>32320202U</v>
          </cell>
          <cell r="B438">
            <v>323</v>
          </cell>
          <cell r="C438" t="str">
            <v>Turkey Pt U4 Uprates</v>
          </cell>
          <cell r="D438" t="str">
            <v>Nuclear</v>
          </cell>
          <cell r="E438" t="str">
            <v>20202U</v>
          </cell>
          <cell r="K438">
            <v>323</v>
          </cell>
          <cell r="L438">
            <v>52295315.109999999</v>
          </cell>
          <cell r="M438">
            <v>0</v>
          </cell>
          <cell r="N438">
            <v>-3855593.18</v>
          </cell>
          <cell r="O438">
            <v>0</v>
          </cell>
          <cell r="P438">
            <v>0</v>
          </cell>
          <cell r="Q438">
            <v>0</v>
          </cell>
          <cell r="R438">
            <v>-4394260.3099999996</v>
          </cell>
          <cell r="S438">
            <v>44045461.619999997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44045461.619999997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44045461.619999997</v>
          </cell>
        </row>
        <row r="439">
          <cell r="A439" t="str">
            <v>32420202U</v>
          </cell>
          <cell r="B439">
            <v>324</v>
          </cell>
          <cell r="C439" t="str">
            <v>Turkey Pt U4 Uprates</v>
          </cell>
          <cell r="D439" t="str">
            <v>Nuclear</v>
          </cell>
          <cell r="E439" t="str">
            <v>20202U</v>
          </cell>
          <cell r="K439">
            <v>324</v>
          </cell>
          <cell r="L439">
            <v>497737.97</v>
          </cell>
          <cell r="M439">
            <v>0</v>
          </cell>
          <cell r="N439">
            <v>-290968.49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206769.47999999998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206769.47999999998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206769.47999999998</v>
          </cell>
        </row>
        <row r="440">
          <cell r="A440" t="str">
            <v>32520202U</v>
          </cell>
          <cell r="B440">
            <v>325</v>
          </cell>
          <cell r="C440" t="str">
            <v>Turkey Pt U4 Uprates</v>
          </cell>
          <cell r="D440" t="str">
            <v>Nuclear</v>
          </cell>
          <cell r="E440" t="str">
            <v>20202U</v>
          </cell>
          <cell r="K440">
            <v>325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A441" t="str">
            <v/>
          </cell>
          <cell r="B441" t="str">
            <v/>
          </cell>
          <cell r="C441" t="str">
            <v>Turkey Pt U4 Uprates</v>
          </cell>
          <cell r="D441" t="str">
            <v>Nuclear</v>
          </cell>
          <cell r="E441" t="str">
            <v/>
          </cell>
          <cell r="J441" t="str">
            <v>CRS Total</v>
          </cell>
          <cell r="L441">
            <v>82097916.519999996</v>
          </cell>
          <cell r="M441">
            <v>0</v>
          </cell>
          <cell r="N441">
            <v>-4461537.07</v>
          </cell>
          <cell r="O441">
            <v>0</v>
          </cell>
          <cell r="P441">
            <v>0</v>
          </cell>
          <cell r="Q441">
            <v>0</v>
          </cell>
          <cell r="R441">
            <v>-7347829.3699999992</v>
          </cell>
          <cell r="S441">
            <v>70288550.079999998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70288550.079999998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70288550.079999998</v>
          </cell>
        </row>
        <row r="442">
          <cell r="A442" t="str">
            <v/>
          </cell>
          <cell r="B442" t="str">
            <v/>
          </cell>
          <cell r="C442" t="str">
            <v>Turkey Pt U4 Uprates Total</v>
          </cell>
          <cell r="D442" t="str">
            <v>Nuclear</v>
          </cell>
          <cell r="E442" t="str">
            <v/>
          </cell>
          <cell r="I442" t="str">
            <v>Turkey Pt U4 Uprates Total</v>
          </cell>
          <cell r="L442">
            <v>82097916.519999996</v>
          </cell>
          <cell r="M442">
            <v>0</v>
          </cell>
          <cell r="N442">
            <v>-4461537.07</v>
          </cell>
          <cell r="O442">
            <v>0</v>
          </cell>
          <cell r="P442">
            <v>0</v>
          </cell>
          <cell r="Q442">
            <v>0</v>
          </cell>
          <cell r="R442">
            <v>-7347829.3699999992</v>
          </cell>
          <cell r="S442">
            <v>70288550.079999998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70288550.079999998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70288550.079999998</v>
          </cell>
        </row>
        <row r="443">
          <cell r="A443" t="str">
            <v/>
          </cell>
          <cell r="B443" t="str">
            <v/>
          </cell>
          <cell r="C443" t="str">
            <v>Turkey Pt U4 Uprates Total</v>
          </cell>
          <cell r="D443" t="str">
            <v>Nuclear</v>
          </cell>
          <cell r="E443" t="str">
            <v/>
          </cell>
          <cell r="H443" t="str">
            <v>Turkey Pt  Total</v>
          </cell>
          <cell r="L443">
            <v>1027335798.3899999</v>
          </cell>
          <cell r="M443">
            <v>25642817.249999993</v>
          </cell>
          <cell r="N443">
            <v>-27641939.959999993</v>
          </cell>
          <cell r="O443">
            <v>-10819779.209999999</v>
          </cell>
          <cell r="P443">
            <v>0</v>
          </cell>
          <cell r="Q443">
            <v>4283615.6500000004</v>
          </cell>
          <cell r="R443">
            <v>9.3132257461547852E-10</v>
          </cell>
          <cell r="S443">
            <v>1018800512.1199999</v>
          </cell>
          <cell r="T443">
            <v>8882610.5400000028</v>
          </cell>
          <cell r="U443">
            <v>-4718368.0699999994</v>
          </cell>
          <cell r="V443">
            <v>-767380.63</v>
          </cell>
          <cell r="W443">
            <v>0</v>
          </cell>
          <cell r="X443">
            <v>0</v>
          </cell>
          <cell r="Y443">
            <v>0</v>
          </cell>
          <cell r="Z443">
            <v>1022197373.9600002</v>
          </cell>
          <cell r="AA443">
            <v>42115293.95000001</v>
          </cell>
          <cell r="AB443">
            <v>-61477637.160000004</v>
          </cell>
          <cell r="AC443">
            <v>-4699851.6499999994</v>
          </cell>
          <cell r="AD443">
            <v>0</v>
          </cell>
          <cell r="AE443">
            <v>0</v>
          </cell>
          <cell r="AF443">
            <v>0</v>
          </cell>
          <cell r="AG443">
            <v>998135179.10000002</v>
          </cell>
        </row>
        <row r="444">
          <cell r="A444" t="str">
            <v/>
          </cell>
          <cell r="B444" t="str">
            <v/>
          </cell>
          <cell r="C444" t="str">
            <v>Turkey Pt U4 Uprates Total</v>
          </cell>
          <cell r="D444" t="str">
            <v>Nuclear Gener</v>
          </cell>
          <cell r="E444" t="str">
            <v/>
          </cell>
          <cell r="G444" t="str">
            <v>03 - Nuclear Generation Plant Total</v>
          </cell>
          <cell r="L444">
            <v>2384822201.3599997</v>
          </cell>
          <cell r="M444">
            <v>69106893.36999999</v>
          </cell>
          <cell r="N444">
            <v>-113799743.41000003</v>
          </cell>
          <cell r="O444">
            <v>-24320930.199999999</v>
          </cell>
          <cell r="P444">
            <v>194415</v>
          </cell>
          <cell r="Q444">
            <v>9626556.5199999977</v>
          </cell>
          <cell r="R444">
            <v>9.3132257461547852E-10</v>
          </cell>
          <cell r="S444">
            <v>2325629392.6399994</v>
          </cell>
          <cell r="T444">
            <v>23638967.079999994</v>
          </cell>
          <cell r="U444">
            <v>-8355307.8099999931</v>
          </cell>
          <cell r="V444">
            <v>-2836361.2399999998</v>
          </cell>
          <cell r="W444">
            <v>0</v>
          </cell>
          <cell r="X444">
            <v>506709.12</v>
          </cell>
          <cell r="Y444">
            <v>0</v>
          </cell>
          <cell r="Z444">
            <v>2338583399.7900009</v>
          </cell>
          <cell r="AA444">
            <v>110799803.59000005</v>
          </cell>
          <cell r="AB444">
            <v>-159265825.51000008</v>
          </cell>
          <cell r="AC444">
            <v>-7966297.9400000004</v>
          </cell>
          <cell r="AD444">
            <v>0</v>
          </cell>
          <cell r="AE444">
            <v>0</v>
          </cell>
          <cell r="AF444">
            <v>0</v>
          </cell>
          <cell r="AG444">
            <v>2282151079.9300008</v>
          </cell>
        </row>
        <row r="445">
          <cell r="A445" t="str">
            <v>34140101</v>
          </cell>
          <cell r="B445">
            <v>341</v>
          </cell>
          <cell r="C445" t="str">
            <v>Desoto Solar</v>
          </cell>
          <cell r="D445" t="str">
            <v>Other</v>
          </cell>
          <cell r="E445">
            <v>40101</v>
          </cell>
          <cell r="G445" t="str">
            <v>05 - Other Generation Plant</v>
          </cell>
          <cell r="H445" t="str">
            <v xml:space="preserve">Desoto </v>
          </cell>
          <cell r="I445" t="str">
            <v>Desoto Solar</v>
          </cell>
          <cell r="J445" t="str">
            <v>Depr</v>
          </cell>
          <cell r="K445">
            <v>341</v>
          </cell>
          <cell r="L445">
            <v>120853.21</v>
          </cell>
          <cell r="M445">
            <v>94444.79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215298</v>
          </cell>
          <cell r="T445">
            <v>36792.189999999988</v>
          </cell>
          <cell r="U445">
            <v>-3226.6400000000003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248863.55</v>
          </cell>
          <cell r="AA445">
            <v>148232.70000000001</v>
          </cell>
          <cell r="AB445">
            <v>-20.39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397075.86</v>
          </cell>
        </row>
        <row r="446">
          <cell r="A446" t="str">
            <v>34240101</v>
          </cell>
          <cell r="B446">
            <v>342</v>
          </cell>
          <cell r="C446" t="str">
            <v>Desoto Solar</v>
          </cell>
          <cell r="D446" t="str">
            <v>Other</v>
          </cell>
          <cell r="E446">
            <v>40101</v>
          </cell>
          <cell r="K446">
            <v>342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A447" t="str">
            <v>34340101</v>
          </cell>
          <cell r="B447">
            <v>343</v>
          </cell>
          <cell r="C447" t="str">
            <v>Desoto Solar</v>
          </cell>
          <cell r="D447" t="str">
            <v>Other</v>
          </cell>
          <cell r="E447">
            <v>40101</v>
          </cell>
          <cell r="K447">
            <v>343</v>
          </cell>
          <cell r="L447">
            <v>5511855.04</v>
          </cell>
          <cell r="M447">
            <v>3254056.23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8765911.2699999996</v>
          </cell>
          <cell r="T447">
            <v>950052.56999999983</v>
          </cell>
          <cell r="U447">
            <v>-83318.75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9632645.0899999999</v>
          </cell>
          <cell r="AA447">
            <v>3827683.4799999995</v>
          </cell>
          <cell r="AB447">
            <v>-526.45000000000005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13459802.119999999</v>
          </cell>
        </row>
        <row r="448">
          <cell r="A448" t="str">
            <v>34440101</v>
          </cell>
          <cell r="B448">
            <v>344</v>
          </cell>
          <cell r="C448" t="str">
            <v>Desoto Solar</v>
          </cell>
          <cell r="D448" t="str">
            <v>Other</v>
          </cell>
          <cell r="E448">
            <v>40101</v>
          </cell>
          <cell r="K448">
            <v>344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A449" t="str">
            <v>34540101</v>
          </cell>
          <cell r="B449">
            <v>345</v>
          </cell>
          <cell r="C449" t="str">
            <v>Desoto Solar</v>
          </cell>
          <cell r="D449" t="str">
            <v>Other</v>
          </cell>
          <cell r="E449">
            <v>40101</v>
          </cell>
          <cell r="K449">
            <v>345</v>
          </cell>
          <cell r="L449">
            <v>0</v>
          </cell>
          <cell r="M449">
            <v>251568.94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251568.94</v>
          </cell>
          <cell r="T449">
            <v>215358.55</v>
          </cell>
          <cell r="U449">
            <v>-18886.75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448040.74</v>
          </cell>
          <cell r="AA449">
            <v>867661.82000000007</v>
          </cell>
          <cell r="AB449">
            <v>-119.33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1315583.23</v>
          </cell>
        </row>
        <row r="450">
          <cell r="A450" t="str">
            <v>34640101</v>
          </cell>
          <cell r="B450">
            <v>346</v>
          </cell>
          <cell r="C450" t="str">
            <v>Desoto Solar</v>
          </cell>
          <cell r="D450" t="str">
            <v>Other</v>
          </cell>
          <cell r="E450">
            <v>40101</v>
          </cell>
          <cell r="K450">
            <v>346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 t="str">
            <v/>
          </cell>
          <cell r="B451" t="str">
            <v/>
          </cell>
          <cell r="C451" t="str">
            <v>Desoto Solar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5632708.25</v>
          </cell>
          <cell r="M451">
            <v>3600069.96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9232778.209999999</v>
          </cell>
          <cell r="T451">
            <v>1202203.3099999998</v>
          </cell>
          <cell r="U451">
            <v>-105432.14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10329549.380000001</v>
          </cell>
          <cell r="AA451">
            <v>4843578</v>
          </cell>
          <cell r="AB451">
            <v>-666.17000000000007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15172461.209999999</v>
          </cell>
        </row>
        <row r="452">
          <cell r="A452" t="str">
            <v>346.340101</v>
          </cell>
          <cell r="B452">
            <v>346.3</v>
          </cell>
          <cell r="C452" t="str">
            <v>Desoto Solar</v>
          </cell>
          <cell r="D452" t="str">
            <v>Other</v>
          </cell>
          <cell r="E452">
            <v>40101</v>
          </cell>
          <cell r="J452" t="str">
            <v>Amort</v>
          </cell>
          <cell r="K452">
            <v>346.3</v>
          </cell>
          <cell r="L452">
            <v>4471.32</v>
          </cell>
          <cell r="M452">
            <v>3092.99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7564.3099999999995</v>
          </cell>
          <cell r="T452">
            <v>99.7199999999998</v>
          </cell>
          <cell r="U452">
            <v>-8.74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7655.2899999999991</v>
          </cell>
          <cell r="AA452">
            <v>385.14</v>
          </cell>
          <cell r="AB452">
            <v>-12102.960000000001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-4062.5300000000025</v>
          </cell>
        </row>
        <row r="453">
          <cell r="A453" t="str">
            <v>346.540101</v>
          </cell>
          <cell r="B453">
            <v>346.5</v>
          </cell>
          <cell r="C453" t="str">
            <v>Desoto Solar</v>
          </cell>
          <cell r="D453" t="str">
            <v>Other</v>
          </cell>
          <cell r="E453">
            <v>40101</v>
          </cell>
          <cell r="K453">
            <v>346.5</v>
          </cell>
          <cell r="L453">
            <v>3678.33</v>
          </cell>
          <cell r="M453">
            <v>3298.25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6976.58</v>
          </cell>
          <cell r="T453">
            <v>180.73000000000047</v>
          </cell>
          <cell r="U453">
            <v>-15.85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7141.46</v>
          </cell>
          <cell r="AA453">
            <v>728.1500000000002</v>
          </cell>
          <cell r="AB453">
            <v>-0.1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7869.51</v>
          </cell>
        </row>
        <row r="454">
          <cell r="A454" t="str">
            <v>346.740101</v>
          </cell>
          <cell r="B454">
            <v>346.7</v>
          </cell>
          <cell r="C454" t="str">
            <v>Desoto Solar</v>
          </cell>
          <cell r="D454" t="str">
            <v>Other</v>
          </cell>
          <cell r="E454">
            <v>40101</v>
          </cell>
          <cell r="K454">
            <v>346.7</v>
          </cell>
          <cell r="L454">
            <v>7553.66</v>
          </cell>
          <cell r="M454">
            <v>5880.51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13434.17</v>
          </cell>
          <cell r="T454">
            <v>491.01999999999953</v>
          </cell>
          <cell r="U454">
            <v>-43.06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13882.13</v>
          </cell>
          <cell r="AA454">
            <v>1978.2700000000004</v>
          </cell>
          <cell r="AB454">
            <v>-0.27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15860.13</v>
          </cell>
        </row>
        <row r="455">
          <cell r="A455" t="str">
            <v/>
          </cell>
          <cell r="B455" t="str">
            <v/>
          </cell>
          <cell r="C455" t="str">
            <v>Desoto Solar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15703.31</v>
          </cell>
          <cell r="M455">
            <v>12271.75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27975.059999999998</v>
          </cell>
          <cell r="T455">
            <v>771.4699999999998</v>
          </cell>
          <cell r="U455">
            <v>-67.650000000000006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28678.879999999997</v>
          </cell>
          <cell r="AA455">
            <v>3091.5600000000004</v>
          </cell>
          <cell r="AB455">
            <v>-12103.330000000002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19667.109999999997</v>
          </cell>
        </row>
        <row r="456">
          <cell r="A456" t="str">
            <v/>
          </cell>
          <cell r="B456" t="str">
            <v/>
          </cell>
          <cell r="C456" t="str">
            <v>Desoto Solar Total</v>
          </cell>
          <cell r="D456" t="str">
            <v>Other</v>
          </cell>
          <cell r="E456" t="str">
            <v/>
          </cell>
          <cell r="I456" t="str">
            <v>Desoto Solar Total</v>
          </cell>
          <cell r="L456">
            <v>5648411.5600000005</v>
          </cell>
          <cell r="M456">
            <v>3612341.71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9260753.2699999996</v>
          </cell>
          <cell r="T456">
            <v>1202974.7799999998</v>
          </cell>
          <cell r="U456">
            <v>-105499.79000000001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10358228.260000002</v>
          </cell>
          <cell r="AA456">
            <v>4846669.5599999996</v>
          </cell>
          <cell r="AB456">
            <v>-12769.500000000002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15192128.32</v>
          </cell>
        </row>
        <row r="457">
          <cell r="A457" t="str">
            <v/>
          </cell>
          <cell r="B457" t="str">
            <v/>
          </cell>
          <cell r="C457" t="str">
            <v>Desoto Solar Total</v>
          </cell>
          <cell r="D457" t="str">
            <v>Other</v>
          </cell>
          <cell r="E457" t="str">
            <v/>
          </cell>
          <cell r="H457" t="str">
            <v>Desoto  Total</v>
          </cell>
          <cell r="L457">
            <v>5648411.5600000005</v>
          </cell>
          <cell r="M457">
            <v>3612341.71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9260753.2699999996</v>
          </cell>
          <cell r="T457">
            <v>1202974.7799999998</v>
          </cell>
          <cell r="U457">
            <v>-105499.79000000001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10358228.260000002</v>
          </cell>
          <cell r="AA457">
            <v>4846669.5599999996</v>
          </cell>
          <cell r="AB457">
            <v>-12769.500000000002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15192128.32</v>
          </cell>
        </row>
        <row r="458">
          <cell r="A458" t="str">
            <v>34130200</v>
          </cell>
          <cell r="B458">
            <v>341</v>
          </cell>
          <cell r="C458" t="str">
            <v>FtLauderdale Comm</v>
          </cell>
          <cell r="D458" t="str">
            <v>Other</v>
          </cell>
          <cell r="E458">
            <v>30200</v>
          </cell>
          <cell r="H458" t="str">
            <v xml:space="preserve">Ft Lauderdale </v>
          </cell>
          <cell r="I458" t="str">
            <v>FtLauderdale Comm</v>
          </cell>
          <cell r="J458" t="str">
            <v>Depr</v>
          </cell>
          <cell r="K458">
            <v>341</v>
          </cell>
          <cell r="L458">
            <v>44108582.859999999</v>
          </cell>
          <cell r="M458">
            <v>1929963.95</v>
          </cell>
          <cell r="N458">
            <v>-12544</v>
          </cell>
          <cell r="O458">
            <v>-4432.1499999999996</v>
          </cell>
          <cell r="P458">
            <v>0</v>
          </cell>
          <cell r="Q458">
            <v>0</v>
          </cell>
          <cell r="R458">
            <v>0</v>
          </cell>
          <cell r="S458">
            <v>46021570.660000004</v>
          </cell>
          <cell r="T458">
            <v>644595.50000000023</v>
          </cell>
          <cell r="U458">
            <v>-131811.66999999998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46534354.490000002</v>
          </cell>
          <cell r="AA458">
            <v>2672334.9899999998</v>
          </cell>
          <cell r="AB458">
            <v>-321503.77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48885185.710000001</v>
          </cell>
        </row>
        <row r="459">
          <cell r="A459" t="str">
            <v>34230200</v>
          </cell>
          <cell r="B459">
            <v>342</v>
          </cell>
          <cell r="C459" t="str">
            <v>FtLauderdale Comm</v>
          </cell>
          <cell r="D459" t="str">
            <v>Other</v>
          </cell>
          <cell r="E459">
            <v>30200</v>
          </cell>
          <cell r="K459">
            <v>342</v>
          </cell>
          <cell r="L459">
            <v>5038456.22</v>
          </cell>
          <cell r="M459">
            <v>260899.28999999998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5299355.51</v>
          </cell>
          <cell r="T459">
            <v>87126.489999999991</v>
          </cell>
          <cell r="U459">
            <v>-16409.72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5370072.2800000003</v>
          </cell>
          <cell r="AA459">
            <v>361205.08</v>
          </cell>
          <cell r="AB459">
            <v>-40025.200000000004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5691252.1600000001</v>
          </cell>
        </row>
        <row r="460">
          <cell r="A460" t="str">
            <v>34330200</v>
          </cell>
          <cell r="B460">
            <v>343</v>
          </cell>
          <cell r="C460" t="str">
            <v>FtLauderdale Comm</v>
          </cell>
          <cell r="D460" t="str">
            <v>Other</v>
          </cell>
          <cell r="E460">
            <v>30200</v>
          </cell>
          <cell r="K460">
            <v>343</v>
          </cell>
          <cell r="L460">
            <v>17013379.349999998</v>
          </cell>
          <cell r="M460">
            <v>2420890.0499999998</v>
          </cell>
          <cell r="N460">
            <v>-979712.44</v>
          </cell>
          <cell r="O460">
            <v>0</v>
          </cell>
          <cell r="P460">
            <v>0</v>
          </cell>
          <cell r="Q460">
            <v>0</v>
          </cell>
          <cell r="R460">
            <v>-3714733.16</v>
          </cell>
          <cell r="S460">
            <v>14739823.799999997</v>
          </cell>
          <cell r="T460">
            <v>861167.74000000022</v>
          </cell>
          <cell r="U460">
            <v>-102723.83000000007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15498267.709999997</v>
          </cell>
          <cell r="AA460">
            <v>3570190.4300000006</v>
          </cell>
          <cell r="AB460">
            <v>-250555.17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18817902.969999999</v>
          </cell>
        </row>
        <row r="461">
          <cell r="A461" t="str">
            <v>34430200</v>
          </cell>
          <cell r="B461">
            <v>344</v>
          </cell>
          <cell r="C461" t="str">
            <v>FtLauderdale Comm</v>
          </cell>
          <cell r="D461" t="str">
            <v>Other</v>
          </cell>
          <cell r="E461">
            <v>30200</v>
          </cell>
          <cell r="K461">
            <v>344</v>
          </cell>
          <cell r="L461">
            <v>280538.09000000003</v>
          </cell>
          <cell r="M461">
            <v>17130.04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297668.13</v>
          </cell>
          <cell r="T461">
            <v>5565.8899999999994</v>
          </cell>
          <cell r="U461">
            <v>-1171.6300000000001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302062.39</v>
          </cell>
          <cell r="AA461">
            <v>23074.82</v>
          </cell>
          <cell r="AB461">
            <v>-2857.76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322279.45</v>
          </cell>
        </row>
        <row r="462">
          <cell r="A462" t="str">
            <v>34530200</v>
          </cell>
          <cell r="B462">
            <v>345</v>
          </cell>
          <cell r="C462" t="str">
            <v>FtLauderdale Comm</v>
          </cell>
          <cell r="D462" t="str">
            <v>Other</v>
          </cell>
          <cell r="E462">
            <v>30200</v>
          </cell>
          <cell r="K462">
            <v>345</v>
          </cell>
          <cell r="L462">
            <v>7172917.5699999994</v>
          </cell>
          <cell r="M462">
            <v>298173.48000000004</v>
          </cell>
          <cell r="N462">
            <v>0</v>
          </cell>
          <cell r="O462">
            <v>-100.34</v>
          </cell>
          <cell r="P462">
            <v>0</v>
          </cell>
          <cell r="Q462">
            <v>0</v>
          </cell>
          <cell r="R462">
            <v>0</v>
          </cell>
          <cell r="S462">
            <v>7470990.71</v>
          </cell>
          <cell r="T462">
            <v>99573.919999999984</v>
          </cell>
          <cell r="U462">
            <v>-20960.489999999998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7549604.1399999997</v>
          </cell>
          <cell r="AA462">
            <v>412809.05999999994</v>
          </cell>
          <cell r="AB462">
            <v>-51125.05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7911288.1499999994</v>
          </cell>
        </row>
        <row r="463">
          <cell r="A463" t="str">
            <v>34630200</v>
          </cell>
          <cell r="B463">
            <v>346</v>
          </cell>
          <cell r="C463" t="str">
            <v>FtLauderdale Comm</v>
          </cell>
          <cell r="D463" t="str">
            <v>Other</v>
          </cell>
          <cell r="E463">
            <v>30200</v>
          </cell>
          <cell r="K463">
            <v>346</v>
          </cell>
          <cell r="L463">
            <v>542484.21</v>
          </cell>
          <cell r="M463">
            <v>23600.34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566084.54999999993</v>
          </cell>
          <cell r="T463">
            <v>7881.2500000000036</v>
          </cell>
          <cell r="U463">
            <v>-1659.02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572306.77999999991</v>
          </cell>
          <cell r="AA463">
            <v>32673.69</v>
          </cell>
          <cell r="AB463">
            <v>-4046.5600000000004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600933.90999999992</v>
          </cell>
        </row>
        <row r="464">
          <cell r="A464" t="str">
            <v/>
          </cell>
          <cell r="B464" t="str">
            <v/>
          </cell>
          <cell r="C464" t="str">
            <v>FtLauderdale Comm</v>
          </cell>
          <cell r="D464" t="str">
            <v>Other</v>
          </cell>
          <cell r="E464" t="str">
            <v/>
          </cell>
          <cell r="J464" t="str">
            <v>Depr Total</v>
          </cell>
          <cell r="L464">
            <v>74156358.299999982</v>
          </cell>
          <cell r="M464">
            <v>4950657.1499999994</v>
          </cell>
          <cell r="N464">
            <v>-992256.44</v>
          </cell>
          <cell r="O464">
            <v>-4532.49</v>
          </cell>
          <cell r="P464">
            <v>0</v>
          </cell>
          <cell r="Q464">
            <v>0</v>
          </cell>
          <cell r="R464">
            <v>-3714733.16</v>
          </cell>
          <cell r="S464">
            <v>74395493.359999999</v>
          </cell>
          <cell r="T464">
            <v>1705910.7900000003</v>
          </cell>
          <cell r="U464">
            <v>-274736.3600000001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75826667.790000007</v>
          </cell>
          <cell r="AA464">
            <v>7072288.0700000003</v>
          </cell>
          <cell r="AB464">
            <v>-670113.51000000013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82228842.350000009</v>
          </cell>
        </row>
        <row r="465">
          <cell r="A465" t="str">
            <v>346.330200</v>
          </cell>
          <cell r="B465">
            <v>346.3</v>
          </cell>
          <cell r="C465" t="str">
            <v>FtLauderdale Comm</v>
          </cell>
          <cell r="D465" t="str">
            <v>Other</v>
          </cell>
          <cell r="E465">
            <v>30200</v>
          </cell>
          <cell r="J465" t="str">
            <v>Amort</v>
          </cell>
          <cell r="K465">
            <v>346.3</v>
          </cell>
          <cell r="L465">
            <v>2555.2800000000002</v>
          </cell>
          <cell r="M465">
            <v>1876.64</v>
          </cell>
          <cell r="N465">
            <v>101.77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4533.6900000000005</v>
          </cell>
          <cell r="T465">
            <v>633.77000000000021</v>
          </cell>
          <cell r="U465">
            <v>-13.600000000000009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5153.8600000000006</v>
          </cell>
          <cell r="AA465">
            <v>2627.45</v>
          </cell>
          <cell r="AB465">
            <v>-33.19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7748.1200000000008</v>
          </cell>
        </row>
        <row r="466">
          <cell r="A466" t="str">
            <v>346.530200</v>
          </cell>
          <cell r="B466">
            <v>346.5</v>
          </cell>
          <cell r="C466" t="str">
            <v>FtLauderdale Comm</v>
          </cell>
          <cell r="D466" t="str">
            <v>Other</v>
          </cell>
          <cell r="E466">
            <v>30200</v>
          </cell>
          <cell r="K466">
            <v>346.5</v>
          </cell>
          <cell r="L466">
            <v>18995.760000000002</v>
          </cell>
          <cell r="M466">
            <v>4912.5599999999995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23908.32</v>
          </cell>
          <cell r="T466">
            <v>1640.5399999999991</v>
          </cell>
          <cell r="U466">
            <v>-58.709999999999994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25490.15</v>
          </cell>
          <cell r="AA466">
            <v>6801.2600000000011</v>
          </cell>
          <cell r="AB466">
            <v>-143.20000000000002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32148.210000000003</v>
          </cell>
        </row>
        <row r="467">
          <cell r="A467" t="str">
            <v>346.730200</v>
          </cell>
          <cell r="B467">
            <v>346.7</v>
          </cell>
          <cell r="C467" t="str">
            <v>FtLauderdale Comm</v>
          </cell>
          <cell r="D467" t="str">
            <v>Other</v>
          </cell>
          <cell r="E467">
            <v>30200</v>
          </cell>
          <cell r="K467">
            <v>346.7</v>
          </cell>
          <cell r="L467">
            <v>353373.67</v>
          </cell>
          <cell r="M467">
            <v>77643.48</v>
          </cell>
          <cell r="N467">
            <v>-27514.799999999999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403502.35</v>
          </cell>
          <cell r="T467">
            <v>26383.600000000006</v>
          </cell>
          <cell r="U467">
            <v>-10200.329999999998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419685.62</v>
          </cell>
          <cell r="AA467">
            <v>99422.53</v>
          </cell>
          <cell r="AB467">
            <v>-220802.53000000003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298305.62</v>
          </cell>
        </row>
        <row r="468">
          <cell r="A468" t="str">
            <v/>
          </cell>
          <cell r="B468" t="str">
            <v/>
          </cell>
          <cell r="C468" t="str">
            <v>FtLauderdale Comm</v>
          </cell>
          <cell r="D468" t="str">
            <v>Other</v>
          </cell>
          <cell r="E468" t="str">
            <v/>
          </cell>
          <cell r="J468" t="str">
            <v>Amort Total</v>
          </cell>
          <cell r="L468">
            <v>374924.70999999996</v>
          </cell>
          <cell r="M468">
            <v>84432.68</v>
          </cell>
          <cell r="N468">
            <v>-27413.03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431944.36</v>
          </cell>
          <cell r="T468">
            <v>28657.910000000003</v>
          </cell>
          <cell r="U468">
            <v>-10272.639999999998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450329.63</v>
          </cell>
          <cell r="AA468">
            <v>108851.24</v>
          </cell>
          <cell r="AB468">
            <v>-220978.92000000004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338201.95</v>
          </cell>
        </row>
        <row r="469">
          <cell r="A469" t="str">
            <v/>
          </cell>
          <cell r="B469" t="str">
            <v/>
          </cell>
          <cell r="C469" t="str">
            <v>FtLauderdale Comm Total</v>
          </cell>
          <cell r="D469" t="str">
            <v>Other</v>
          </cell>
          <cell r="E469" t="str">
            <v/>
          </cell>
          <cell r="I469" t="str">
            <v>FtLauderdale Comm Total</v>
          </cell>
          <cell r="L469">
            <v>74531283.00999999</v>
          </cell>
          <cell r="M469">
            <v>5035089.8299999991</v>
          </cell>
          <cell r="N469">
            <v>-1019669.47</v>
          </cell>
          <cell r="O469">
            <v>-4532.49</v>
          </cell>
          <cell r="P469">
            <v>0</v>
          </cell>
          <cell r="Q469">
            <v>0</v>
          </cell>
          <cell r="R469">
            <v>-3714733.16</v>
          </cell>
          <cell r="S469">
            <v>74827437.719999984</v>
          </cell>
          <cell r="T469">
            <v>1734568.7000000004</v>
          </cell>
          <cell r="U469">
            <v>-285009.00000000012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76276997.420000017</v>
          </cell>
          <cell r="AA469">
            <v>7181139.3100000005</v>
          </cell>
          <cell r="AB469">
            <v>-891092.43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82567044.300000012</v>
          </cell>
        </row>
        <row r="470">
          <cell r="A470" t="str">
            <v>34130101</v>
          </cell>
          <cell r="B470">
            <v>341</v>
          </cell>
          <cell r="C470" t="str">
            <v>FtLauderdale GTs</v>
          </cell>
          <cell r="D470" t="str">
            <v>Other</v>
          </cell>
          <cell r="E470">
            <v>30101</v>
          </cell>
          <cell r="I470" t="str">
            <v>FtLauderdale GTs</v>
          </cell>
          <cell r="J470" t="str">
            <v>Depr</v>
          </cell>
          <cell r="K470">
            <v>341</v>
          </cell>
          <cell r="L470">
            <v>4835447.17</v>
          </cell>
          <cell r="M470">
            <v>107547.34</v>
          </cell>
          <cell r="N470">
            <v>0</v>
          </cell>
          <cell r="O470">
            <v>-45261.42</v>
          </cell>
          <cell r="P470">
            <v>0</v>
          </cell>
          <cell r="Q470">
            <v>0</v>
          </cell>
          <cell r="R470">
            <v>0</v>
          </cell>
          <cell r="S470">
            <v>4897733.09</v>
          </cell>
          <cell r="T470">
            <v>35822.799999999988</v>
          </cell>
          <cell r="U470">
            <v>-8214.5299999999988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4925341.3599999994</v>
          </cell>
          <cell r="AA470">
            <v>143338.93999999994</v>
          </cell>
          <cell r="AB470">
            <v>3574.4000000000005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5072254.6999999993</v>
          </cell>
        </row>
        <row r="471">
          <cell r="A471" t="str">
            <v>34230101</v>
          </cell>
          <cell r="B471">
            <v>342</v>
          </cell>
          <cell r="C471" t="str">
            <v>FtLauderdale GTs</v>
          </cell>
          <cell r="D471" t="str">
            <v>Other</v>
          </cell>
          <cell r="E471">
            <v>30101</v>
          </cell>
          <cell r="K471">
            <v>342</v>
          </cell>
          <cell r="L471">
            <v>1682049.18</v>
          </cell>
          <cell r="M471">
            <v>42357.599999999999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1724406.78</v>
          </cell>
          <cell r="T471">
            <v>14112.260000000002</v>
          </cell>
          <cell r="U471">
            <v>-2738.23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1735780.81</v>
          </cell>
          <cell r="AA471">
            <v>56467.850000000006</v>
          </cell>
          <cell r="AB471">
            <v>1191.49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1793440.1500000001</v>
          </cell>
        </row>
        <row r="472">
          <cell r="A472" t="str">
            <v>34330101</v>
          </cell>
          <cell r="B472">
            <v>343</v>
          </cell>
          <cell r="C472" t="str">
            <v>FtLauderdale GTs</v>
          </cell>
          <cell r="D472" t="str">
            <v>Other</v>
          </cell>
          <cell r="E472">
            <v>30101</v>
          </cell>
          <cell r="K472">
            <v>343</v>
          </cell>
          <cell r="L472">
            <v>34408688.469999999</v>
          </cell>
          <cell r="M472">
            <v>1074332.1100000001</v>
          </cell>
          <cell r="N472">
            <v>-1166362.83</v>
          </cell>
          <cell r="O472">
            <v>-53671.25</v>
          </cell>
          <cell r="P472">
            <v>0</v>
          </cell>
          <cell r="Q472">
            <v>1404017.01</v>
          </cell>
          <cell r="R472">
            <v>281014.63</v>
          </cell>
          <cell r="S472">
            <v>35948018.140000001</v>
          </cell>
          <cell r="T472">
            <v>364375.99</v>
          </cell>
          <cell r="U472">
            <v>-63386.630000000121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36249007.5</v>
          </cell>
          <cell r="AA472">
            <v>1454375.56</v>
          </cell>
          <cell r="AB472">
            <v>-202321.88999999998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37501061.170000002</v>
          </cell>
        </row>
        <row r="473">
          <cell r="A473" t="str">
            <v>34430101</v>
          </cell>
          <cell r="B473">
            <v>344</v>
          </cell>
          <cell r="C473" t="str">
            <v>FtLauderdale GTs</v>
          </cell>
          <cell r="D473" t="str">
            <v>Other</v>
          </cell>
          <cell r="E473">
            <v>30101</v>
          </cell>
          <cell r="K473">
            <v>344</v>
          </cell>
          <cell r="L473">
            <v>15578020.41</v>
          </cell>
          <cell r="M473">
            <v>330397.65000000002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15908418.060000001</v>
          </cell>
          <cell r="T473">
            <v>110078.31</v>
          </cell>
          <cell r="U473">
            <v>-26444.080000000002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15992052.290000001</v>
          </cell>
          <cell r="AA473">
            <v>440459.99000000011</v>
          </cell>
          <cell r="AB473">
            <v>11506.629999999997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16444018.91</v>
          </cell>
        </row>
        <row r="474">
          <cell r="A474" t="str">
            <v>34530101</v>
          </cell>
          <cell r="B474">
            <v>345</v>
          </cell>
          <cell r="C474" t="str">
            <v>FtLauderdale GTs</v>
          </cell>
          <cell r="D474" t="str">
            <v>Other</v>
          </cell>
          <cell r="E474">
            <v>30101</v>
          </cell>
          <cell r="K474">
            <v>345</v>
          </cell>
          <cell r="L474">
            <v>3957833.23</v>
          </cell>
          <cell r="M474">
            <v>78154.02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4035987.25</v>
          </cell>
          <cell r="T474">
            <v>26038.510000000009</v>
          </cell>
          <cell r="U474">
            <v>-6255.22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4055770.5399999996</v>
          </cell>
          <cell r="AA474">
            <v>104188.75999999997</v>
          </cell>
          <cell r="AB474">
            <v>2721.8699999999994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4162681.1699999995</v>
          </cell>
        </row>
        <row r="475">
          <cell r="A475" t="str">
            <v>34630101</v>
          </cell>
          <cell r="B475">
            <v>346</v>
          </cell>
          <cell r="C475" t="str">
            <v>FtLauderdale GTs</v>
          </cell>
          <cell r="D475" t="str">
            <v>Other</v>
          </cell>
          <cell r="E475">
            <v>30101</v>
          </cell>
          <cell r="K475">
            <v>346</v>
          </cell>
          <cell r="L475">
            <v>198623</v>
          </cell>
          <cell r="M475">
            <v>4145.04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202768.04</v>
          </cell>
          <cell r="T475">
            <v>1381.0100000000002</v>
          </cell>
          <cell r="U475">
            <v>-316.68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203832.37</v>
          </cell>
          <cell r="AA475">
            <v>5525.8700000000008</v>
          </cell>
          <cell r="AB475">
            <v>137.81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209496.05</v>
          </cell>
        </row>
        <row r="476">
          <cell r="A476" t="str">
            <v/>
          </cell>
          <cell r="B476" t="str">
            <v/>
          </cell>
          <cell r="C476" t="str">
            <v>FtLauderdale GTs</v>
          </cell>
          <cell r="D476" t="str">
            <v>Other</v>
          </cell>
          <cell r="E476" t="str">
            <v/>
          </cell>
          <cell r="J476" t="str">
            <v>Depr Total</v>
          </cell>
          <cell r="L476">
            <v>60660661.460000001</v>
          </cell>
          <cell r="M476">
            <v>1636933.7600000002</v>
          </cell>
          <cell r="N476">
            <v>-1166362.83</v>
          </cell>
          <cell r="O476">
            <v>-98932.67</v>
          </cell>
          <cell r="P476">
            <v>0</v>
          </cell>
          <cell r="Q476">
            <v>1404017.01</v>
          </cell>
          <cell r="R476">
            <v>281014.63</v>
          </cell>
          <cell r="S476">
            <v>62717331.359999999</v>
          </cell>
          <cell r="T476">
            <v>551808.88</v>
          </cell>
          <cell r="U476">
            <v>-107355.37000000011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63161784.869999997</v>
          </cell>
          <cell r="AA476">
            <v>2204356.9700000002</v>
          </cell>
          <cell r="AB476">
            <v>-183189.68999999997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65182952.150000006</v>
          </cell>
        </row>
        <row r="477">
          <cell r="A477" t="str">
            <v>346.730101</v>
          </cell>
          <cell r="B477">
            <v>346.7</v>
          </cell>
          <cell r="C477" t="str">
            <v>FtLauderdale GTs</v>
          </cell>
          <cell r="D477" t="str">
            <v>Other</v>
          </cell>
          <cell r="E477">
            <v>30101</v>
          </cell>
          <cell r="J477" t="str">
            <v>Amort</v>
          </cell>
          <cell r="K477">
            <v>346.7</v>
          </cell>
          <cell r="L477">
            <v>1615.42</v>
          </cell>
          <cell r="M477">
            <v>4153.95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5769.37</v>
          </cell>
          <cell r="T477">
            <v>1383.9599999999991</v>
          </cell>
          <cell r="U477">
            <v>-48.870000000000005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7104.4599999999991</v>
          </cell>
          <cell r="AA477">
            <v>5537.6900000000005</v>
          </cell>
          <cell r="AB477">
            <v>21.269999999999989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12663.42</v>
          </cell>
        </row>
        <row r="478">
          <cell r="A478" t="str">
            <v/>
          </cell>
          <cell r="B478" t="str">
            <v/>
          </cell>
          <cell r="C478" t="str">
            <v>FtLauderdale GTs</v>
          </cell>
          <cell r="D478" t="str">
            <v>Other</v>
          </cell>
          <cell r="E478" t="str">
            <v/>
          </cell>
          <cell r="J478" t="str">
            <v>Amort Total</v>
          </cell>
          <cell r="L478">
            <v>1615.42</v>
          </cell>
          <cell r="M478">
            <v>4153.95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5769.37</v>
          </cell>
          <cell r="T478">
            <v>1383.9599999999991</v>
          </cell>
          <cell r="U478">
            <v>-48.870000000000005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7104.4599999999991</v>
          </cell>
          <cell r="AA478">
            <v>5537.6900000000005</v>
          </cell>
          <cell r="AB478">
            <v>21.269999999999989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12663.42</v>
          </cell>
        </row>
        <row r="479">
          <cell r="A479" t="str">
            <v/>
          </cell>
          <cell r="B479" t="str">
            <v/>
          </cell>
          <cell r="C479" t="str">
            <v>FtLauderdale GTs Total</v>
          </cell>
          <cell r="D479" t="str">
            <v>Other</v>
          </cell>
          <cell r="E479" t="str">
            <v/>
          </cell>
          <cell r="I479" t="str">
            <v>FtLauderdale GTs Total</v>
          </cell>
          <cell r="L479">
            <v>60662276.880000003</v>
          </cell>
          <cell r="M479">
            <v>1641087.7100000002</v>
          </cell>
          <cell r="N479">
            <v>-1166362.83</v>
          </cell>
          <cell r="O479">
            <v>-98932.67</v>
          </cell>
          <cell r="P479">
            <v>0</v>
          </cell>
          <cell r="Q479">
            <v>1404017.01</v>
          </cell>
          <cell r="R479">
            <v>281014.63</v>
          </cell>
          <cell r="S479">
            <v>62723100.729999997</v>
          </cell>
          <cell r="T479">
            <v>553192.84</v>
          </cell>
          <cell r="U479">
            <v>-107404.24000000011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63168889.329999998</v>
          </cell>
          <cell r="AA479">
            <v>2209894.66</v>
          </cell>
          <cell r="AB479">
            <v>-183168.41999999998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65195615.570000008</v>
          </cell>
        </row>
        <row r="480">
          <cell r="A480" t="str">
            <v>34130201</v>
          </cell>
          <cell r="B480">
            <v>341</v>
          </cell>
          <cell r="C480" t="str">
            <v>FtLauderdale U4</v>
          </cell>
          <cell r="D480" t="str">
            <v>Other</v>
          </cell>
          <cell r="E480">
            <v>30201</v>
          </cell>
          <cell r="I480" t="str">
            <v>FtLauderdale U4</v>
          </cell>
          <cell r="J480" t="str">
            <v>Depr</v>
          </cell>
          <cell r="K480">
            <v>341</v>
          </cell>
          <cell r="L480">
            <v>2780193.8</v>
          </cell>
          <cell r="M480">
            <v>122930.54</v>
          </cell>
          <cell r="N480">
            <v>0</v>
          </cell>
          <cell r="O480">
            <v>0</v>
          </cell>
          <cell r="P480">
            <v>0</v>
          </cell>
          <cell r="Q480">
            <v>485.3</v>
          </cell>
          <cell r="R480">
            <v>0</v>
          </cell>
          <cell r="S480">
            <v>2903609.6399999997</v>
          </cell>
          <cell r="T480">
            <v>41053.469999999987</v>
          </cell>
          <cell r="U480">
            <v>-8394.92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2936268.1899999995</v>
          </cell>
          <cell r="AA480">
            <v>170197.61</v>
          </cell>
          <cell r="AB480">
            <v>-20476.170000000002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3085989.6299999994</v>
          </cell>
        </row>
        <row r="481">
          <cell r="A481" t="str">
            <v>34230201</v>
          </cell>
          <cell r="B481">
            <v>342</v>
          </cell>
          <cell r="C481" t="str">
            <v>FtLauderdale U4</v>
          </cell>
          <cell r="D481" t="str">
            <v>Other</v>
          </cell>
          <cell r="E481">
            <v>30201</v>
          </cell>
          <cell r="K481">
            <v>342</v>
          </cell>
          <cell r="L481">
            <v>371854.38</v>
          </cell>
          <cell r="M481">
            <v>18441.27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390295.65</v>
          </cell>
          <cell r="T481">
            <v>6158.41</v>
          </cell>
          <cell r="U481">
            <v>-1159.8999999999999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395294.16</v>
          </cell>
          <cell r="AA481">
            <v>25531.260000000002</v>
          </cell>
          <cell r="AB481">
            <v>-2829.14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417996.27999999997</v>
          </cell>
        </row>
        <row r="482">
          <cell r="A482" t="str">
            <v>34330201</v>
          </cell>
          <cell r="B482">
            <v>343</v>
          </cell>
          <cell r="C482" t="str">
            <v>FtLauderdale U4</v>
          </cell>
          <cell r="D482" t="str">
            <v>Other</v>
          </cell>
          <cell r="E482">
            <v>30201</v>
          </cell>
          <cell r="K482">
            <v>343</v>
          </cell>
          <cell r="L482">
            <v>59717978.979999997</v>
          </cell>
          <cell r="M482">
            <v>4723350.3400000008</v>
          </cell>
          <cell r="N482">
            <v>-4950079.16</v>
          </cell>
          <cell r="O482">
            <v>-574448.24</v>
          </cell>
          <cell r="P482">
            <v>0</v>
          </cell>
          <cell r="Q482">
            <v>2261401.2000000002</v>
          </cell>
          <cell r="R482">
            <v>2929440.7</v>
          </cell>
          <cell r="S482">
            <v>64107643.82</v>
          </cell>
          <cell r="T482">
            <v>1592581.8099999996</v>
          </cell>
          <cell r="U482">
            <v>-265074.51999999955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65435151.109999999</v>
          </cell>
          <cell r="AA482">
            <v>6384743.1999999993</v>
          </cell>
          <cell r="AB482">
            <v>-8763676.6600000001</v>
          </cell>
          <cell r="AC482">
            <v>0</v>
          </cell>
          <cell r="AD482">
            <v>0</v>
          </cell>
          <cell r="AE482">
            <v>3254971.07253116</v>
          </cell>
          <cell r="AF482">
            <v>0</v>
          </cell>
          <cell r="AG482">
            <v>66311188.722531155</v>
          </cell>
        </row>
        <row r="483">
          <cell r="A483" t="str">
            <v>34430201</v>
          </cell>
          <cell r="B483">
            <v>344</v>
          </cell>
          <cell r="C483" t="str">
            <v>FtLauderdale U4</v>
          </cell>
          <cell r="D483" t="str">
            <v>Other</v>
          </cell>
          <cell r="E483">
            <v>30201</v>
          </cell>
          <cell r="K483">
            <v>344</v>
          </cell>
          <cell r="L483">
            <v>16219117.35</v>
          </cell>
          <cell r="M483">
            <v>698441.49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16917558.84</v>
          </cell>
          <cell r="T483">
            <v>233242.31000000006</v>
          </cell>
          <cell r="U483">
            <v>-49097.919999999998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17101703.229999997</v>
          </cell>
          <cell r="AA483">
            <v>966965.43000000017</v>
          </cell>
          <cell r="AB483">
            <v>-119755.44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17948913.219999999</v>
          </cell>
        </row>
        <row r="484">
          <cell r="A484" t="str">
            <v>34530201</v>
          </cell>
          <cell r="B484">
            <v>345</v>
          </cell>
          <cell r="C484" t="str">
            <v>FtLauderdale U4</v>
          </cell>
          <cell r="D484" t="str">
            <v>Other</v>
          </cell>
          <cell r="E484">
            <v>30201</v>
          </cell>
          <cell r="K484">
            <v>345</v>
          </cell>
          <cell r="L484">
            <v>16151643.01</v>
          </cell>
          <cell r="M484">
            <v>691007.15</v>
          </cell>
          <cell r="N484">
            <v>0</v>
          </cell>
          <cell r="O484">
            <v>-3466.28</v>
          </cell>
          <cell r="P484">
            <v>0</v>
          </cell>
          <cell r="Q484">
            <v>0</v>
          </cell>
          <cell r="R484">
            <v>0</v>
          </cell>
          <cell r="S484">
            <v>16839183.879999999</v>
          </cell>
          <cell r="T484">
            <v>231396.87</v>
          </cell>
          <cell r="U484">
            <v>-48709.45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17021871.300000001</v>
          </cell>
          <cell r="AA484">
            <v>959314.72</v>
          </cell>
          <cell r="AB484">
            <v>-118807.91999999998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17862378.100000001</v>
          </cell>
        </row>
        <row r="485">
          <cell r="A485" t="str">
            <v>34630201</v>
          </cell>
          <cell r="B485">
            <v>346</v>
          </cell>
          <cell r="C485" t="str">
            <v>FtLauderdale U4</v>
          </cell>
          <cell r="D485" t="str">
            <v>Other</v>
          </cell>
          <cell r="E485">
            <v>30201</v>
          </cell>
          <cell r="K485">
            <v>346</v>
          </cell>
          <cell r="L485">
            <v>1501652.63</v>
          </cell>
          <cell r="M485">
            <v>64061.37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1565714</v>
          </cell>
          <cell r="T485">
            <v>21393.1</v>
          </cell>
          <cell r="U485">
            <v>-4503.2800000000007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1582603.8199999998</v>
          </cell>
          <cell r="AA485">
            <v>88690.52</v>
          </cell>
          <cell r="AB485">
            <v>-10984.03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1660310.3099999998</v>
          </cell>
        </row>
        <row r="486">
          <cell r="A486" t="str">
            <v/>
          </cell>
          <cell r="B486" t="str">
            <v/>
          </cell>
          <cell r="C486" t="str">
            <v>FtLauderdale U4</v>
          </cell>
          <cell r="D486" t="str">
            <v>Other</v>
          </cell>
          <cell r="E486" t="str">
            <v/>
          </cell>
          <cell r="J486" t="str">
            <v>Depr Total</v>
          </cell>
          <cell r="L486">
            <v>96742440.149999991</v>
          </cell>
          <cell r="M486">
            <v>6318232.1600000011</v>
          </cell>
          <cell r="N486">
            <v>-4950079.16</v>
          </cell>
          <cell r="O486">
            <v>-577914.52</v>
          </cell>
          <cell r="P486">
            <v>0</v>
          </cell>
          <cell r="Q486">
            <v>2261886.5</v>
          </cell>
          <cell r="R486">
            <v>2929440.7</v>
          </cell>
          <cell r="S486">
            <v>102724005.83</v>
          </cell>
          <cell r="T486">
            <v>2125825.9699999997</v>
          </cell>
          <cell r="U486">
            <v>-376939.98999999958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104472891.80999999</v>
          </cell>
          <cell r="AA486">
            <v>8595442.7400000002</v>
          </cell>
          <cell r="AB486">
            <v>-9036529.3599999994</v>
          </cell>
          <cell r="AC486">
            <v>0</v>
          </cell>
          <cell r="AD486">
            <v>0</v>
          </cell>
          <cell r="AE486">
            <v>3254971.07253116</v>
          </cell>
          <cell r="AF486">
            <v>0</v>
          </cell>
          <cell r="AG486">
            <v>107286776.26253116</v>
          </cell>
        </row>
        <row r="487">
          <cell r="A487" t="str">
            <v/>
          </cell>
          <cell r="B487" t="str">
            <v/>
          </cell>
          <cell r="C487" t="str">
            <v>FtLauderdale U4 Total</v>
          </cell>
          <cell r="D487" t="str">
            <v>Other</v>
          </cell>
          <cell r="E487" t="str">
            <v/>
          </cell>
          <cell r="I487" t="str">
            <v>FtLauderdale U4 Total</v>
          </cell>
          <cell r="L487">
            <v>96742440.149999991</v>
          </cell>
          <cell r="M487">
            <v>6318232.1600000011</v>
          </cell>
          <cell r="N487">
            <v>-4950079.16</v>
          </cell>
          <cell r="O487">
            <v>-577914.52</v>
          </cell>
          <cell r="P487">
            <v>0</v>
          </cell>
          <cell r="Q487">
            <v>2261886.5</v>
          </cell>
          <cell r="R487">
            <v>2929440.7</v>
          </cell>
          <cell r="S487">
            <v>102724005.83</v>
          </cell>
          <cell r="T487">
            <v>2125825.9699999997</v>
          </cell>
          <cell r="U487">
            <v>-376939.98999999958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104472891.80999999</v>
          </cell>
          <cell r="AA487">
            <v>8595442.7400000002</v>
          </cell>
          <cell r="AB487">
            <v>-9036529.3599999994</v>
          </cell>
          <cell r="AC487">
            <v>0</v>
          </cell>
          <cell r="AD487">
            <v>0</v>
          </cell>
          <cell r="AE487">
            <v>3254971.07253116</v>
          </cell>
          <cell r="AF487">
            <v>0</v>
          </cell>
          <cell r="AG487">
            <v>107286776.26253116</v>
          </cell>
        </row>
        <row r="488">
          <cell r="A488" t="str">
            <v>34130202</v>
          </cell>
          <cell r="B488">
            <v>341</v>
          </cell>
          <cell r="C488" t="str">
            <v>FtLauderdale U5</v>
          </cell>
          <cell r="D488" t="str">
            <v>Other</v>
          </cell>
          <cell r="E488">
            <v>30202</v>
          </cell>
          <cell r="I488" t="str">
            <v>FtLauderdale U5</v>
          </cell>
          <cell r="J488" t="str">
            <v>Depr</v>
          </cell>
          <cell r="K488">
            <v>341</v>
          </cell>
          <cell r="L488">
            <v>1513787.94</v>
          </cell>
          <cell r="M488">
            <v>73208.509999999995</v>
          </cell>
          <cell r="N488">
            <v>0</v>
          </cell>
          <cell r="O488">
            <v>-5009.78</v>
          </cell>
          <cell r="P488">
            <v>0</v>
          </cell>
          <cell r="Q488">
            <v>68138.55</v>
          </cell>
          <cell r="R488">
            <v>0</v>
          </cell>
          <cell r="S488">
            <v>1650125.22</v>
          </cell>
          <cell r="T488">
            <v>24725.020000000004</v>
          </cell>
          <cell r="U488">
            <v>-5055.95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1669794.29</v>
          </cell>
          <cell r="AA488">
            <v>102503.84000000001</v>
          </cell>
          <cell r="AB488">
            <v>-12332.040000000003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1759966.09</v>
          </cell>
        </row>
        <row r="489">
          <cell r="A489" t="str">
            <v>34230202</v>
          </cell>
          <cell r="B489">
            <v>342</v>
          </cell>
          <cell r="C489" t="str">
            <v>FtLauderdale U5</v>
          </cell>
          <cell r="D489" t="str">
            <v>Other</v>
          </cell>
          <cell r="E489">
            <v>30202</v>
          </cell>
          <cell r="K489">
            <v>342</v>
          </cell>
          <cell r="L489">
            <v>371650.16</v>
          </cell>
          <cell r="M489">
            <v>18436.86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390087.01999999996</v>
          </cell>
          <cell r="T489">
            <v>6156.9399999999987</v>
          </cell>
          <cell r="U489">
            <v>-1159.6199999999999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395084.33999999997</v>
          </cell>
          <cell r="AA489">
            <v>25525.15</v>
          </cell>
          <cell r="AB489">
            <v>-2828.45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417781.04</v>
          </cell>
        </row>
        <row r="490">
          <cell r="A490" t="str">
            <v>34330202</v>
          </cell>
          <cell r="B490">
            <v>343</v>
          </cell>
          <cell r="C490" t="str">
            <v>FtLauderdale U5</v>
          </cell>
          <cell r="D490" t="str">
            <v>Other</v>
          </cell>
          <cell r="E490">
            <v>30202</v>
          </cell>
          <cell r="K490">
            <v>343</v>
          </cell>
          <cell r="L490">
            <v>50149428.670000002</v>
          </cell>
          <cell r="M490">
            <v>3807106.8699999996</v>
          </cell>
          <cell r="N490">
            <v>-26952.9</v>
          </cell>
          <cell r="O490">
            <v>-2345794.9700000002</v>
          </cell>
          <cell r="P490">
            <v>0</v>
          </cell>
          <cell r="Q490">
            <v>4794926.2</v>
          </cell>
          <cell r="R490">
            <v>551799.63</v>
          </cell>
          <cell r="S490">
            <v>56930513.500000007</v>
          </cell>
          <cell r="T490">
            <v>1280704.5500000003</v>
          </cell>
          <cell r="U490">
            <v>-218239.99000000002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57992978.06000001</v>
          </cell>
          <cell r="AA490">
            <v>4933136.58</v>
          </cell>
          <cell r="AB490">
            <v>-12460438.060000001</v>
          </cell>
          <cell r="AC490">
            <v>0</v>
          </cell>
          <cell r="AD490">
            <v>0</v>
          </cell>
          <cell r="AE490">
            <v>4785868.6366312103</v>
          </cell>
          <cell r="AF490">
            <v>0</v>
          </cell>
          <cell r="AG490">
            <v>55251545.216631219</v>
          </cell>
        </row>
        <row r="491">
          <cell r="A491" t="str">
            <v>34430202</v>
          </cell>
          <cell r="B491">
            <v>344</v>
          </cell>
          <cell r="C491" t="str">
            <v>FtLauderdale U5</v>
          </cell>
          <cell r="D491" t="str">
            <v>Other</v>
          </cell>
          <cell r="E491">
            <v>30202</v>
          </cell>
          <cell r="K491">
            <v>344</v>
          </cell>
          <cell r="L491">
            <v>17114513.489999998</v>
          </cell>
          <cell r="M491">
            <v>746783.17</v>
          </cell>
          <cell r="N491">
            <v>0</v>
          </cell>
          <cell r="O491">
            <v>0</v>
          </cell>
          <cell r="P491">
            <v>0</v>
          </cell>
          <cell r="Q491">
            <v>153780.9</v>
          </cell>
          <cell r="R491">
            <v>0</v>
          </cell>
          <cell r="S491">
            <v>18015077.559999999</v>
          </cell>
          <cell r="T491">
            <v>250044.49999999988</v>
          </cell>
          <cell r="U491">
            <v>-52634.810000000005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18212487.249999996</v>
          </cell>
          <cell r="AA491">
            <v>1036623.24</v>
          </cell>
          <cell r="AB491">
            <v>-128382.32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19120728.169999994</v>
          </cell>
        </row>
        <row r="492">
          <cell r="A492" t="str">
            <v>34530202</v>
          </cell>
          <cell r="B492">
            <v>345</v>
          </cell>
          <cell r="C492" t="str">
            <v>FtLauderdale U5</v>
          </cell>
          <cell r="D492" t="str">
            <v>Other</v>
          </cell>
          <cell r="E492">
            <v>30202</v>
          </cell>
          <cell r="K492">
            <v>345</v>
          </cell>
          <cell r="L492">
            <v>13395017.65</v>
          </cell>
          <cell r="M492">
            <v>569986.14</v>
          </cell>
          <cell r="N492">
            <v>0</v>
          </cell>
          <cell r="O492">
            <v>-45.37</v>
          </cell>
          <cell r="P492">
            <v>0</v>
          </cell>
          <cell r="Q492">
            <v>106201</v>
          </cell>
          <cell r="R492">
            <v>0</v>
          </cell>
          <cell r="S492">
            <v>14071159.420000002</v>
          </cell>
          <cell r="T492">
            <v>190138.97999999998</v>
          </cell>
          <cell r="U492">
            <v>-40024.590000000004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14221273.810000001</v>
          </cell>
          <cell r="AA492">
            <v>788269.61</v>
          </cell>
          <cell r="AB492">
            <v>-97624.569999999992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14911918.850000001</v>
          </cell>
        </row>
        <row r="493">
          <cell r="A493" t="str">
            <v>34630202</v>
          </cell>
          <cell r="B493">
            <v>346</v>
          </cell>
          <cell r="C493" t="str">
            <v>FtLauderdale U5</v>
          </cell>
          <cell r="D493" t="str">
            <v>Other</v>
          </cell>
          <cell r="E493">
            <v>30202</v>
          </cell>
          <cell r="K493">
            <v>346</v>
          </cell>
          <cell r="L493">
            <v>1034064.6</v>
          </cell>
          <cell r="M493">
            <v>46919.81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1080984.4099999999</v>
          </cell>
          <cell r="T493">
            <v>16069.549999999996</v>
          </cell>
          <cell r="U493">
            <v>-3382.6600000000003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1093671.3</v>
          </cell>
          <cell r="AA493">
            <v>66620.399999999994</v>
          </cell>
          <cell r="AB493">
            <v>-8250.7000000000007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1152041</v>
          </cell>
        </row>
        <row r="494">
          <cell r="A494" t="str">
            <v/>
          </cell>
          <cell r="B494" t="str">
            <v/>
          </cell>
          <cell r="C494" t="str">
            <v>FtLauderdale U5</v>
          </cell>
          <cell r="D494" t="str">
            <v>Other</v>
          </cell>
          <cell r="E494" t="str">
            <v/>
          </cell>
          <cell r="J494" t="str">
            <v>Depr Total</v>
          </cell>
          <cell r="L494">
            <v>83578462.510000005</v>
          </cell>
          <cell r="M494">
            <v>5262441.3599999994</v>
          </cell>
          <cell r="N494">
            <v>-26952.9</v>
          </cell>
          <cell r="O494">
            <v>-2350850.12</v>
          </cell>
          <cell r="P494">
            <v>0</v>
          </cell>
          <cell r="Q494">
            <v>5123046.6500000004</v>
          </cell>
          <cell r="R494">
            <v>551799.63</v>
          </cell>
          <cell r="S494">
            <v>92137947.13000001</v>
          </cell>
          <cell r="T494">
            <v>1767839.5400000003</v>
          </cell>
          <cell r="U494">
            <v>-320497.62000000005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93585289.050000012</v>
          </cell>
          <cell r="AA494">
            <v>6952678.8200000012</v>
          </cell>
          <cell r="AB494">
            <v>-12709856.140000001</v>
          </cell>
          <cell r="AC494">
            <v>0</v>
          </cell>
          <cell r="AD494">
            <v>0</v>
          </cell>
          <cell r="AE494">
            <v>4785868.6366312103</v>
          </cell>
          <cell r="AF494">
            <v>0</v>
          </cell>
          <cell r="AG494">
            <v>92613980.36663121</v>
          </cell>
        </row>
        <row r="495">
          <cell r="A495" t="str">
            <v/>
          </cell>
          <cell r="B495" t="str">
            <v/>
          </cell>
          <cell r="C495" t="str">
            <v>FtLauderdale U5 Total</v>
          </cell>
          <cell r="D495" t="str">
            <v>Other</v>
          </cell>
          <cell r="E495" t="str">
            <v/>
          </cell>
          <cell r="I495" t="str">
            <v>FtLauderdale U5 Total</v>
          </cell>
          <cell r="L495">
            <v>83578462.510000005</v>
          </cell>
          <cell r="M495">
            <v>5262441.3599999994</v>
          </cell>
          <cell r="N495">
            <v>-26952.9</v>
          </cell>
          <cell r="O495">
            <v>-2350850.12</v>
          </cell>
          <cell r="P495">
            <v>0</v>
          </cell>
          <cell r="Q495">
            <v>5123046.6500000004</v>
          </cell>
          <cell r="R495">
            <v>551799.63</v>
          </cell>
          <cell r="S495">
            <v>92137947.13000001</v>
          </cell>
          <cell r="T495">
            <v>1767839.5400000003</v>
          </cell>
          <cell r="U495">
            <v>-320497.62000000005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93585289.050000012</v>
          </cell>
          <cell r="AA495">
            <v>6952678.8200000012</v>
          </cell>
          <cell r="AB495">
            <v>-12709856.140000001</v>
          </cell>
          <cell r="AC495">
            <v>0</v>
          </cell>
          <cell r="AD495">
            <v>0</v>
          </cell>
          <cell r="AE495">
            <v>4785868.6366312103</v>
          </cell>
          <cell r="AF495">
            <v>0</v>
          </cell>
          <cell r="AG495">
            <v>92613980.36663121</v>
          </cell>
        </row>
        <row r="496">
          <cell r="A496" t="str">
            <v/>
          </cell>
          <cell r="B496" t="str">
            <v/>
          </cell>
          <cell r="C496" t="str">
            <v>FtLauderdale U5 Total</v>
          </cell>
          <cell r="D496" t="str">
            <v>Other</v>
          </cell>
          <cell r="E496" t="str">
            <v/>
          </cell>
          <cell r="H496" t="str">
            <v>Ft Lauderdale  Total</v>
          </cell>
          <cell r="L496">
            <v>315514462.54999995</v>
          </cell>
          <cell r="M496">
            <v>18256851.059999999</v>
          </cell>
          <cell r="N496">
            <v>-7163064.3600000003</v>
          </cell>
          <cell r="O496">
            <v>-3032229.8000000003</v>
          </cell>
          <cell r="P496">
            <v>0</v>
          </cell>
          <cell r="Q496">
            <v>8788950.1600000001</v>
          </cell>
          <cell r="R496">
            <v>47521.79999999993</v>
          </cell>
          <cell r="S496">
            <v>332412491.41000003</v>
          </cell>
          <cell r="T496">
            <v>6181427.0499999998</v>
          </cell>
          <cell r="U496">
            <v>-1089850.8499999999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337504067.61000007</v>
          </cell>
          <cell r="AA496">
            <v>24939155.52999999</v>
          </cell>
          <cell r="AB496">
            <v>-22820646.349999998</v>
          </cell>
          <cell r="AC496">
            <v>0</v>
          </cell>
          <cell r="AD496">
            <v>0</v>
          </cell>
          <cell r="AE496">
            <v>8040839.7091623703</v>
          </cell>
          <cell r="AF496">
            <v>0</v>
          </cell>
          <cell r="AG496">
            <v>347663416.49916244</v>
          </cell>
        </row>
        <row r="497">
          <cell r="A497" t="str">
            <v>34130300</v>
          </cell>
          <cell r="B497">
            <v>341</v>
          </cell>
          <cell r="C497" t="str">
            <v>FtMyers Comm</v>
          </cell>
          <cell r="D497" t="str">
            <v>Other</v>
          </cell>
          <cell r="E497">
            <v>30300</v>
          </cell>
          <cell r="H497" t="str">
            <v xml:space="preserve">Ft Myers </v>
          </cell>
          <cell r="I497" t="str">
            <v>FtMyers Comm</v>
          </cell>
          <cell r="J497" t="str">
            <v>Depr</v>
          </cell>
          <cell r="K497">
            <v>341</v>
          </cell>
          <cell r="L497">
            <v>1237098.6499999999</v>
          </cell>
          <cell r="M497">
            <v>168953.13</v>
          </cell>
          <cell r="N497">
            <v>0</v>
          </cell>
          <cell r="O497">
            <v>-1279.78</v>
          </cell>
          <cell r="P497">
            <v>0</v>
          </cell>
          <cell r="Q497">
            <v>0</v>
          </cell>
          <cell r="R497">
            <v>0</v>
          </cell>
          <cell r="S497">
            <v>1404771.9999999998</v>
          </cell>
          <cell r="T497">
            <v>56742.41</v>
          </cell>
          <cell r="U497">
            <v>-11228.609999999999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1450285.7999999998</v>
          </cell>
          <cell r="AA497">
            <v>237370.58000000002</v>
          </cell>
          <cell r="AB497">
            <v>-26029.53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1661626.8499999999</v>
          </cell>
        </row>
        <row r="498">
          <cell r="A498" t="str">
            <v>34230300</v>
          </cell>
          <cell r="B498">
            <v>342</v>
          </cell>
          <cell r="C498" t="str">
            <v>FtMyers Comm</v>
          </cell>
          <cell r="D498" t="str">
            <v>Other</v>
          </cell>
          <cell r="E498">
            <v>30300</v>
          </cell>
          <cell r="K498">
            <v>342</v>
          </cell>
          <cell r="L498">
            <v>121740.23</v>
          </cell>
          <cell r="M498">
            <v>21035.07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142775.29999999999</v>
          </cell>
          <cell r="T498">
            <v>7064.5600000000013</v>
          </cell>
          <cell r="U498">
            <v>-1287.6199999999999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148552.24</v>
          </cell>
          <cell r="AA498">
            <v>29553.220000000005</v>
          </cell>
          <cell r="AB498">
            <v>-2984.88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175120.58</v>
          </cell>
        </row>
        <row r="499">
          <cell r="A499" t="str">
            <v>34330300</v>
          </cell>
          <cell r="B499">
            <v>343</v>
          </cell>
          <cell r="C499" t="str">
            <v>FtMyers Comm</v>
          </cell>
          <cell r="D499" t="str">
            <v>Other</v>
          </cell>
          <cell r="E499">
            <v>30300</v>
          </cell>
          <cell r="K499">
            <v>343</v>
          </cell>
          <cell r="L499">
            <v>3592090.44</v>
          </cell>
          <cell r="M499">
            <v>221158.93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-678290.14</v>
          </cell>
          <cell r="S499">
            <v>3134959.23</v>
          </cell>
          <cell r="T499">
            <v>144062.04999999999</v>
          </cell>
          <cell r="U499">
            <v>-17203.150000000001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3261818.13</v>
          </cell>
          <cell r="AA499">
            <v>602655.01</v>
          </cell>
          <cell r="AB499">
            <v>-39879.370000000003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3824593.77</v>
          </cell>
        </row>
        <row r="500">
          <cell r="A500" t="str">
            <v>34430300</v>
          </cell>
          <cell r="B500">
            <v>344</v>
          </cell>
          <cell r="C500" t="str">
            <v>FtMyers Comm</v>
          </cell>
          <cell r="D500" t="str">
            <v>Other</v>
          </cell>
          <cell r="E500">
            <v>30300</v>
          </cell>
          <cell r="K500">
            <v>344</v>
          </cell>
          <cell r="L500">
            <v>2479.5300000000002</v>
          </cell>
          <cell r="M500">
            <v>213.12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2692.65</v>
          </cell>
          <cell r="T500">
            <v>71.579999999999984</v>
          </cell>
          <cell r="U500">
            <v>-14.579999999999998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2749.65</v>
          </cell>
          <cell r="AA500">
            <v>299.39000000000004</v>
          </cell>
          <cell r="AB500">
            <v>-33.79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3015.25</v>
          </cell>
        </row>
        <row r="501">
          <cell r="A501" t="str">
            <v>34530300</v>
          </cell>
          <cell r="B501">
            <v>345</v>
          </cell>
          <cell r="C501" t="str">
            <v>FtMyers Comm</v>
          </cell>
          <cell r="D501" t="str">
            <v>Other</v>
          </cell>
          <cell r="E501">
            <v>30300</v>
          </cell>
          <cell r="K501">
            <v>345</v>
          </cell>
          <cell r="L501">
            <v>45749.77</v>
          </cell>
          <cell r="M501">
            <v>6554.07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52303.839999999997</v>
          </cell>
          <cell r="T501">
            <v>2201.1699999999983</v>
          </cell>
          <cell r="U501">
            <v>-448.39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54056.619999999995</v>
          </cell>
          <cell r="AA501">
            <v>9208.17</v>
          </cell>
          <cell r="AB501">
            <v>-1039.4400000000003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62225.349999999991</v>
          </cell>
        </row>
        <row r="502">
          <cell r="A502" t="str">
            <v>34630300</v>
          </cell>
          <cell r="B502">
            <v>346</v>
          </cell>
          <cell r="C502" t="str">
            <v>FtMyers Comm</v>
          </cell>
          <cell r="D502" t="str">
            <v>Other</v>
          </cell>
          <cell r="E502">
            <v>30300</v>
          </cell>
          <cell r="K502">
            <v>346</v>
          </cell>
          <cell r="L502">
            <v>81509.820000000007</v>
          </cell>
          <cell r="M502">
            <v>13539.51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95049.33</v>
          </cell>
          <cell r="T502">
            <v>4547.2100000000009</v>
          </cell>
          <cell r="U502">
            <v>-926.31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98670.23000000001</v>
          </cell>
          <cell r="AA502">
            <v>19022.37</v>
          </cell>
          <cell r="AB502">
            <v>-2147.2800000000002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115545.32</v>
          </cell>
        </row>
        <row r="503">
          <cell r="A503" t="str">
            <v/>
          </cell>
          <cell r="B503" t="str">
            <v/>
          </cell>
          <cell r="C503" t="str">
            <v>FtMyers Comm</v>
          </cell>
          <cell r="D503" t="str">
            <v>Other</v>
          </cell>
          <cell r="E503" t="str">
            <v/>
          </cell>
          <cell r="J503" t="str">
            <v>Depr Total</v>
          </cell>
          <cell r="L503">
            <v>5080668.4400000004</v>
          </cell>
          <cell r="M503">
            <v>431453.83</v>
          </cell>
          <cell r="N503">
            <v>0</v>
          </cell>
          <cell r="O503">
            <v>-1279.78</v>
          </cell>
          <cell r="P503">
            <v>0</v>
          </cell>
          <cell r="Q503">
            <v>0</v>
          </cell>
          <cell r="R503">
            <v>-678290.14</v>
          </cell>
          <cell r="S503">
            <v>4832552.3499999996</v>
          </cell>
          <cell r="T503">
            <v>214688.97999999995</v>
          </cell>
          <cell r="U503">
            <v>-31108.660000000003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5016132.6700000009</v>
          </cell>
          <cell r="AA503">
            <v>898108.74000000011</v>
          </cell>
          <cell r="AB503">
            <v>-72114.289999999994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5842127.1200000001</v>
          </cell>
        </row>
        <row r="504">
          <cell r="A504" t="str">
            <v>346.330300</v>
          </cell>
          <cell r="B504">
            <v>346.3</v>
          </cell>
          <cell r="C504" t="str">
            <v>FtMyers Comm</v>
          </cell>
          <cell r="D504" t="str">
            <v>Other</v>
          </cell>
          <cell r="E504">
            <v>30300</v>
          </cell>
          <cell r="J504" t="str">
            <v>Amort</v>
          </cell>
          <cell r="K504">
            <v>346.3</v>
          </cell>
          <cell r="L504">
            <v>26691.03</v>
          </cell>
          <cell r="M504">
            <v>12304.38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38995.409999999996</v>
          </cell>
          <cell r="T504">
            <v>4132.3999999999996</v>
          </cell>
          <cell r="U504">
            <v>-85.86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43041.95</v>
          </cell>
          <cell r="AA504">
            <v>7833.97</v>
          </cell>
          <cell r="AB504">
            <v>-28899.779999999988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21976.14000000001</v>
          </cell>
        </row>
        <row r="505">
          <cell r="A505" t="str">
            <v>346.530300</v>
          </cell>
          <cell r="B505">
            <v>346.5</v>
          </cell>
          <cell r="C505" t="str">
            <v>FtMyers Comm</v>
          </cell>
          <cell r="D505" t="str">
            <v>Other</v>
          </cell>
          <cell r="E505">
            <v>30300</v>
          </cell>
          <cell r="K505">
            <v>346.5</v>
          </cell>
          <cell r="L505">
            <v>16816.599999999999</v>
          </cell>
          <cell r="M505">
            <v>2539.4499999999998</v>
          </cell>
          <cell r="N505">
            <v>-9020.18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10335.869999999999</v>
          </cell>
          <cell r="T505">
            <v>777.13000000000011</v>
          </cell>
          <cell r="U505">
            <v>-26.919999999998254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11086.080000000002</v>
          </cell>
          <cell r="AA505">
            <v>3018.0400000000004</v>
          </cell>
          <cell r="AB505">
            <v>-5637.7699999999995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8466.3500000000022</v>
          </cell>
        </row>
        <row r="506">
          <cell r="A506" t="str">
            <v>346.730300</v>
          </cell>
          <cell r="B506">
            <v>346.7</v>
          </cell>
          <cell r="C506" t="str">
            <v>FtMyers Comm</v>
          </cell>
          <cell r="D506" t="str">
            <v>Other</v>
          </cell>
          <cell r="E506">
            <v>30300</v>
          </cell>
          <cell r="K506">
            <v>346.7</v>
          </cell>
          <cell r="L506">
            <v>246426</v>
          </cell>
          <cell r="M506">
            <v>58135.229999999996</v>
          </cell>
          <cell r="N506">
            <v>-28760.160000000003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275801.06999999995</v>
          </cell>
          <cell r="T506">
            <v>19454.429999999993</v>
          </cell>
          <cell r="U506">
            <v>-2283.9999999999964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292971.5</v>
          </cell>
          <cell r="AA506">
            <v>72952.62</v>
          </cell>
          <cell r="AB506">
            <v>-105648.25000000003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260275.86999999997</v>
          </cell>
        </row>
        <row r="507">
          <cell r="A507" t="str">
            <v/>
          </cell>
          <cell r="B507" t="str">
            <v/>
          </cell>
          <cell r="C507" t="str">
            <v>FtMyers Comm</v>
          </cell>
          <cell r="D507" t="str">
            <v>Other</v>
          </cell>
          <cell r="E507" t="str">
            <v/>
          </cell>
          <cell r="J507" t="str">
            <v>Amort Total</v>
          </cell>
          <cell r="L507">
            <v>289933.63</v>
          </cell>
          <cell r="M507">
            <v>72979.06</v>
          </cell>
          <cell r="N507">
            <v>-37780.340000000004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325132.34999999998</v>
          </cell>
          <cell r="T507">
            <v>24363.959999999992</v>
          </cell>
          <cell r="U507">
            <v>-2396.7799999999947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347099.53</v>
          </cell>
          <cell r="AA507">
            <v>83804.62999999999</v>
          </cell>
          <cell r="AB507">
            <v>-140185.80000000002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290718.36</v>
          </cell>
        </row>
        <row r="508">
          <cell r="A508" t="str">
            <v/>
          </cell>
          <cell r="B508" t="str">
            <v/>
          </cell>
          <cell r="C508" t="str">
            <v>FtMyers Comm Total</v>
          </cell>
          <cell r="D508" t="str">
            <v>Other</v>
          </cell>
          <cell r="E508" t="str">
            <v/>
          </cell>
          <cell r="I508" t="str">
            <v>FtMyers Comm Total</v>
          </cell>
          <cell r="L508">
            <v>5370602.0700000003</v>
          </cell>
          <cell r="M508">
            <v>504432.89</v>
          </cell>
          <cell r="N508">
            <v>-37780.340000000004</v>
          </cell>
          <cell r="O508">
            <v>-1279.78</v>
          </cell>
          <cell r="P508">
            <v>0</v>
          </cell>
          <cell r="Q508">
            <v>0</v>
          </cell>
          <cell r="R508">
            <v>-678290.14</v>
          </cell>
          <cell r="S508">
            <v>5157684.7</v>
          </cell>
          <cell r="T508">
            <v>239052.93999999994</v>
          </cell>
          <cell r="U508">
            <v>-33505.440000000002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5363232.2000000011</v>
          </cell>
          <cell r="AA508">
            <v>981913.37000000011</v>
          </cell>
          <cell r="AB508">
            <v>-212300.09000000003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6132845.4799999995</v>
          </cell>
        </row>
        <row r="509">
          <cell r="A509" t="str">
            <v>341</v>
          </cell>
          <cell r="B509">
            <v>341</v>
          </cell>
          <cell r="C509" t="str">
            <v>FtMyers Comm (Retiring)</v>
          </cell>
          <cell r="D509" t="str">
            <v>Other</v>
          </cell>
          <cell r="E509" t="str">
            <v/>
          </cell>
          <cell r="I509" t="str">
            <v>FtMyers Comm (Retiring)</v>
          </cell>
          <cell r="J509" t="str">
            <v>Depr</v>
          </cell>
          <cell r="K509">
            <v>341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</row>
        <row r="510">
          <cell r="A510" t="str">
            <v/>
          </cell>
          <cell r="B510" t="str">
            <v/>
          </cell>
          <cell r="C510" t="str">
            <v>FtMyers Comm (Retiring)</v>
          </cell>
          <cell r="D510" t="str">
            <v>Other</v>
          </cell>
          <cell r="E510" t="str">
            <v/>
          </cell>
          <cell r="J510" t="str">
            <v>Depr Total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</row>
        <row r="511">
          <cell r="A511" t="str">
            <v/>
          </cell>
          <cell r="B511" t="str">
            <v/>
          </cell>
          <cell r="C511" t="str">
            <v>FtMyers Comm (Retiring) Total</v>
          </cell>
          <cell r="D511" t="str">
            <v>Other</v>
          </cell>
          <cell r="E511" t="str">
            <v/>
          </cell>
          <cell r="I511" t="str">
            <v>FtMyers Comm (Retiring) Total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</row>
        <row r="512">
          <cell r="A512" t="str">
            <v>34130102</v>
          </cell>
          <cell r="B512">
            <v>341</v>
          </cell>
          <cell r="C512" t="str">
            <v>FtMyers GTs</v>
          </cell>
          <cell r="D512" t="str">
            <v>Other</v>
          </cell>
          <cell r="E512">
            <v>30102</v>
          </cell>
          <cell r="I512" t="str">
            <v>FtMyers GTs</v>
          </cell>
          <cell r="J512" t="str">
            <v>Depr</v>
          </cell>
          <cell r="K512">
            <v>341</v>
          </cell>
          <cell r="L512">
            <v>2882667.27</v>
          </cell>
          <cell r="M512">
            <v>66914.73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2949582</v>
          </cell>
          <cell r="T512">
            <v>22283.78</v>
          </cell>
          <cell r="U512">
            <v>-8566.6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2963299.1799999997</v>
          </cell>
          <cell r="AA512">
            <v>89292.580000000016</v>
          </cell>
          <cell r="AB512">
            <v>-33344.549999999996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3019247.2099999995</v>
          </cell>
        </row>
        <row r="513">
          <cell r="A513" t="str">
            <v>34230102</v>
          </cell>
          <cell r="B513">
            <v>342</v>
          </cell>
          <cell r="C513" t="str">
            <v>FtMyers GTs</v>
          </cell>
          <cell r="D513" t="str">
            <v>Other</v>
          </cell>
          <cell r="E513">
            <v>30102</v>
          </cell>
          <cell r="K513">
            <v>342</v>
          </cell>
          <cell r="L513">
            <v>2184127.91</v>
          </cell>
          <cell r="M513">
            <v>62415.21</v>
          </cell>
          <cell r="N513">
            <v>0</v>
          </cell>
          <cell r="O513">
            <v>-7190.03</v>
          </cell>
          <cell r="P513">
            <v>0</v>
          </cell>
          <cell r="Q513">
            <v>0</v>
          </cell>
          <cell r="R513">
            <v>0</v>
          </cell>
          <cell r="S513">
            <v>2239353.0900000003</v>
          </cell>
          <cell r="T513">
            <v>20755.790000000015</v>
          </cell>
          <cell r="U513">
            <v>-6797.09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2253311.7900000005</v>
          </cell>
          <cell r="AA513">
            <v>83169.859999999986</v>
          </cell>
          <cell r="AB513">
            <v>-26456.959999999999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2310024.6900000004</v>
          </cell>
        </row>
        <row r="514">
          <cell r="A514" t="str">
            <v>34330102</v>
          </cell>
          <cell r="B514">
            <v>343</v>
          </cell>
          <cell r="C514" t="str">
            <v>FtMyers GTs</v>
          </cell>
          <cell r="D514" t="str">
            <v>Other</v>
          </cell>
          <cell r="E514">
            <v>30102</v>
          </cell>
          <cell r="K514">
            <v>343</v>
          </cell>
          <cell r="L514">
            <v>31443220</v>
          </cell>
          <cell r="M514">
            <v>1030718.73</v>
          </cell>
          <cell r="N514">
            <v>-180256</v>
          </cell>
          <cell r="O514">
            <v>-301572.09999999998</v>
          </cell>
          <cell r="P514">
            <v>0</v>
          </cell>
          <cell r="Q514">
            <v>0</v>
          </cell>
          <cell r="R514">
            <v>0</v>
          </cell>
          <cell r="S514">
            <v>31992110.629999999</v>
          </cell>
          <cell r="T514">
            <v>353601.89999999991</v>
          </cell>
          <cell r="U514">
            <v>-100855.69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32244856.839999996</v>
          </cell>
          <cell r="AA514">
            <v>1416906.2</v>
          </cell>
          <cell r="AB514">
            <v>-392569.69000000006</v>
          </cell>
          <cell r="AC514">
            <v>0</v>
          </cell>
          <cell r="AD514">
            <v>0</v>
          </cell>
          <cell r="AE514">
            <v>92060.576000000001</v>
          </cell>
          <cell r="AF514">
            <v>0</v>
          </cell>
          <cell r="AG514">
            <v>33361253.925999995</v>
          </cell>
        </row>
        <row r="515">
          <cell r="A515" t="str">
            <v>34430102</v>
          </cell>
          <cell r="B515">
            <v>344</v>
          </cell>
          <cell r="C515" t="str">
            <v>FtMyers GTs</v>
          </cell>
          <cell r="D515" t="str">
            <v>Other</v>
          </cell>
          <cell r="E515">
            <v>30102</v>
          </cell>
          <cell r="K515">
            <v>344</v>
          </cell>
          <cell r="L515">
            <v>16196862.869999999</v>
          </cell>
          <cell r="M515">
            <v>338087.25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16534950.119999999</v>
          </cell>
          <cell r="T515">
            <v>112588.96999999997</v>
          </cell>
          <cell r="U515">
            <v>-45250.21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16602288.879999999</v>
          </cell>
          <cell r="AA515">
            <v>451151.46</v>
          </cell>
          <cell r="AB515">
            <v>-176131.46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16877308.879999999</v>
          </cell>
        </row>
        <row r="516">
          <cell r="A516" t="str">
            <v>34530102</v>
          </cell>
          <cell r="B516">
            <v>345</v>
          </cell>
          <cell r="C516" t="str">
            <v>FtMyers GTs</v>
          </cell>
          <cell r="D516" t="str">
            <v>Other</v>
          </cell>
          <cell r="E516">
            <v>30102</v>
          </cell>
          <cell r="K516">
            <v>345</v>
          </cell>
          <cell r="L516">
            <v>10840101.91</v>
          </cell>
          <cell r="M516">
            <v>223199.09999999998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11063301.01</v>
          </cell>
          <cell r="T516">
            <v>74329.179999999993</v>
          </cell>
          <cell r="U516">
            <v>-29873.370000000003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11107756.82</v>
          </cell>
          <cell r="AA516">
            <v>297841.95999999996</v>
          </cell>
          <cell r="AB516">
            <v>-116278.82000000002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11289319.960000001</v>
          </cell>
        </row>
        <row r="517">
          <cell r="A517" t="str">
            <v>34630102</v>
          </cell>
          <cell r="B517">
            <v>346</v>
          </cell>
          <cell r="C517" t="str">
            <v>FtMyers GTs</v>
          </cell>
          <cell r="D517" t="str">
            <v>Other</v>
          </cell>
          <cell r="E517">
            <v>30102</v>
          </cell>
          <cell r="K517">
            <v>346</v>
          </cell>
          <cell r="L517">
            <v>65370.92</v>
          </cell>
          <cell r="M517">
            <v>1469.61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66840.53</v>
          </cell>
          <cell r="T517">
            <v>489.40000000000009</v>
          </cell>
          <cell r="U517">
            <v>-188.14000000000001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67141.789999999994</v>
          </cell>
          <cell r="AA517">
            <v>1961.0500000000002</v>
          </cell>
          <cell r="AB517">
            <v>-732.28000000000009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68370.559999999998</v>
          </cell>
        </row>
        <row r="518">
          <cell r="A518" t="str">
            <v/>
          </cell>
          <cell r="B518" t="str">
            <v/>
          </cell>
          <cell r="C518" t="str">
            <v>FtMyers GTs</v>
          </cell>
          <cell r="D518" t="str">
            <v>Other</v>
          </cell>
          <cell r="E518" t="str">
            <v/>
          </cell>
          <cell r="J518" t="str">
            <v>Depr Total</v>
          </cell>
          <cell r="L518">
            <v>63612350.879999995</v>
          </cell>
          <cell r="M518">
            <v>1722804.6300000001</v>
          </cell>
          <cell r="N518">
            <v>-180256</v>
          </cell>
          <cell r="O518">
            <v>-308762.13</v>
          </cell>
          <cell r="P518">
            <v>0</v>
          </cell>
          <cell r="Q518">
            <v>0</v>
          </cell>
          <cell r="R518">
            <v>0</v>
          </cell>
          <cell r="S518">
            <v>64846137.379999995</v>
          </cell>
          <cell r="T518">
            <v>584049.0199999999</v>
          </cell>
          <cell r="U518">
            <v>-191531.1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65238655.299999997</v>
          </cell>
          <cell r="AA518">
            <v>2340323.1099999994</v>
          </cell>
          <cell r="AB518">
            <v>-745513.76000000013</v>
          </cell>
          <cell r="AC518">
            <v>0</v>
          </cell>
          <cell r="AD518">
            <v>0</v>
          </cell>
          <cell r="AE518">
            <v>92060.576000000001</v>
          </cell>
          <cell r="AF518">
            <v>0</v>
          </cell>
          <cell r="AG518">
            <v>66925525.226000004</v>
          </cell>
        </row>
        <row r="519">
          <cell r="A519" t="str">
            <v/>
          </cell>
          <cell r="B519" t="str">
            <v/>
          </cell>
          <cell r="C519" t="str">
            <v>FtMyers GTs Total</v>
          </cell>
          <cell r="D519" t="str">
            <v>Other</v>
          </cell>
          <cell r="E519" t="str">
            <v/>
          </cell>
          <cell r="I519" t="str">
            <v>FtMyers GTs Total</v>
          </cell>
          <cell r="L519">
            <v>63612350.879999995</v>
          </cell>
          <cell r="M519">
            <v>1722804.6300000001</v>
          </cell>
          <cell r="N519">
            <v>-180256</v>
          </cell>
          <cell r="O519">
            <v>-308762.13</v>
          </cell>
          <cell r="P519">
            <v>0</v>
          </cell>
          <cell r="Q519">
            <v>0</v>
          </cell>
          <cell r="R519">
            <v>0</v>
          </cell>
          <cell r="S519">
            <v>64846137.379999995</v>
          </cell>
          <cell r="T519">
            <v>584049.0199999999</v>
          </cell>
          <cell r="U519">
            <v>-191531.1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65238655.299999997</v>
          </cell>
          <cell r="AA519">
            <v>2340323.1099999994</v>
          </cell>
          <cell r="AB519">
            <v>-745513.76000000013</v>
          </cell>
          <cell r="AC519">
            <v>0</v>
          </cell>
          <cell r="AD519">
            <v>0</v>
          </cell>
          <cell r="AE519">
            <v>92060.576000000001</v>
          </cell>
          <cell r="AF519">
            <v>0</v>
          </cell>
          <cell r="AG519">
            <v>66925525.226000004</v>
          </cell>
        </row>
        <row r="520">
          <cell r="A520" t="str">
            <v>34130301</v>
          </cell>
          <cell r="B520">
            <v>341</v>
          </cell>
          <cell r="C520" t="str">
            <v>FtMyers U2</v>
          </cell>
          <cell r="D520" t="str">
            <v>Other</v>
          </cell>
          <cell r="E520">
            <v>30301</v>
          </cell>
          <cell r="I520" t="str">
            <v>FtMyers U2</v>
          </cell>
          <cell r="J520" t="str">
            <v>Depr</v>
          </cell>
          <cell r="K520">
            <v>341</v>
          </cell>
          <cell r="L520">
            <v>8269161.8399999999</v>
          </cell>
          <cell r="M520">
            <v>674285.4</v>
          </cell>
          <cell r="N520">
            <v>-43344.88</v>
          </cell>
          <cell r="O520">
            <v>-7986.6</v>
          </cell>
          <cell r="P520">
            <v>0</v>
          </cell>
          <cell r="Q520">
            <v>0</v>
          </cell>
          <cell r="R520">
            <v>0</v>
          </cell>
          <cell r="S520">
            <v>8892115.7599999998</v>
          </cell>
          <cell r="T520">
            <v>226801.2300000001</v>
          </cell>
          <cell r="U520">
            <v>-44881.1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9074035.8900000006</v>
          </cell>
          <cell r="AA520">
            <v>948777.92999999993</v>
          </cell>
          <cell r="AB520">
            <v>-104040.84000000001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9918772.9800000004</v>
          </cell>
        </row>
        <row r="521">
          <cell r="A521" t="str">
            <v>34230301</v>
          </cell>
          <cell r="B521">
            <v>342</v>
          </cell>
          <cell r="C521" t="str">
            <v>FtMyers U2</v>
          </cell>
          <cell r="D521" t="str">
            <v>Other</v>
          </cell>
          <cell r="E521">
            <v>30301</v>
          </cell>
          <cell r="K521">
            <v>342</v>
          </cell>
          <cell r="L521">
            <v>2012016.66</v>
          </cell>
          <cell r="M521">
            <v>186831.09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2198847.75</v>
          </cell>
          <cell r="T521">
            <v>62746.670000000013</v>
          </cell>
          <cell r="U521">
            <v>-11436.5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2250157.92</v>
          </cell>
          <cell r="AA521">
            <v>262488.25</v>
          </cell>
          <cell r="AB521">
            <v>-26511.460000000003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2486134.71</v>
          </cell>
        </row>
        <row r="522">
          <cell r="A522" t="str">
            <v>34330301</v>
          </cell>
          <cell r="B522">
            <v>343</v>
          </cell>
          <cell r="C522" t="str">
            <v>FtMyers U2</v>
          </cell>
          <cell r="D522" t="str">
            <v>Other</v>
          </cell>
          <cell r="E522">
            <v>30301</v>
          </cell>
          <cell r="K522">
            <v>343</v>
          </cell>
          <cell r="L522">
            <v>120032976.45999999</v>
          </cell>
          <cell r="M522">
            <v>12091736.640000001</v>
          </cell>
          <cell r="N522">
            <v>-75529181.439999998</v>
          </cell>
          <cell r="O522">
            <v>-1668304.52</v>
          </cell>
          <cell r="P522">
            <v>0</v>
          </cell>
          <cell r="Q522">
            <v>21613288.68</v>
          </cell>
          <cell r="R522">
            <v>-476541.15</v>
          </cell>
          <cell r="S522">
            <v>76063974.669999987</v>
          </cell>
          <cell r="T522">
            <v>4000763.3499999996</v>
          </cell>
          <cell r="U522">
            <v>-659750.46999999881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79404987.549999982</v>
          </cell>
          <cell r="AA522">
            <v>16736399.680000002</v>
          </cell>
          <cell r="AB522">
            <v>-1529396.6999999997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94611990.529999986</v>
          </cell>
        </row>
        <row r="523">
          <cell r="A523" t="str">
            <v>34430301</v>
          </cell>
          <cell r="B523">
            <v>344</v>
          </cell>
          <cell r="C523" t="str">
            <v>FtMyers U2</v>
          </cell>
          <cell r="D523" t="str">
            <v>Other</v>
          </cell>
          <cell r="E523">
            <v>30301</v>
          </cell>
          <cell r="K523">
            <v>344</v>
          </cell>
          <cell r="L523">
            <v>13932986.550000001</v>
          </cell>
          <cell r="M523">
            <v>1115986.75</v>
          </cell>
          <cell r="N523">
            <v>-409341.39</v>
          </cell>
          <cell r="O523">
            <v>-650463.11</v>
          </cell>
          <cell r="P523">
            <v>0</v>
          </cell>
          <cell r="Q523">
            <v>0</v>
          </cell>
          <cell r="R523">
            <v>0</v>
          </cell>
          <cell r="S523">
            <v>13989168.800000001</v>
          </cell>
          <cell r="T523">
            <v>406166.55999999982</v>
          </cell>
          <cell r="U523">
            <v>-82739.210000000021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14312596.150000002</v>
          </cell>
          <cell r="AA523">
            <v>1699117.2499999998</v>
          </cell>
          <cell r="AB523">
            <v>-191801.45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15819911.950000003</v>
          </cell>
        </row>
        <row r="524">
          <cell r="A524" t="str">
            <v>34530301</v>
          </cell>
          <cell r="B524">
            <v>345</v>
          </cell>
          <cell r="C524" t="str">
            <v>FtMyers U2</v>
          </cell>
          <cell r="D524" t="str">
            <v>Other</v>
          </cell>
          <cell r="E524">
            <v>30301</v>
          </cell>
          <cell r="K524">
            <v>345</v>
          </cell>
          <cell r="L524">
            <v>18438229.57</v>
          </cell>
          <cell r="M524">
            <v>1342040.79</v>
          </cell>
          <cell r="N524">
            <v>-143936.12</v>
          </cell>
          <cell r="O524">
            <v>-30176.19</v>
          </cell>
          <cell r="P524">
            <v>0</v>
          </cell>
          <cell r="Q524">
            <v>0</v>
          </cell>
          <cell r="R524">
            <v>0</v>
          </cell>
          <cell r="S524">
            <v>19606158.049999997</v>
          </cell>
          <cell r="T524">
            <v>450882.75</v>
          </cell>
          <cell r="U524">
            <v>-91848.249999999971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19965192.549999997</v>
          </cell>
          <cell r="AA524">
            <v>1886178.53</v>
          </cell>
          <cell r="AB524">
            <v>-212917.46999999997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21638453.609999996</v>
          </cell>
        </row>
        <row r="525">
          <cell r="A525" t="str">
            <v>34630301</v>
          </cell>
          <cell r="B525">
            <v>346</v>
          </cell>
          <cell r="C525" t="str">
            <v>FtMyers U2</v>
          </cell>
          <cell r="D525" t="str">
            <v>Other</v>
          </cell>
          <cell r="E525">
            <v>30301</v>
          </cell>
          <cell r="K525">
            <v>346</v>
          </cell>
          <cell r="L525">
            <v>993674.71</v>
          </cell>
          <cell r="M525">
            <v>81395.460000000006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1075070.17</v>
          </cell>
          <cell r="T525">
            <v>27336.440000000002</v>
          </cell>
          <cell r="U525">
            <v>-5568.6399999999994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1096837.97</v>
          </cell>
          <cell r="AA525">
            <v>114356.57</v>
          </cell>
          <cell r="AB525">
            <v>-12908.92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1198285.6199999999</v>
          </cell>
        </row>
        <row r="526">
          <cell r="A526" t="str">
            <v/>
          </cell>
          <cell r="B526" t="str">
            <v/>
          </cell>
          <cell r="C526" t="str">
            <v>FtMyers U2</v>
          </cell>
          <cell r="D526" t="str">
            <v>Other</v>
          </cell>
          <cell r="E526" t="str">
            <v/>
          </cell>
          <cell r="J526" t="str">
            <v>Depr Total</v>
          </cell>
          <cell r="L526">
            <v>163679045.78999999</v>
          </cell>
          <cell r="M526">
            <v>15492276.130000003</v>
          </cell>
          <cell r="N526">
            <v>-76125803.829999998</v>
          </cell>
          <cell r="O526">
            <v>-2356930.42</v>
          </cell>
          <cell r="P526">
            <v>0</v>
          </cell>
          <cell r="Q526">
            <v>21613288.68</v>
          </cell>
          <cell r="R526">
            <v>-476541.15</v>
          </cell>
          <cell r="S526">
            <v>121825335.19999999</v>
          </cell>
          <cell r="T526">
            <v>5174697</v>
          </cell>
          <cell r="U526">
            <v>-896224.16999999888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126103808.02999999</v>
          </cell>
          <cell r="AA526">
            <v>21647318.210000005</v>
          </cell>
          <cell r="AB526">
            <v>-2077576.8399999996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145673549.39999998</v>
          </cell>
        </row>
        <row r="527">
          <cell r="A527" t="str">
            <v/>
          </cell>
          <cell r="B527" t="str">
            <v/>
          </cell>
          <cell r="C527" t="str">
            <v>FtMyers U2 Total</v>
          </cell>
          <cell r="D527" t="str">
            <v>Other</v>
          </cell>
          <cell r="E527" t="str">
            <v/>
          </cell>
          <cell r="I527" t="str">
            <v>FtMyers U2 Total</v>
          </cell>
          <cell r="L527">
            <v>163679045.78999999</v>
          </cell>
          <cell r="M527">
            <v>15492276.130000003</v>
          </cell>
          <cell r="N527">
            <v>-76125803.829999998</v>
          </cell>
          <cell r="O527">
            <v>-2356930.42</v>
          </cell>
          <cell r="P527">
            <v>0</v>
          </cell>
          <cell r="Q527">
            <v>21613288.68</v>
          </cell>
          <cell r="R527">
            <v>-476541.15</v>
          </cell>
          <cell r="S527">
            <v>121825335.19999999</v>
          </cell>
          <cell r="T527">
            <v>5174697</v>
          </cell>
          <cell r="U527">
            <v>-896224.16999999888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126103808.02999999</v>
          </cell>
          <cell r="AA527">
            <v>21647318.210000005</v>
          </cell>
          <cell r="AB527">
            <v>-2077576.8399999996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145673549.39999998</v>
          </cell>
        </row>
        <row r="528">
          <cell r="A528" t="str">
            <v>34130302</v>
          </cell>
          <cell r="B528">
            <v>341</v>
          </cell>
          <cell r="C528" t="str">
            <v>FtMyers U3</v>
          </cell>
          <cell r="D528" t="str">
            <v>Other</v>
          </cell>
          <cell r="E528">
            <v>30302</v>
          </cell>
          <cell r="I528" t="str">
            <v>FtMyers U3</v>
          </cell>
          <cell r="J528" t="str">
            <v>Depr</v>
          </cell>
          <cell r="K528">
            <v>341</v>
          </cell>
          <cell r="L528">
            <v>905585.75</v>
          </cell>
          <cell r="M528">
            <v>76260.149999999994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981845.9</v>
          </cell>
          <cell r="T528">
            <v>25416.299999999988</v>
          </cell>
          <cell r="U528">
            <v>-2799.7599999999998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1004462.44</v>
          </cell>
          <cell r="AA528">
            <v>109222.15</v>
          </cell>
          <cell r="AB528">
            <v>-3072.1800000000003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1110612.4099999999</v>
          </cell>
        </row>
        <row r="529">
          <cell r="A529" t="str">
            <v>34230302</v>
          </cell>
          <cell r="B529">
            <v>342</v>
          </cell>
          <cell r="C529" t="str">
            <v>FtMyers U3</v>
          </cell>
          <cell r="D529" t="str">
            <v>Other</v>
          </cell>
          <cell r="E529">
            <v>30302</v>
          </cell>
          <cell r="K529">
            <v>342</v>
          </cell>
          <cell r="L529">
            <v>1179378.82</v>
          </cell>
          <cell r="M529">
            <v>109379.7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1288758.52</v>
          </cell>
          <cell r="T529">
            <v>36454.529999999984</v>
          </cell>
          <cell r="U529">
            <v>-3698.66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1321514.3900000001</v>
          </cell>
          <cell r="AA529">
            <v>156657.04999999999</v>
          </cell>
          <cell r="AB529">
            <v>-4058.5799999999995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1474112.86</v>
          </cell>
        </row>
        <row r="530">
          <cell r="A530" t="str">
            <v>34330302</v>
          </cell>
          <cell r="B530">
            <v>343</v>
          </cell>
          <cell r="C530" t="str">
            <v>FtMyers U3</v>
          </cell>
          <cell r="D530" t="str">
            <v>Other</v>
          </cell>
          <cell r="E530">
            <v>30302</v>
          </cell>
          <cell r="K530">
            <v>343</v>
          </cell>
          <cell r="L530">
            <v>26482650.710000001</v>
          </cell>
          <cell r="M530">
            <v>2702310.9699999997</v>
          </cell>
          <cell r="N530">
            <v>-6494128.5999999996</v>
          </cell>
          <cell r="O530">
            <v>-227976.22</v>
          </cell>
          <cell r="P530">
            <v>0</v>
          </cell>
          <cell r="Q530">
            <v>0</v>
          </cell>
          <cell r="R530">
            <v>0</v>
          </cell>
          <cell r="S530">
            <v>22462856.859999999</v>
          </cell>
          <cell r="T530">
            <v>880528.10000000009</v>
          </cell>
          <cell r="U530">
            <v>-65285.589999999851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23278099.370000005</v>
          </cell>
          <cell r="AA530">
            <v>3283165.6199999996</v>
          </cell>
          <cell r="AB530">
            <v>-13050194.879999997</v>
          </cell>
          <cell r="AC530">
            <v>0</v>
          </cell>
          <cell r="AD530">
            <v>0</v>
          </cell>
          <cell r="AE530">
            <v>5195159.1363297105</v>
          </cell>
          <cell r="AF530">
            <v>0</v>
          </cell>
          <cell r="AG530">
            <v>18706229.246329717</v>
          </cell>
        </row>
        <row r="531">
          <cell r="A531" t="str">
            <v>34430302</v>
          </cell>
          <cell r="B531">
            <v>344</v>
          </cell>
          <cell r="C531" t="str">
            <v>FtMyers U3</v>
          </cell>
          <cell r="D531" t="str">
            <v>Other</v>
          </cell>
          <cell r="E531">
            <v>30302</v>
          </cell>
          <cell r="K531">
            <v>344</v>
          </cell>
          <cell r="L531">
            <v>4430741.8099999996</v>
          </cell>
          <cell r="M531">
            <v>343375.25</v>
          </cell>
          <cell r="N531">
            <v>-72855.88</v>
          </cell>
          <cell r="O531">
            <v>-11122.31</v>
          </cell>
          <cell r="P531">
            <v>0</v>
          </cell>
          <cell r="Q531">
            <v>0</v>
          </cell>
          <cell r="R531">
            <v>0</v>
          </cell>
          <cell r="S531">
            <v>4690138.87</v>
          </cell>
          <cell r="T531">
            <v>114556.23999999999</v>
          </cell>
          <cell r="U531">
            <v>-12990.239999999991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4791704.87</v>
          </cell>
          <cell r="AA531">
            <v>492285.74000000005</v>
          </cell>
          <cell r="AB531">
            <v>-14254.34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5269736.2700000005</v>
          </cell>
        </row>
        <row r="532">
          <cell r="A532" t="str">
            <v>34530302</v>
          </cell>
          <cell r="B532">
            <v>345</v>
          </cell>
          <cell r="C532" t="str">
            <v>FtMyers U3</v>
          </cell>
          <cell r="D532" t="str">
            <v>Other</v>
          </cell>
          <cell r="E532">
            <v>30302</v>
          </cell>
          <cell r="K532">
            <v>345</v>
          </cell>
          <cell r="L532">
            <v>3297021.8200000003</v>
          </cell>
          <cell r="M532">
            <v>241454.34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3538476.16</v>
          </cell>
          <cell r="T532">
            <v>80472.899999999936</v>
          </cell>
          <cell r="U532">
            <v>-9125.32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3609823.74</v>
          </cell>
          <cell r="AA532">
            <v>345818.47</v>
          </cell>
          <cell r="AB532">
            <v>-10013.299999999999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3945628.91</v>
          </cell>
        </row>
        <row r="533">
          <cell r="A533" t="str">
            <v>34630302</v>
          </cell>
          <cell r="B533">
            <v>346</v>
          </cell>
          <cell r="C533" t="str">
            <v>FtMyers U3</v>
          </cell>
          <cell r="D533" t="str">
            <v>Other</v>
          </cell>
          <cell r="E533">
            <v>30302</v>
          </cell>
          <cell r="K533">
            <v>346</v>
          </cell>
          <cell r="L533">
            <v>144064.85</v>
          </cell>
          <cell r="M533">
            <v>12014.73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156079.58000000002</v>
          </cell>
          <cell r="T533">
            <v>4004.33</v>
          </cell>
          <cell r="U533">
            <v>-454.07000000000005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159629.84</v>
          </cell>
          <cell r="AA533">
            <v>17207.88</v>
          </cell>
          <cell r="AB533">
            <v>-498.2700000000001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176339.45</v>
          </cell>
        </row>
        <row r="534">
          <cell r="A534" t="str">
            <v/>
          </cell>
          <cell r="B534" t="str">
            <v/>
          </cell>
          <cell r="C534" t="str">
            <v>FtMyers U3</v>
          </cell>
          <cell r="D534" t="str">
            <v>Other</v>
          </cell>
          <cell r="E534" t="str">
            <v/>
          </cell>
          <cell r="J534" t="str">
            <v>Depr Total</v>
          </cell>
          <cell r="L534">
            <v>36439443.759999998</v>
          </cell>
          <cell r="M534">
            <v>3484795.1399999997</v>
          </cell>
          <cell r="N534">
            <v>-6566984.4799999995</v>
          </cell>
          <cell r="O534">
            <v>-239098.53</v>
          </cell>
          <cell r="P534">
            <v>0</v>
          </cell>
          <cell r="Q534">
            <v>0</v>
          </cell>
          <cell r="R534">
            <v>0</v>
          </cell>
          <cell r="S534">
            <v>33118155.890000001</v>
          </cell>
          <cell r="T534">
            <v>1141432.3999999999</v>
          </cell>
          <cell r="U534">
            <v>-94353.639999999839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34165234.650000006</v>
          </cell>
          <cell r="AA534">
            <v>4404356.9099999992</v>
          </cell>
          <cell r="AB534">
            <v>-13082091.549999997</v>
          </cell>
          <cell r="AC534">
            <v>0</v>
          </cell>
          <cell r="AD534">
            <v>0</v>
          </cell>
          <cell r="AE534">
            <v>5195159.1363297105</v>
          </cell>
          <cell r="AF534">
            <v>0</v>
          </cell>
          <cell r="AG534">
            <v>30682659.146329716</v>
          </cell>
        </row>
        <row r="535">
          <cell r="A535" t="str">
            <v/>
          </cell>
          <cell r="B535" t="str">
            <v/>
          </cell>
          <cell r="C535" t="str">
            <v>FtMyers U3 Total</v>
          </cell>
          <cell r="D535" t="str">
            <v>Other</v>
          </cell>
          <cell r="E535" t="str">
            <v/>
          </cell>
          <cell r="I535" t="str">
            <v>FtMyers U3 Total</v>
          </cell>
          <cell r="L535">
            <v>36439443.759999998</v>
          </cell>
          <cell r="M535">
            <v>3484795.1399999997</v>
          </cell>
          <cell r="N535">
            <v>-6566984.4799999995</v>
          </cell>
          <cell r="O535">
            <v>-239098.53</v>
          </cell>
          <cell r="P535">
            <v>0</v>
          </cell>
          <cell r="Q535">
            <v>0</v>
          </cell>
          <cell r="R535">
            <v>0</v>
          </cell>
          <cell r="S535">
            <v>33118155.890000001</v>
          </cell>
          <cell r="T535">
            <v>1141432.3999999999</v>
          </cell>
          <cell r="U535">
            <v>-94353.639999999839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34165234.650000006</v>
          </cell>
          <cell r="AA535">
            <v>4404356.9099999992</v>
          </cell>
          <cell r="AB535">
            <v>-13082091.549999997</v>
          </cell>
          <cell r="AC535">
            <v>0</v>
          </cell>
          <cell r="AD535">
            <v>0</v>
          </cell>
          <cell r="AE535">
            <v>5195159.1363297105</v>
          </cell>
          <cell r="AF535">
            <v>0</v>
          </cell>
          <cell r="AG535">
            <v>30682659.146329716</v>
          </cell>
        </row>
        <row r="536">
          <cell r="A536" t="str">
            <v/>
          </cell>
          <cell r="B536" t="str">
            <v/>
          </cell>
          <cell r="C536" t="str">
            <v>FtMyers U3 Total</v>
          </cell>
          <cell r="D536" t="str">
            <v>Other</v>
          </cell>
          <cell r="E536" t="str">
            <v/>
          </cell>
          <cell r="H536" t="str">
            <v>Ft Myers  Total</v>
          </cell>
          <cell r="L536">
            <v>269101442.50000006</v>
          </cell>
          <cell r="M536">
            <v>21204308.789999999</v>
          </cell>
          <cell r="N536">
            <v>-82910824.649999991</v>
          </cell>
          <cell r="O536">
            <v>-2906070.8600000003</v>
          </cell>
          <cell r="P536">
            <v>0</v>
          </cell>
          <cell r="Q536">
            <v>21613288.68</v>
          </cell>
          <cell r="R536">
            <v>-1154831.29</v>
          </cell>
          <cell r="S536">
            <v>224947313.17000002</v>
          </cell>
          <cell r="T536">
            <v>7139231.3599999994</v>
          </cell>
          <cell r="U536">
            <v>-1215614.3499999987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230870930.18000001</v>
          </cell>
          <cell r="AA536">
            <v>29373911.599999998</v>
          </cell>
          <cell r="AB536">
            <v>-16117482.239999996</v>
          </cell>
          <cell r="AC536">
            <v>0</v>
          </cell>
          <cell r="AD536">
            <v>0</v>
          </cell>
          <cell r="AE536">
            <v>5287219.7123297108</v>
          </cell>
          <cell r="AF536">
            <v>0</v>
          </cell>
          <cell r="AG536">
            <v>249414579.25232971</v>
          </cell>
        </row>
        <row r="537">
          <cell r="A537" t="str">
            <v>346.7</v>
          </cell>
          <cell r="B537">
            <v>346.7</v>
          </cell>
          <cell r="C537" t="str">
            <v>Manatee Comm</v>
          </cell>
          <cell r="D537" t="str">
            <v>Other</v>
          </cell>
          <cell r="E537" t="str">
            <v/>
          </cell>
          <cell r="H537" t="str">
            <v xml:space="preserve">Manatee </v>
          </cell>
          <cell r="I537" t="str">
            <v>Manatee Comm</v>
          </cell>
          <cell r="J537" t="str">
            <v>Amort</v>
          </cell>
          <cell r="K537">
            <v>346.7</v>
          </cell>
          <cell r="L537">
            <v>409.8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409.8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409.8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409.8</v>
          </cell>
        </row>
        <row r="538">
          <cell r="A538" t="str">
            <v/>
          </cell>
          <cell r="B538" t="str">
            <v/>
          </cell>
          <cell r="C538" t="str">
            <v>Manatee Comm</v>
          </cell>
          <cell r="D538" t="str">
            <v>Other</v>
          </cell>
          <cell r="E538" t="str">
            <v/>
          </cell>
          <cell r="J538" t="str">
            <v>Amort Total</v>
          </cell>
          <cell r="L538">
            <v>409.8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409.8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409.8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409.8</v>
          </cell>
        </row>
        <row r="539">
          <cell r="A539" t="str">
            <v/>
          </cell>
          <cell r="B539" t="str">
            <v/>
          </cell>
          <cell r="C539" t="str">
            <v>Manatee Comm Total</v>
          </cell>
          <cell r="D539" t="str">
            <v>Other</v>
          </cell>
          <cell r="E539" t="str">
            <v/>
          </cell>
          <cell r="I539" t="str">
            <v>Manatee Comm Total</v>
          </cell>
          <cell r="L539">
            <v>409.8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409.8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409.8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409.8</v>
          </cell>
        </row>
        <row r="540">
          <cell r="A540" t="str">
            <v>34130401</v>
          </cell>
          <cell r="B540">
            <v>341</v>
          </cell>
          <cell r="C540" t="str">
            <v>Manatee U3</v>
          </cell>
          <cell r="D540" t="str">
            <v>Other</v>
          </cell>
          <cell r="E540">
            <v>30401</v>
          </cell>
          <cell r="I540" t="str">
            <v>Manatee U3</v>
          </cell>
          <cell r="J540" t="str">
            <v>Depr</v>
          </cell>
          <cell r="K540">
            <v>341</v>
          </cell>
          <cell r="L540">
            <v>5070899.72</v>
          </cell>
          <cell r="M540">
            <v>752738.67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5823638.3899999997</v>
          </cell>
          <cell r="T540">
            <v>251241.2699999999</v>
          </cell>
          <cell r="U540">
            <v>-47454.49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6027425.1699999999</v>
          </cell>
          <cell r="AA540">
            <v>1014412.67</v>
          </cell>
          <cell r="AB540">
            <v>-106773.94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6935063.9000000004</v>
          </cell>
        </row>
        <row r="541">
          <cell r="A541" t="str">
            <v>34230401</v>
          </cell>
          <cell r="B541">
            <v>342</v>
          </cell>
          <cell r="C541" t="str">
            <v>Manatee U3</v>
          </cell>
          <cell r="D541" t="str">
            <v>Other</v>
          </cell>
          <cell r="E541">
            <v>30401</v>
          </cell>
          <cell r="K541">
            <v>342</v>
          </cell>
          <cell r="L541">
            <v>662053.67000000004</v>
          </cell>
          <cell r="M541">
            <v>127019.97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789073.64</v>
          </cell>
          <cell r="T541">
            <v>42395.420000000013</v>
          </cell>
          <cell r="U541">
            <v>-7375.4699999999993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824093.59000000008</v>
          </cell>
          <cell r="AA541">
            <v>171175.88000000003</v>
          </cell>
          <cell r="AB541">
            <v>-16595.009999999998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978674.46000000008</v>
          </cell>
        </row>
        <row r="542">
          <cell r="A542" t="str">
            <v>34330401</v>
          </cell>
          <cell r="B542">
            <v>343</v>
          </cell>
          <cell r="C542" t="str">
            <v>Manatee U3</v>
          </cell>
          <cell r="D542" t="str">
            <v>Other</v>
          </cell>
          <cell r="E542">
            <v>30401</v>
          </cell>
          <cell r="K542">
            <v>343</v>
          </cell>
          <cell r="L542">
            <v>58673774.649999999</v>
          </cell>
          <cell r="M542">
            <v>10231745.890000001</v>
          </cell>
          <cell r="N542">
            <v>-45653308.350000001</v>
          </cell>
          <cell r="O542">
            <v>-2422785.9300000002</v>
          </cell>
          <cell r="P542">
            <v>0</v>
          </cell>
          <cell r="Q542">
            <v>17415468.489999998</v>
          </cell>
          <cell r="R542">
            <v>-1027136.43</v>
          </cell>
          <cell r="S542">
            <v>37217758.319999985</v>
          </cell>
          <cell r="T542">
            <v>3531197.3900000006</v>
          </cell>
          <cell r="U542">
            <v>-542885.02999999374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40206070.680000015</v>
          </cell>
          <cell r="AA542">
            <v>14257575.760000002</v>
          </cell>
          <cell r="AB542">
            <v>-1221506.55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53242139.890000015</v>
          </cell>
        </row>
        <row r="543">
          <cell r="A543" t="str">
            <v>34430401</v>
          </cell>
          <cell r="B543">
            <v>344</v>
          </cell>
          <cell r="C543" t="str">
            <v>Manatee U3</v>
          </cell>
          <cell r="D543" t="str">
            <v>Other</v>
          </cell>
          <cell r="E543">
            <v>30401</v>
          </cell>
          <cell r="K543">
            <v>344</v>
          </cell>
          <cell r="L543">
            <v>8446851.1600000001</v>
          </cell>
          <cell r="M543">
            <v>1049959.8</v>
          </cell>
          <cell r="N543">
            <v>-17184</v>
          </cell>
          <cell r="O543">
            <v>-0.37</v>
          </cell>
          <cell r="P543">
            <v>0</v>
          </cell>
          <cell r="Q543">
            <v>0</v>
          </cell>
          <cell r="R543">
            <v>0</v>
          </cell>
          <cell r="S543">
            <v>9479626.5900000017</v>
          </cell>
          <cell r="T543">
            <v>350555.75</v>
          </cell>
          <cell r="U543">
            <v>-68160.460000000006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9762021.8800000008</v>
          </cell>
          <cell r="AA543">
            <v>1415405.2400000002</v>
          </cell>
          <cell r="AB543">
            <v>-153362.98000000001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11024064.140000001</v>
          </cell>
        </row>
        <row r="544">
          <cell r="A544" t="str">
            <v>34530401</v>
          </cell>
          <cell r="B544">
            <v>345</v>
          </cell>
          <cell r="C544" t="str">
            <v>Manatee U3</v>
          </cell>
          <cell r="D544" t="str">
            <v>Other</v>
          </cell>
          <cell r="E544">
            <v>30401</v>
          </cell>
          <cell r="K544">
            <v>345</v>
          </cell>
          <cell r="L544">
            <v>9026443.6899999995</v>
          </cell>
          <cell r="M544">
            <v>1135552.3</v>
          </cell>
          <cell r="N544">
            <v>-78711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10083284.99</v>
          </cell>
          <cell r="T544">
            <v>378685.32000000007</v>
          </cell>
          <cell r="U544">
            <v>-73629.84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10388340.469999999</v>
          </cell>
          <cell r="AA544">
            <v>1528981.2500000002</v>
          </cell>
          <cell r="AB544">
            <v>-165669.20000000001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11751652.52</v>
          </cell>
        </row>
        <row r="545">
          <cell r="A545" t="str">
            <v>34630401</v>
          </cell>
          <cell r="B545">
            <v>346</v>
          </cell>
          <cell r="C545" t="str">
            <v>Manatee U3</v>
          </cell>
          <cell r="D545" t="str">
            <v>Other</v>
          </cell>
          <cell r="E545">
            <v>30401</v>
          </cell>
          <cell r="K545">
            <v>346</v>
          </cell>
          <cell r="L545">
            <v>1784515.09</v>
          </cell>
          <cell r="M545">
            <v>278146.34999999998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2062661.44</v>
          </cell>
          <cell r="T545">
            <v>92836.81</v>
          </cell>
          <cell r="U545">
            <v>-18050.760000000002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2137447.4900000002</v>
          </cell>
          <cell r="AA545">
            <v>374838.19999999995</v>
          </cell>
          <cell r="AB545">
            <v>-40614.71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2471670.98</v>
          </cell>
        </row>
        <row r="546">
          <cell r="A546" t="str">
            <v/>
          </cell>
          <cell r="B546" t="str">
            <v/>
          </cell>
          <cell r="C546" t="str">
            <v>Manatee U3</v>
          </cell>
          <cell r="D546" t="str">
            <v>Other</v>
          </cell>
          <cell r="E546" t="str">
            <v/>
          </cell>
          <cell r="J546" t="str">
            <v>Depr Total</v>
          </cell>
          <cell r="L546">
            <v>83664537.980000004</v>
          </cell>
          <cell r="M546">
            <v>13575162.980000002</v>
          </cell>
          <cell r="N546">
            <v>-45749203.350000001</v>
          </cell>
          <cell r="O546">
            <v>-2422786.3000000003</v>
          </cell>
          <cell r="P546">
            <v>0</v>
          </cell>
          <cell r="Q546">
            <v>17415468.489999998</v>
          </cell>
          <cell r="R546">
            <v>-1027136.43</v>
          </cell>
          <cell r="S546">
            <v>65456043.36999999</v>
          </cell>
          <cell r="T546">
            <v>4646911.96</v>
          </cell>
          <cell r="U546">
            <v>-757556.04999999364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69345399.280000016</v>
          </cell>
          <cell r="AA546">
            <v>18762389.000000004</v>
          </cell>
          <cell r="AB546">
            <v>-1704522.39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86403265.890000015</v>
          </cell>
        </row>
        <row r="547">
          <cell r="A547" t="str">
            <v>346.330401</v>
          </cell>
          <cell r="B547">
            <v>346.3</v>
          </cell>
          <cell r="C547" t="str">
            <v>Manatee U3</v>
          </cell>
          <cell r="D547" t="str">
            <v>Other</v>
          </cell>
          <cell r="E547">
            <v>30401</v>
          </cell>
          <cell r="J547" t="str">
            <v>Amort</v>
          </cell>
          <cell r="K547">
            <v>346.3</v>
          </cell>
          <cell r="L547">
            <v>5935.44</v>
          </cell>
          <cell r="M547">
            <v>4254.2299999999996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10189.669999999998</v>
          </cell>
          <cell r="T547">
            <v>1423.67</v>
          </cell>
          <cell r="U547">
            <v>-28.23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11585.11</v>
          </cell>
          <cell r="AA547">
            <v>5748.21</v>
          </cell>
          <cell r="AB547">
            <v>-63.55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17269.77</v>
          </cell>
        </row>
        <row r="548">
          <cell r="A548" t="str">
            <v>346.730401</v>
          </cell>
          <cell r="B548">
            <v>346.7</v>
          </cell>
          <cell r="C548" t="str">
            <v>Manatee U3</v>
          </cell>
          <cell r="D548" t="str">
            <v>Other</v>
          </cell>
          <cell r="E548">
            <v>30401</v>
          </cell>
          <cell r="K548">
            <v>346.7</v>
          </cell>
          <cell r="L548">
            <v>296944.88</v>
          </cell>
          <cell r="M548">
            <v>55939.03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352883.91000000003</v>
          </cell>
          <cell r="T548">
            <v>18701.089999999997</v>
          </cell>
          <cell r="U548">
            <v>-865.40000000000009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370719.6</v>
          </cell>
          <cell r="AA548">
            <v>66469.16</v>
          </cell>
          <cell r="AB548">
            <v>-187233.22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249955.53999999998</v>
          </cell>
        </row>
        <row r="549">
          <cell r="A549" t="str">
            <v/>
          </cell>
          <cell r="B549" t="str">
            <v/>
          </cell>
          <cell r="C549" t="str">
            <v>Manatee U3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302880.32</v>
          </cell>
          <cell r="M549">
            <v>60193.259999999995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363073.58</v>
          </cell>
          <cell r="T549">
            <v>20124.759999999995</v>
          </cell>
          <cell r="U549">
            <v>-893.63000000000011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382304.70999999996</v>
          </cell>
          <cell r="AA549">
            <v>72217.37000000001</v>
          </cell>
          <cell r="AB549">
            <v>-187296.77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267225.31</v>
          </cell>
        </row>
        <row r="550">
          <cell r="A550" t="str">
            <v/>
          </cell>
          <cell r="B550" t="str">
            <v/>
          </cell>
          <cell r="C550" t="str">
            <v>Manatee U3 Total</v>
          </cell>
          <cell r="D550" t="str">
            <v>Other</v>
          </cell>
          <cell r="E550" t="str">
            <v/>
          </cell>
          <cell r="I550" t="str">
            <v>Manatee U3 Total</v>
          </cell>
          <cell r="L550">
            <v>83967418.299999997</v>
          </cell>
          <cell r="M550">
            <v>13635356.240000002</v>
          </cell>
          <cell r="N550">
            <v>-45749203.350000001</v>
          </cell>
          <cell r="O550">
            <v>-2422786.3000000003</v>
          </cell>
          <cell r="P550">
            <v>0</v>
          </cell>
          <cell r="Q550">
            <v>17415468.489999998</v>
          </cell>
          <cell r="R550">
            <v>-1027136.43</v>
          </cell>
          <cell r="S550">
            <v>65819116.949999988</v>
          </cell>
          <cell r="T550">
            <v>4667036.72</v>
          </cell>
          <cell r="U550">
            <v>-758449.67999999365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69727703.99000001</v>
          </cell>
          <cell r="AA550">
            <v>18834606.370000005</v>
          </cell>
          <cell r="AB550">
            <v>-1891819.16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86670491.200000018</v>
          </cell>
        </row>
        <row r="551">
          <cell r="A551" t="str">
            <v/>
          </cell>
          <cell r="B551" t="str">
            <v/>
          </cell>
          <cell r="C551" t="str">
            <v>Manatee U3 Total</v>
          </cell>
          <cell r="D551" t="str">
            <v>Other</v>
          </cell>
          <cell r="E551" t="str">
            <v/>
          </cell>
          <cell r="H551" t="str">
            <v>Manatee  Total</v>
          </cell>
          <cell r="L551">
            <v>83967828.099999994</v>
          </cell>
          <cell r="M551">
            <v>13635356.240000002</v>
          </cell>
          <cell r="N551">
            <v>-45749203.350000001</v>
          </cell>
          <cell r="O551">
            <v>-2422786.3000000003</v>
          </cell>
          <cell r="P551">
            <v>0</v>
          </cell>
          <cell r="Q551">
            <v>17415468.489999998</v>
          </cell>
          <cell r="R551">
            <v>-1027136.43</v>
          </cell>
          <cell r="S551">
            <v>65819526.749999985</v>
          </cell>
          <cell r="T551">
            <v>4667036.72</v>
          </cell>
          <cell r="U551">
            <v>-758449.67999999365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69728113.790000007</v>
          </cell>
          <cell r="AA551">
            <v>18834606.370000005</v>
          </cell>
          <cell r="AB551">
            <v>-1891819.16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86670901.000000015</v>
          </cell>
        </row>
        <row r="552">
          <cell r="A552" t="str">
            <v>34130500</v>
          </cell>
          <cell r="B552">
            <v>341</v>
          </cell>
          <cell r="C552" t="str">
            <v>Martin Comm</v>
          </cell>
          <cell r="D552" t="str">
            <v>Other</v>
          </cell>
          <cell r="E552">
            <v>30500</v>
          </cell>
          <cell r="H552" t="str">
            <v xml:space="preserve">Martin </v>
          </cell>
          <cell r="I552" t="str">
            <v>Martin Comm</v>
          </cell>
          <cell r="J552" t="str">
            <v>Depr</v>
          </cell>
          <cell r="K552">
            <v>341</v>
          </cell>
          <cell r="L552">
            <v>23858960.32</v>
          </cell>
          <cell r="M552">
            <v>1119334.3800000001</v>
          </cell>
          <cell r="N552">
            <v>-159487.07</v>
          </cell>
          <cell r="O552">
            <v>-101194.37</v>
          </cell>
          <cell r="P552">
            <v>0</v>
          </cell>
          <cell r="Q552">
            <v>0</v>
          </cell>
          <cell r="R552">
            <v>0</v>
          </cell>
          <cell r="S552">
            <v>24717613.259999998</v>
          </cell>
          <cell r="T552">
            <v>375258.20000000019</v>
          </cell>
          <cell r="U552">
            <v>-88287.830000000016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25004583.630000003</v>
          </cell>
          <cell r="AA552">
            <v>1564654.28</v>
          </cell>
          <cell r="AB552">
            <v>-233228.54000000004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26336009.370000001</v>
          </cell>
        </row>
        <row r="553">
          <cell r="A553" t="str">
            <v>34230500</v>
          </cell>
          <cell r="B553">
            <v>342</v>
          </cell>
          <cell r="C553" t="str">
            <v>Martin Comm</v>
          </cell>
          <cell r="D553" t="str">
            <v>Other</v>
          </cell>
          <cell r="E553">
            <v>30500</v>
          </cell>
          <cell r="K553">
            <v>342</v>
          </cell>
          <cell r="L553">
            <v>2136432.4500000002</v>
          </cell>
          <cell r="M553">
            <v>112991.58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2249424.0300000003</v>
          </cell>
          <cell r="T553">
            <v>37860.249999999985</v>
          </cell>
          <cell r="U553">
            <v>-8204.24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2279080.04</v>
          </cell>
          <cell r="AA553">
            <v>157859.79999999999</v>
          </cell>
          <cell r="AB553">
            <v>-21673.01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2415266.83</v>
          </cell>
        </row>
        <row r="554">
          <cell r="A554" t="str">
            <v>34330500</v>
          </cell>
          <cell r="B554">
            <v>343</v>
          </cell>
          <cell r="C554" t="str">
            <v>Martin Comm</v>
          </cell>
          <cell r="D554" t="str">
            <v>Other</v>
          </cell>
          <cell r="E554">
            <v>30500</v>
          </cell>
          <cell r="K554">
            <v>343</v>
          </cell>
          <cell r="L554">
            <v>10593572.220000001</v>
          </cell>
          <cell r="M554">
            <v>908337.39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-396929.56</v>
          </cell>
          <cell r="S554">
            <v>11104980.050000001</v>
          </cell>
          <cell r="T554">
            <v>347983.66000000003</v>
          </cell>
          <cell r="U554">
            <v>-66639.09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11386324.620000001</v>
          </cell>
          <cell r="AA554">
            <v>1450931.92</v>
          </cell>
          <cell r="AB554">
            <v>-176039.41999999998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12661217.120000001</v>
          </cell>
        </row>
        <row r="555">
          <cell r="A555" t="str">
            <v>34430500</v>
          </cell>
          <cell r="B555">
            <v>344</v>
          </cell>
          <cell r="C555" t="str">
            <v>Martin Comm</v>
          </cell>
          <cell r="D555" t="str">
            <v>Other</v>
          </cell>
          <cell r="E555">
            <v>30500</v>
          </cell>
          <cell r="K555">
            <v>344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A556" t="str">
            <v>34530500</v>
          </cell>
          <cell r="B556">
            <v>345</v>
          </cell>
          <cell r="C556" t="str">
            <v>Martin Comm</v>
          </cell>
          <cell r="D556" t="str">
            <v>Other</v>
          </cell>
          <cell r="E556">
            <v>30500</v>
          </cell>
          <cell r="K556">
            <v>345</v>
          </cell>
          <cell r="L556">
            <v>2742759.62</v>
          </cell>
          <cell r="M556">
            <v>128332.43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2871092.0500000003</v>
          </cell>
          <cell r="T556">
            <v>42999.710000000021</v>
          </cell>
          <cell r="U556">
            <v>-10414.18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2903677.58</v>
          </cell>
          <cell r="AA556">
            <v>179289.05</v>
          </cell>
          <cell r="AB556">
            <v>-27510.98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3055455.65</v>
          </cell>
        </row>
        <row r="557">
          <cell r="A557" t="str">
            <v>34630500</v>
          </cell>
          <cell r="B557">
            <v>346</v>
          </cell>
          <cell r="C557" t="str">
            <v>Martin Comm</v>
          </cell>
          <cell r="D557" t="str">
            <v>Other</v>
          </cell>
          <cell r="E557">
            <v>30500</v>
          </cell>
          <cell r="K557">
            <v>346</v>
          </cell>
          <cell r="L557">
            <v>2172527.09</v>
          </cell>
          <cell r="M557">
            <v>99905.49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2272432.58</v>
          </cell>
          <cell r="T557">
            <v>33477.520000000004</v>
          </cell>
          <cell r="U557">
            <v>-8107.98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2297802.1199999996</v>
          </cell>
          <cell r="AA557">
            <v>139585.85999999999</v>
          </cell>
          <cell r="AB557">
            <v>-21418.720000000001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2415969.2599999998</v>
          </cell>
        </row>
        <row r="558">
          <cell r="A558" t="str">
            <v/>
          </cell>
          <cell r="B558" t="str">
            <v/>
          </cell>
          <cell r="C558" t="str">
            <v>Martin Comm</v>
          </cell>
          <cell r="D558" t="str">
            <v>Other</v>
          </cell>
          <cell r="E558" t="str">
            <v/>
          </cell>
          <cell r="J558" t="str">
            <v>Depr Total</v>
          </cell>
          <cell r="L558">
            <v>41504251.700000003</v>
          </cell>
          <cell r="M558">
            <v>2368901.2700000005</v>
          </cell>
          <cell r="N558">
            <v>-159487.07</v>
          </cell>
          <cell r="O558">
            <v>-101194.37</v>
          </cell>
          <cell r="P558">
            <v>0</v>
          </cell>
          <cell r="Q558">
            <v>0</v>
          </cell>
          <cell r="R558">
            <v>-396929.56</v>
          </cell>
          <cell r="S558">
            <v>43215541.969999999</v>
          </cell>
          <cell r="T558">
            <v>837579.34000000032</v>
          </cell>
          <cell r="U558">
            <v>-181653.32000000004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43871467.990000002</v>
          </cell>
          <cell r="AA558">
            <v>3492320.9099999997</v>
          </cell>
          <cell r="AB558">
            <v>-479870.67000000004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46883918.230000004</v>
          </cell>
        </row>
        <row r="559">
          <cell r="A559" t="str">
            <v>346.330500</v>
          </cell>
          <cell r="B559">
            <v>346.3</v>
          </cell>
          <cell r="C559" t="str">
            <v>Martin Comm</v>
          </cell>
          <cell r="D559" t="str">
            <v>Other</v>
          </cell>
          <cell r="E559">
            <v>30500</v>
          </cell>
          <cell r="J559" t="str">
            <v>Amort</v>
          </cell>
          <cell r="K559">
            <v>346.3</v>
          </cell>
          <cell r="L559">
            <v>63020.06</v>
          </cell>
          <cell r="M559">
            <v>6786.76</v>
          </cell>
          <cell r="N559">
            <v>-69806.820000000007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-1.4551915228366852E-11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-1.4551915228366852E-11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-1.4551915228366852E-11</v>
          </cell>
        </row>
        <row r="560">
          <cell r="A560" t="str">
            <v>346.530500</v>
          </cell>
          <cell r="B560">
            <v>346.5</v>
          </cell>
          <cell r="C560" t="str">
            <v>Martin Comm</v>
          </cell>
          <cell r="D560" t="str">
            <v>Other</v>
          </cell>
          <cell r="E560">
            <v>30500</v>
          </cell>
          <cell r="K560">
            <v>346.5</v>
          </cell>
          <cell r="L560">
            <v>16738.89</v>
          </cell>
          <cell r="M560">
            <v>3029.6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19768.489999999998</v>
          </cell>
          <cell r="T560">
            <v>1411.3700000000003</v>
          </cell>
          <cell r="U560">
            <v>-20239.04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940.81999999999971</v>
          </cell>
          <cell r="AA560">
            <v>-34.019999999999996</v>
          </cell>
          <cell r="AB560">
            <v>0.57999999999974472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907.37999999999943</v>
          </cell>
        </row>
        <row r="561">
          <cell r="A561" t="str">
            <v>346.730500</v>
          </cell>
          <cell r="B561">
            <v>346.7</v>
          </cell>
          <cell r="C561" t="str">
            <v>Martin Comm</v>
          </cell>
          <cell r="D561" t="str">
            <v>Other</v>
          </cell>
          <cell r="E561">
            <v>30500</v>
          </cell>
          <cell r="K561">
            <v>346.7</v>
          </cell>
          <cell r="L561">
            <v>116107.17</v>
          </cell>
          <cell r="M561">
            <v>19417.21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135524.38</v>
          </cell>
          <cell r="T561">
            <v>6448.9700000000012</v>
          </cell>
          <cell r="U561">
            <v>-9017.5300000000007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132955.82</v>
          </cell>
          <cell r="AA561">
            <v>24079.88</v>
          </cell>
          <cell r="AB561">
            <v>-31008.060000000005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126027.64</v>
          </cell>
        </row>
        <row r="562">
          <cell r="A562" t="str">
            <v/>
          </cell>
          <cell r="B562" t="str">
            <v/>
          </cell>
          <cell r="C562" t="str">
            <v>Martin Comm</v>
          </cell>
          <cell r="D562" t="str">
            <v>Other</v>
          </cell>
          <cell r="E562" t="str">
            <v/>
          </cell>
          <cell r="J562" t="str">
            <v>Amort Total</v>
          </cell>
          <cell r="L562">
            <v>195866.12</v>
          </cell>
          <cell r="M562">
            <v>29233.57</v>
          </cell>
          <cell r="N562">
            <v>-69806.820000000007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155292.87</v>
          </cell>
          <cell r="T562">
            <v>7860.340000000002</v>
          </cell>
          <cell r="U562">
            <v>-29256.57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133896.63999999998</v>
          </cell>
          <cell r="AA562">
            <v>24045.86</v>
          </cell>
          <cell r="AB562">
            <v>-31007.480000000007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126935.01999999999</v>
          </cell>
        </row>
        <row r="563">
          <cell r="A563" t="str">
            <v/>
          </cell>
          <cell r="B563" t="str">
            <v/>
          </cell>
          <cell r="C563" t="str">
            <v>Martin Comm Total</v>
          </cell>
          <cell r="D563" t="str">
            <v>Other</v>
          </cell>
          <cell r="E563" t="str">
            <v/>
          </cell>
          <cell r="I563" t="str">
            <v>Martin Comm Total</v>
          </cell>
          <cell r="L563">
            <v>41700117.820000008</v>
          </cell>
          <cell r="M563">
            <v>2398134.8400000003</v>
          </cell>
          <cell r="N563">
            <v>-229293.89</v>
          </cell>
          <cell r="O563">
            <v>-101194.37</v>
          </cell>
          <cell r="P563">
            <v>0</v>
          </cell>
          <cell r="Q563">
            <v>0</v>
          </cell>
          <cell r="R563">
            <v>-396929.56</v>
          </cell>
          <cell r="S563">
            <v>43370834.840000004</v>
          </cell>
          <cell r="T563">
            <v>845439.68000000028</v>
          </cell>
          <cell r="U563">
            <v>-210909.89000000004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44005364.630000003</v>
          </cell>
          <cell r="AA563">
            <v>3516366.7699999996</v>
          </cell>
          <cell r="AB563">
            <v>-510878.15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47010853.250000007</v>
          </cell>
        </row>
        <row r="564">
          <cell r="A564" t="str">
            <v>34230501</v>
          </cell>
          <cell r="B564">
            <v>342</v>
          </cell>
          <cell r="C564" t="str">
            <v>Martin Pipeline</v>
          </cell>
          <cell r="D564" t="str">
            <v>Other</v>
          </cell>
          <cell r="E564">
            <v>30501</v>
          </cell>
          <cell r="I564" t="str">
            <v>Martin Pipeline</v>
          </cell>
          <cell r="J564" t="str">
            <v>Depr</v>
          </cell>
          <cell r="K564">
            <v>342</v>
          </cell>
          <cell r="L564">
            <v>13292885.619999999</v>
          </cell>
          <cell r="M564">
            <v>0</v>
          </cell>
          <cell r="N564">
            <v>-13292885.619999999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A565" t="str">
            <v/>
          </cell>
          <cell r="B565" t="str">
            <v/>
          </cell>
          <cell r="C565" t="str">
            <v>Martin Pipeline</v>
          </cell>
          <cell r="D565" t="str">
            <v>Other</v>
          </cell>
          <cell r="E565" t="str">
            <v/>
          </cell>
          <cell r="J565" t="str">
            <v>Depr Total</v>
          </cell>
          <cell r="L565">
            <v>13292885.619999999</v>
          </cell>
          <cell r="M565">
            <v>0</v>
          </cell>
          <cell r="N565">
            <v>-13292885.619999999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A566" t="str">
            <v/>
          </cell>
          <cell r="B566" t="str">
            <v/>
          </cell>
          <cell r="C566" t="str">
            <v>Martin Pipeline Total</v>
          </cell>
          <cell r="D566" t="str">
            <v>Other</v>
          </cell>
          <cell r="E566" t="str">
            <v/>
          </cell>
          <cell r="I566" t="str">
            <v>Martin Pipeline Total</v>
          </cell>
          <cell r="L566">
            <v>13292885.619999999</v>
          </cell>
          <cell r="M566">
            <v>0</v>
          </cell>
          <cell r="N566">
            <v>-13292885.619999999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A567" t="str">
            <v>34130502</v>
          </cell>
          <cell r="B567">
            <v>341</v>
          </cell>
          <cell r="C567" t="str">
            <v>Martin U3</v>
          </cell>
          <cell r="D567" t="str">
            <v>Other</v>
          </cell>
          <cell r="E567">
            <v>30502</v>
          </cell>
          <cell r="I567" t="str">
            <v>Martin U3</v>
          </cell>
          <cell r="J567" t="str">
            <v>Depr</v>
          </cell>
          <cell r="K567">
            <v>341</v>
          </cell>
          <cell r="L567">
            <v>818431.69</v>
          </cell>
          <cell r="M567">
            <v>40681.440000000002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859113.12999999989</v>
          </cell>
          <cell r="T567">
            <v>13631.19000000001</v>
          </cell>
          <cell r="U567">
            <v>-3207.04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869537.27999999991</v>
          </cell>
          <cell r="AA567">
            <v>56835.820000000007</v>
          </cell>
          <cell r="AB567">
            <v>-8471.9800000000032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917901.11999999988</v>
          </cell>
        </row>
        <row r="568">
          <cell r="A568" t="str">
            <v>34230502</v>
          </cell>
          <cell r="B568">
            <v>342</v>
          </cell>
          <cell r="C568" t="str">
            <v>Martin U3</v>
          </cell>
          <cell r="D568" t="str">
            <v>Other</v>
          </cell>
          <cell r="E568">
            <v>30502</v>
          </cell>
          <cell r="K568">
            <v>342</v>
          </cell>
          <cell r="L568">
            <v>89362.23</v>
          </cell>
          <cell r="M568">
            <v>4755.24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94117.47</v>
          </cell>
          <cell r="T568">
            <v>1593.3500000000004</v>
          </cell>
          <cell r="U568">
            <v>-345.28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95365.54</v>
          </cell>
          <cell r="AA568">
            <v>6643.54</v>
          </cell>
          <cell r="AB568">
            <v>-912.09999999999991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101096.98</v>
          </cell>
        </row>
        <row r="569">
          <cell r="A569" t="str">
            <v>34330502</v>
          </cell>
          <cell r="B569">
            <v>343</v>
          </cell>
          <cell r="C569" t="str">
            <v>Martin U3</v>
          </cell>
          <cell r="D569" t="str">
            <v>Other</v>
          </cell>
          <cell r="E569">
            <v>30502</v>
          </cell>
          <cell r="K569">
            <v>343</v>
          </cell>
          <cell r="L569">
            <v>72202289.070000008</v>
          </cell>
          <cell r="M569">
            <v>5165270.74</v>
          </cell>
          <cell r="N569">
            <v>-367502.04</v>
          </cell>
          <cell r="O569">
            <v>-60371.98</v>
          </cell>
          <cell r="P569">
            <v>0</v>
          </cell>
          <cell r="Q569">
            <v>26845.3</v>
          </cell>
          <cell r="R569">
            <v>1026801.83</v>
          </cell>
          <cell r="S569">
            <v>77993332.919999987</v>
          </cell>
          <cell r="T569">
            <v>1553275.1099999994</v>
          </cell>
          <cell r="U569">
            <v>-24369471.549999997</v>
          </cell>
          <cell r="V569">
            <v>0</v>
          </cell>
          <cell r="W569">
            <v>0</v>
          </cell>
          <cell r="X569">
            <v>9625100.75878709</v>
          </cell>
          <cell r="Y569">
            <v>0</v>
          </cell>
          <cell r="Z569">
            <v>64802237.2387871</v>
          </cell>
          <cell r="AA569">
            <v>6593805.7399999993</v>
          </cell>
          <cell r="AB569">
            <v>-816548.40999999992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70579494.568787098</v>
          </cell>
        </row>
        <row r="570">
          <cell r="A570" t="str">
            <v>34430502</v>
          </cell>
          <cell r="B570">
            <v>344</v>
          </cell>
          <cell r="C570" t="str">
            <v>Martin U3</v>
          </cell>
          <cell r="D570" t="str">
            <v>Other</v>
          </cell>
          <cell r="E570">
            <v>30502</v>
          </cell>
          <cell r="K570">
            <v>344</v>
          </cell>
          <cell r="L570">
            <v>11039615.85</v>
          </cell>
          <cell r="M570">
            <v>517769.1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11557384.949999999</v>
          </cell>
          <cell r="T570">
            <v>173489.65000000002</v>
          </cell>
          <cell r="U570">
            <v>-42017.8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11688856.799999999</v>
          </cell>
          <cell r="AA570">
            <v>723372.08</v>
          </cell>
          <cell r="AB570">
            <v>-110997.77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12301231.109999999</v>
          </cell>
        </row>
        <row r="571">
          <cell r="A571" t="str">
            <v>34530502</v>
          </cell>
          <cell r="B571">
            <v>345</v>
          </cell>
          <cell r="C571" t="str">
            <v>Martin U3</v>
          </cell>
          <cell r="D571" t="str">
            <v>Other</v>
          </cell>
          <cell r="E571">
            <v>30502</v>
          </cell>
          <cell r="K571">
            <v>345</v>
          </cell>
          <cell r="L571">
            <v>14321953.210000001</v>
          </cell>
          <cell r="M571">
            <v>650039.09</v>
          </cell>
          <cell r="N571">
            <v>0</v>
          </cell>
          <cell r="O571">
            <v>-4961.75</v>
          </cell>
          <cell r="P571">
            <v>0</v>
          </cell>
          <cell r="Q571">
            <v>0</v>
          </cell>
          <cell r="R571">
            <v>0</v>
          </cell>
          <cell r="S571">
            <v>14967030.550000001</v>
          </cell>
          <cell r="T571">
            <v>217793.07999999996</v>
          </cell>
          <cell r="U571">
            <v>-52747.729999999996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15132075.9</v>
          </cell>
          <cell r="AA571">
            <v>908097.04999999993</v>
          </cell>
          <cell r="AB571">
            <v>-139342.87000000002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15900830.08</v>
          </cell>
        </row>
        <row r="572">
          <cell r="A572" t="str">
            <v>34630502</v>
          </cell>
          <cell r="B572">
            <v>346</v>
          </cell>
          <cell r="C572" t="str">
            <v>Martin U3</v>
          </cell>
          <cell r="D572" t="str">
            <v>Other</v>
          </cell>
          <cell r="E572">
            <v>30502</v>
          </cell>
          <cell r="K572">
            <v>346</v>
          </cell>
          <cell r="L572">
            <v>298715.63</v>
          </cell>
          <cell r="M572">
            <v>13559.31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312274.94</v>
          </cell>
          <cell r="T572">
            <v>4543.340000000002</v>
          </cell>
          <cell r="U572">
            <v>-1100.3699999999999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315717.91000000003</v>
          </cell>
          <cell r="AA572">
            <v>18943.68</v>
          </cell>
          <cell r="AB572">
            <v>-2906.8399999999997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331754.75000000006</v>
          </cell>
        </row>
        <row r="573">
          <cell r="A573" t="str">
            <v/>
          </cell>
          <cell r="B573" t="str">
            <v/>
          </cell>
          <cell r="C573" t="str">
            <v>Martin U3</v>
          </cell>
          <cell r="D573" t="str">
            <v>Other</v>
          </cell>
          <cell r="E573" t="str">
            <v/>
          </cell>
          <cell r="J573" t="str">
            <v>Depr Total</v>
          </cell>
          <cell r="L573">
            <v>98770367.680000007</v>
          </cell>
          <cell r="M573">
            <v>6392074.919999999</v>
          </cell>
          <cell r="N573">
            <v>-367502.04</v>
          </cell>
          <cell r="O573">
            <v>-65333.73</v>
          </cell>
          <cell r="P573">
            <v>0</v>
          </cell>
          <cell r="Q573">
            <v>26845.3</v>
          </cell>
          <cell r="R573">
            <v>1026801.83</v>
          </cell>
          <cell r="S573">
            <v>105783253.95999998</v>
          </cell>
          <cell r="T573">
            <v>1964325.7199999995</v>
          </cell>
          <cell r="U573">
            <v>-24468889.77</v>
          </cell>
          <cell r="V573">
            <v>0</v>
          </cell>
          <cell r="W573">
            <v>0</v>
          </cell>
          <cell r="X573">
            <v>9625100.75878709</v>
          </cell>
          <cell r="Y573">
            <v>0</v>
          </cell>
          <cell r="Z573">
            <v>92903790.668787107</v>
          </cell>
          <cell r="AA573">
            <v>8307697.9099999992</v>
          </cell>
          <cell r="AB573">
            <v>-1079179.97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100132308.60878709</v>
          </cell>
        </row>
        <row r="574">
          <cell r="A574" t="str">
            <v/>
          </cell>
          <cell r="B574" t="str">
            <v/>
          </cell>
          <cell r="C574" t="str">
            <v>Martin U3 Total</v>
          </cell>
          <cell r="D574" t="str">
            <v>Other</v>
          </cell>
          <cell r="E574" t="str">
            <v/>
          </cell>
          <cell r="I574" t="str">
            <v>Martin U3 Total</v>
          </cell>
          <cell r="L574">
            <v>98770367.680000007</v>
          </cell>
          <cell r="M574">
            <v>6392074.919999999</v>
          </cell>
          <cell r="N574">
            <v>-367502.04</v>
          </cell>
          <cell r="O574">
            <v>-65333.73</v>
          </cell>
          <cell r="P574">
            <v>0</v>
          </cell>
          <cell r="Q574">
            <v>26845.3</v>
          </cell>
          <cell r="R574">
            <v>1026801.83</v>
          </cell>
          <cell r="S574">
            <v>105783253.95999998</v>
          </cell>
          <cell r="T574">
            <v>1964325.7199999995</v>
          </cell>
          <cell r="U574">
            <v>-24468889.77</v>
          </cell>
          <cell r="V574">
            <v>0</v>
          </cell>
          <cell r="W574">
            <v>0</v>
          </cell>
          <cell r="X574">
            <v>9625100.75878709</v>
          </cell>
          <cell r="Y574">
            <v>0</v>
          </cell>
          <cell r="Z574">
            <v>92903790.668787107</v>
          </cell>
          <cell r="AA574">
            <v>8307697.9099999992</v>
          </cell>
          <cell r="AB574">
            <v>-1079179.97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100132308.60878709</v>
          </cell>
        </row>
        <row r="575">
          <cell r="A575" t="str">
            <v>34130503</v>
          </cell>
          <cell r="B575">
            <v>341</v>
          </cell>
          <cell r="C575" t="str">
            <v>Martin U4</v>
          </cell>
          <cell r="D575" t="str">
            <v>Other</v>
          </cell>
          <cell r="E575">
            <v>30503</v>
          </cell>
          <cell r="I575" t="str">
            <v>Martin U4</v>
          </cell>
          <cell r="J575" t="str">
            <v>Depr</v>
          </cell>
          <cell r="K575">
            <v>341</v>
          </cell>
          <cell r="L575">
            <v>631951.51</v>
          </cell>
          <cell r="M575">
            <v>32047.71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663999.22</v>
          </cell>
          <cell r="T575">
            <v>10741.399999999994</v>
          </cell>
          <cell r="U575">
            <v>-2527.15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672213.47</v>
          </cell>
          <cell r="AA575">
            <v>44786.700000000004</v>
          </cell>
          <cell r="AB575">
            <v>-6675.94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710324.23</v>
          </cell>
        </row>
        <row r="576">
          <cell r="A576" t="str">
            <v>34230503</v>
          </cell>
          <cell r="B576">
            <v>342</v>
          </cell>
          <cell r="C576" t="str">
            <v>Martin U4</v>
          </cell>
          <cell r="D576" t="str">
            <v>Other</v>
          </cell>
          <cell r="E576">
            <v>30503</v>
          </cell>
          <cell r="K576">
            <v>342</v>
          </cell>
          <cell r="L576">
            <v>89073.04</v>
          </cell>
          <cell r="M576">
            <v>4744.4399999999996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93817.48</v>
          </cell>
          <cell r="T576">
            <v>1589.7200000000003</v>
          </cell>
          <cell r="U576">
            <v>-344.49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95062.709999999992</v>
          </cell>
          <cell r="AA576">
            <v>6628.41</v>
          </cell>
          <cell r="AB576">
            <v>-910.04000000000008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100781.07999999999</v>
          </cell>
        </row>
        <row r="577">
          <cell r="A577" t="str">
            <v>34330503</v>
          </cell>
          <cell r="B577">
            <v>343</v>
          </cell>
          <cell r="C577" t="str">
            <v>Martin U4</v>
          </cell>
          <cell r="D577" t="str">
            <v>Other</v>
          </cell>
          <cell r="E577">
            <v>30503</v>
          </cell>
          <cell r="K577">
            <v>343</v>
          </cell>
          <cell r="L577">
            <v>85654960.480000004</v>
          </cell>
          <cell r="M577">
            <v>5670900.0900000008</v>
          </cell>
          <cell r="N577">
            <v>-13257867.83</v>
          </cell>
          <cell r="O577">
            <v>-170586.98</v>
          </cell>
          <cell r="P577">
            <v>0</v>
          </cell>
          <cell r="Q577">
            <v>4597613.99</v>
          </cell>
          <cell r="R577">
            <v>-145631.31</v>
          </cell>
          <cell r="S577">
            <v>82349388.439999998</v>
          </cell>
          <cell r="T577">
            <v>1885512.0599999996</v>
          </cell>
          <cell r="U577">
            <v>-369673.81000000052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83865226.689999998</v>
          </cell>
          <cell r="AA577">
            <v>7539207.4900000012</v>
          </cell>
          <cell r="AB577">
            <v>-12012953.850000001</v>
          </cell>
          <cell r="AC577">
            <v>0</v>
          </cell>
          <cell r="AD577">
            <v>0</v>
          </cell>
          <cell r="AE577">
            <v>4429941.6224573795</v>
          </cell>
          <cell r="AF577">
            <v>0</v>
          </cell>
          <cell r="AG577">
            <v>83821421.952457383</v>
          </cell>
        </row>
        <row r="578">
          <cell r="A578" t="str">
            <v>34430503</v>
          </cell>
          <cell r="B578">
            <v>344</v>
          </cell>
          <cell r="C578" t="str">
            <v>Martin U4</v>
          </cell>
          <cell r="D578" t="str">
            <v>Other</v>
          </cell>
          <cell r="E578">
            <v>30503</v>
          </cell>
          <cell r="K578">
            <v>344</v>
          </cell>
          <cell r="L578">
            <v>14992864.08</v>
          </cell>
          <cell r="M578">
            <v>714855.15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15707719.23</v>
          </cell>
          <cell r="T578">
            <v>239527.54000000004</v>
          </cell>
          <cell r="U578">
            <v>-58011.649999999994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15889235.119999999</v>
          </cell>
          <cell r="AA578">
            <v>998719.72000000009</v>
          </cell>
          <cell r="AB578">
            <v>-153248.44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16734706.399999999</v>
          </cell>
        </row>
        <row r="579">
          <cell r="A579" t="str">
            <v>34530503</v>
          </cell>
          <cell r="B579">
            <v>345</v>
          </cell>
          <cell r="C579" t="str">
            <v>Martin U4</v>
          </cell>
          <cell r="D579" t="str">
            <v>Other</v>
          </cell>
          <cell r="E579">
            <v>30503</v>
          </cell>
          <cell r="K579">
            <v>345</v>
          </cell>
          <cell r="L579">
            <v>13391476.75</v>
          </cell>
          <cell r="M579">
            <v>606434.78</v>
          </cell>
          <cell r="N579">
            <v>-47310.2</v>
          </cell>
          <cell r="O579">
            <v>9390.81</v>
          </cell>
          <cell r="P579">
            <v>0</v>
          </cell>
          <cell r="Q579">
            <v>0</v>
          </cell>
          <cell r="R579">
            <v>0</v>
          </cell>
          <cell r="S579">
            <v>13959992.140000001</v>
          </cell>
          <cell r="T579">
            <v>203406.43999999994</v>
          </cell>
          <cell r="U579">
            <v>-49263.409999999989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14114135.170000002</v>
          </cell>
          <cell r="AA579">
            <v>848111.38</v>
          </cell>
          <cell r="AB579">
            <v>-130138.37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14832108.180000002</v>
          </cell>
        </row>
        <row r="580">
          <cell r="A580" t="str">
            <v>34630503</v>
          </cell>
          <cell r="B580">
            <v>346</v>
          </cell>
          <cell r="C580" t="str">
            <v>Martin U4</v>
          </cell>
          <cell r="D580" t="str">
            <v>Other</v>
          </cell>
          <cell r="E580">
            <v>30503</v>
          </cell>
          <cell r="K580">
            <v>346</v>
          </cell>
          <cell r="L580">
            <v>276527.07</v>
          </cell>
          <cell r="M580">
            <v>17565.52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294092.59000000003</v>
          </cell>
          <cell r="T580">
            <v>5886.16</v>
          </cell>
          <cell r="U580">
            <v>-1425.58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298553.17</v>
          </cell>
          <cell r="AA580">
            <v>24542.609999999997</v>
          </cell>
          <cell r="AB580">
            <v>-3765.91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319329.87</v>
          </cell>
        </row>
        <row r="581">
          <cell r="A581" t="str">
            <v/>
          </cell>
          <cell r="B581" t="str">
            <v/>
          </cell>
          <cell r="C581" t="str">
            <v>Martin U4</v>
          </cell>
          <cell r="D581" t="str">
            <v>Other</v>
          </cell>
          <cell r="E581" t="str">
            <v/>
          </cell>
          <cell r="J581" t="str">
            <v>Depr Total</v>
          </cell>
          <cell r="L581">
            <v>115036852.92999999</v>
          </cell>
          <cell r="M581">
            <v>7046547.6900000013</v>
          </cell>
          <cell r="N581">
            <v>-13305178.029999999</v>
          </cell>
          <cell r="O581">
            <v>-161196.17000000001</v>
          </cell>
          <cell r="P581">
            <v>0</v>
          </cell>
          <cell r="Q581">
            <v>4597613.99</v>
          </cell>
          <cell r="R581">
            <v>-145631.31</v>
          </cell>
          <cell r="S581">
            <v>113069009.10000001</v>
          </cell>
          <cell r="T581">
            <v>2346663.3199999998</v>
          </cell>
          <cell r="U581">
            <v>-481246.09000000055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114934426.33000001</v>
          </cell>
          <cell r="AA581">
            <v>9461996.3100000024</v>
          </cell>
          <cell r="AB581">
            <v>-12307692.550000001</v>
          </cell>
          <cell r="AC581">
            <v>0</v>
          </cell>
          <cell r="AD581">
            <v>0</v>
          </cell>
          <cell r="AE581">
            <v>4429941.6224573795</v>
          </cell>
          <cell r="AF581">
            <v>0</v>
          </cell>
          <cell r="AG581">
            <v>116518671.71245739</v>
          </cell>
        </row>
        <row r="582">
          <cell r="A582" t="str">
            <v/>
          </cell>
          <cell r="B582" t="str">
            <v/>
          </cell>
          <cell r="C582" t="str">
            <v>Martin U4 Total</v>
          </cell>
          <cell r="D582" t="str">
            <v>Other</v>
          </cell>
          <cell r="E582" t="str">
            <v/>
          </cell>
          <cell r="I582" t="str">
            <v>Martin U4 Total</v>
          </cell>
          <cell r="L582">
            <v>115036852.92999999</v>
          </cell>
          <cell r="M582">
            <v>7046547.6900000013</v>
          </cell>
          <cell r="N582">
            <v>-13305178.029999999</v>
          </cell>
          <cell r="O582">
            <v>-161196.17000000001</v>
          </cell>
          <cell r="P582">
            <v>0</v>
          </cell>
          <cell r="Q582">
            <v>4597613.99</v>
          </cell>
          <cell r="R582">
            <v>-145631.31</v>
          </cell>
          <cell r="S582">
            <v>113069009.10000001</v>
          </cell>
          <cell r="T582">
            <v>2346663.3199999998</v>
          </cell>
          <cell r="U582">
            <v>-481246.09000000055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114934426.33000001</v>
          </cell>
          <cell r="AA582">
            <v>9461996.3100000024</v>
          </cell>
          <cell r="AB582">
            <v>-12307692.550000001</v>
          </cell>
          <cell r="AC582">
            <v>0</v>
          </cell>
          <cell r="AD582">
            <v>0</v>
          </cell>
          <cell r="AE582">
            <v>4429941.6224573795</v>
          </cell>
          <cell r="AF582">
            <v>0</v>
          </cell>
          <cell r="AG582">
            <v>116518671.71245739</v>
          </cell>
        </row>
        <row r="583">
          <cell r="A583" t="str">
            <v>34130504</v>
          </cell>
          <cell r="B583">
            <v>341</v>
          </cell>
          <cell r="C583" t="str">
            <v>Martin U8</v>
          </cell>
          <cell r="D583" t="str">
            <v>Other</v>
          </cell>
          <cell r="E583">
            <v>30504</v>
          </cell>
          <cell r="I583" t="str">
            <v>Martin U8</v>
          </cell>
          <cell r="J583" t="str">
            <v>Depr</v>
          </cell>
          <cell r="K583">
            <v>341</v>
          </cell>
          <cell r="L583">
            <v>4087239.8</v>
          </cell>
          <cell r="M583">
            <v>597643.56000000006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4684883.3599999994</v>
          </cell>
          <cell r="T583">
            <v>199172.83999999997</v>
          </cell>
          <cell r="U583">
            <v>-35113.490000000005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4848942.71</v>
          </cell>
          <cell r="AA583">
            <v>810377.58000000007</v>
          </cell>
          <cell r="AB583">
            <v>-75848.829999999987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5583471.46</v>
          </cell>
        </row>
        <row r="584">
          <cell r="A584" t="str">
            <v>34230504</v>
          </cell>
          <cell r="B584">
            <v>342</v>
          </cell>
          <cell r="C584" t="str">
            <v>Martin U8</v>
          </cell>
          <cell r="D584" t="str">
            <v>Other</v>
          </cell>
          <cell r="E584">
            <v>30504</v>
          </cell>
          <cell r="K584">
            <v>342</v>
          </cell>
          <cell r="L584">
            <v>1713773.73</v>
          </cell>
          <cell r="M584">
            <v>309765.42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2023539.15</v>
          </cell>
          <cell r="T584">
            <v>103233.52999999997</v>
          </cell>
          <cell r="U584">
            <v>-16762.900000000001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2110009.7799999998</v>
          </cell>
          <cell r="AA584">
            <v>420027.87999999995</v>
          </cell>
          <cell r="AB584">
            <v>-36209.659999999996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2493828</v>
          </cell>
        </row>
        <row r="585">
          <cell r="A585" t="str">
            <v>34330504</v>
          </cell>
          <cell r="B585">
            <v>343</v>
          </cell>
          <cell r="C585" t="str">
            <v>Martin U8</v>
          </cell>
          <cell r="D585" t="str">
            <v>Other</v>
          </cell>
          <cell r="E585">
            <v>30504</v>
          </cell>
          <cell r="K585">
            <v>343</v>
          </cell>
          <cell r="L585">
            <v>45060644.550000004</v>
          </cell>
          <cell r="M585">
            <v>11151097.01</v>
          </cell>
          <cell r="N585">
            <v>-1651691.57</v>
          </cell>
          <cell r="O585">
            <v>-910094.25</v>
          </cell>
          <cell r="P585">
            <v>0</v>
          </cell>
          <cell r="Q585">
            <v>321373.90999999997</v>
          </cell>
          <cell r="R585">
            <v>-224073.04</v>
          </cell>
          <cell r="S585">
            <v>53747256.609999999</v>
          </cell>
          <cell r="T585">
            <v>4121222.7300000004</v>
          </cell>
          <cell r="U585">
            <v>-28496487.909999996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29371991.430000011</v>
          </cell>
          <cell r="AA585">
            <v>16499357.470000001</v>
          </cell>
          <cell r="AB585">
            <v>-9439501.6300000008</v>
          </cell>
          <cell r="AC585">
            <v>0</v>
          </cell>
          <cell r="AD585">
            <v>0</v>
          </cell>
          <cell r="AE585">
            <v>18406333.154785719</v>
          </cell>
          <cell r="AF585">
            <v>0</v>
          </cell>
          <cell r="AG585">
            <v>54838180.424785733</v>
          </cell>
        </row>
        <row r="586">
          <cell r="A586" t="str">
            <v>34430504</v>
          </cell>
          <cell r="B586">
            <v>344</v>
          </cell>
          <cell r="C586" t="str">
            <v>Martin U8</v>
          </cell>
          <cell r="D586" t="str">
            <v>Other</v>
          </cell>
          <cell r="E586">
            <v>30504</v>
          </cell>
          <cell r="K586">
            <v>344</v>
          </cell>
          <cell r="L586">
            <v>7871511.7400000002</v>
          </cell>
          <cell r="M586">
            <v>1004524.9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8876036.6400000006</v>
          </cell>
          <cell r="T586">
            <v>334792.97999999986</v>
          </cell>
          <cell r="U586">
            <v>-60758.83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9150070.790000001</v>
          </cell>
          <cell r="AA586">
            <v>1362177.4</v>
          </cell>
          <cell r="AB586">
            <v>-131245.48000000001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10381002.710000001</v>
          </cell>
        </row>
        <row r="587">
          <cell r="A587" t="str">
            <v>34530504</v>
          </cell>
          <cell r="B587">
            <v>345</v>
          </cell>
          <cell r="C587" t="str">
            <v>Martin U8</v>
          </cell>
          <cell r="D587" t="str">
            <v>Other</v>
          </cell>
          <cell r="E587">
            <v>30504</v>
          </cell>
          <cell r="K587">
            <v>345</v>
          </cell>
          <cell r="L587">
            <v>10293231.710000001</v>
          </cell>
          <cell r="M587">
            <v>1292709.06</v>
          </cell>
          <cell r="N587">
            <v>0</v>
          </cell>
          <cell r="O587">
            <v>-171.05</v>
          </cell>
          <cell r="P587">
            <v>0</v>
          </cell>
          <cell r="Q587">
            <v>0</v>
          </cell>
          <cell r="R587">
            <v>0</v>
          </cell>
          <cell r="S587">
            <v>11585769.720000001</v>
          </cell>
          <cell r="T587">
            <v>430812.82999999984</v>
          </cell>
          <cell r="U587">
            <v>-78184.67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11938397.880000001</v>
          </cell>
          <cell r="AA587">
            <v>1752854.79</v>
          </cell>
          <cell r="AB587">
            <v>-168887.15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13522365.520000001</v>
          </cell>
        </row>
        <row r="588">
          <cell r="A588" t="str">
            <v>34630504</v>
          </cell>
          <cell r="B588">
            <v>346</v>
          </cell>
          <cell r="C588" t="str">
            <v>Martin U8</v>
          </cell>
          <cell r="D588" t="str">
            <v>Other</v>
          </cell>
          <cell r="E588">
            <v>30504</v>
          </cell>
          <cell r="K588">
            <v>346</v>
          </cell>
          <cell r="L588">
            <v>898137.35</v>
          </cell>
          <cell r="M588">
            <v>112981.23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1011118.58</v>
          </cell>
          <cell r="T588">
            <v>37652.550000000003</v>
          </cell>
          <cell r="U588">
            <v>-6833.26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1041937.8699999999</v>
          </cell>
          <cell r="AA588">
            <v>153197.47</v>
          </cell>
          <cell r="AB588">
            <v>-14760.55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1180374.7899999998</v>
          </cell>
        </row>
        <row r="589">
          <cell r="A589" t="str">
            <v/>
          </cell>
          <cell r="B589" t="str">
            <v/>
          </cell>
          <cell r="C589" t="str">
            <v>Martin U8</v>
          </cell>
          <cell r="D589" t="str">
            <v>Other</v>
          </cell>
          <cell r="E589" t="str">
            <v/>
          </cell>
          <cell r="J589" t="str">
            <v>Depr Total</v>
          </cell>
          <cell r="L589">
            <v>69924538.879999995</v>
          </cell>
          <cell r="M589">
            <v>14468721.180000002</v>
          </cell>
          <cell r="N589">
            <v>-1651691.57</v>
          </cell>
          <cell r="O589">
            <v>-910265.3</v>
          </cell>
          <cell r="P589">
            <v>0</v>
          </cell>
          <cell r="Q589">
            <v>321373.90999999997</v>
          </cell>
          <cell r="R589">
            <v>-224073.04</v>
          </cell>
          <cell r="S589">
            <v>81928604.059999987</v>
          </cell>
          <cell r="T589">
            <v>5226887.46</v>
          </cell>
          <cell r="U589">
            <v>-28694141.059999999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58461350.460000008</v>
          </cell>
          <cell r="AA589">
            <v>20997992.589999996</v>
          </cell>
          <cell r="AB589">
            <v>-9866453.3000000026</v>
          </cell>
          <cell r="AC589">
            <v>0</v>
          </cell>
          <cell r="AD589">
            <v>0</v>
          </cell>
          <cell r="AE589">
            <v>18406333.154785719</v>
          </cell>
          <cell r="AF589">
            <v>0</v>
          </cell>
          <cell r="AG589">
            <v>87999222.904785737</v>
          </cell>
        </row>
        <row r="590">
          <cell r="A590" t="str">
            <v/>
          </cell>
          <cell r="B590" t="str">
            <v/>
          </cell>
          <cell r="C590" t="str">
            <v>Martin U8 Total</v>
          </cell>
          <cell r="D590" t="str">
            <v>Other</v>
          </cell>
          <cell r="E590" t="str">
            <v/>
          </cell>
          <cell r="I590" t="str">
            <v>Martin U8 Total</v>
          </cell>
          <cell r="L590">
            <v>69924538.879999995</v>
          </cell>
          <cell r="M590">
            <v>14468721.180000002</v>
          </cell>
          <cell r="N590">
            <v>-1651691.57</v>
          </cell>
          <cell r="O590">
            <v>-910265.3</v>
          </cell>
          <cell r="P590">
            <v>0</v>
          </cell>
          <cell r="Q590">
            <v>321373.90999999997</v>
          </cell>
          <cell r="R590">
            <v>-224073.04</v>
          </cell>
          <cell r="S590">
            <v>81928604.059999987</v>
          </cell>
          <cell r="T590">
            <v>5226887.46</v>
          </cell>
          <cell r="U590">
            <v>-28694141.059999999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58461350.460000008</v>
          </cell>
          <cell r="AA590">
            <v>20997992.589999996</v>
          </cell>
          <cell r="AB590">
            <v>-9866453.3000000026</v>
          </cell>
          <cell r="AC590">
            <v>0</v>
          </cell>
          <cell r="AD590">
            <v>0</v>
          </cell>
          <cell r="AE590">
            <v>18406333.154785719</v>
          </cell>
          <cell r="AF590">
            <v>0</v>
          </cell>
          <cell r="AG590">
            <v>87999222.904785737</v>
          </cell>
        </row>
        <row r="591">
          <cell r="A591" t="str">
            <v/>
          </cell>
          <cell r="B591" t="str">
            <v/>
          </cell>
          <cell r="C591" t="str">
            <v>Martin U8 Total</v>
          </cell>
          <cell r="D591" t="str">
            <v>Other</v>
          </cell>
          <cell r="E591" t="str">
            <v/>
          </cell>
          <cell r="H591" t="str">
            <v>Martin  Total</v>
          </cell>
          <cell r="L591">
            <v>338724762.93000007</v>
          </cell>
          <cell r="M591">
            <v>30305478.630000003</v>
          </cell>
          <cell r="N591">
            <v>-28846551.149999999</v>
          </cell>
          <cell r="O591">
            <v>-1237989.57</v>
          </cell>
          <cell r="P591">
            <v>0</v>
          </cell>
          <cell r="Q591">
            <v>4945833.2</v>
          </cell>
          <cell r="R591">
            <v>260167.92</v>
          </cell>
          <cell r="S591">
            <v>344151701.95999992</v>
          </cell>
          <cell r="T591">
            <v>10383316.180000002</v>
          </cell>
          <cell r="U591">
            <v>-53855186.809999987</v>
          </cell>
          <cell r="V591">
            <v>0</v>
          </cell>
          <cell r="W591">
            <v>0</v>
          </cell>
          <cell r="X591">
            <v>9625100.75878709</v>
          </cell>
          <cell r="Y591">
            <v>0</v>
          </cell>
          <cell r="Z591">
            <v>310304932.08878714</v>
          </cell>
          <cell r="AA591">
            <v>42284053.579999998</v>
          </cell>
          <cell r="AB591">
            <v>-23764203.969999999</v>
          </cell>
          <cell r="AC591">
            <v>0</v>
          </cell>
          <cell r="AD591">
            <v>0</v>
          </cell>
          <cell r="AE591">
            <v>22836274.7772431</v>
          </cell>
          <cell r="AF591">
            <v>0</v>
          </cell>
          <cell r="AG591">
            <v>351661056.47603023</v>
          </cell>
        </row>
        <row r="592">
          <cell r="A592" t="str">
            <v>34140103</v>
          </cell>
          <cell r="B592">
            <v>341</v>
          </cell>
          <cell r="C592" t="str">
            <v>Martin Solar</v>
          </cell>
          <cell r="D592" t="str">
            <v>Other</v>
          </cell>
          <cell r="E592">
            <v>40103</v>
          </cell>
          <cell r="H592" t="str">
            <v xml:space="preserve">Martin Solar </v>
          </cell>
          <cell r="I592" t="str">
            <v>Martin Solar</v>
          </cell>
          <cell r="J592" t="str">
            <v>Depr</v>
          </cell>
          <cell r="K592">
            <v>341</v>
          </cell>
          <cell r="L592">
            <v>0.18</v>
          </cell>
          <cell r="M592">
            <v>2.25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2.4300000000000002</v>
          </cell>
          <cell r="T592">
            <v>0.75</v>
          </cell>
          <cell r="U592">
            <v>-7.0000000000000007E-2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3.1100000000000003</v>
          </cell>
          <cell r="AA592">
            <v>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6.11</v>
          </cell>
        </row>
        <row r="593">
          <cell r="A593" t="str">
            <v>34240103</v>
          </cell>
          <cell r="B593">
            <v>342</v>
          </cell>
          <cell r="C593" t="str">
            <v>Martin Solar</v>
          </cell>
          <cell r="D593" t="str">
            <v>Other</v>
          </cell>
          <cell r="E593">
            <v>40103</v>
          </cell>
          <cell r="K593">
            <v>342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A594" t="str">
            <v>34340103</v>
          </cell>
          <cell r="B594">
            <v>343</v>
          </cell>
          <cell r="C594" t="str">
            <v>Martin Solar</v>
          </cell>
          <cell r="D594" t="str">
            <v>Other</v>
          </cell>
          <cell r="E594">
            <v>40103</v>
          </cell>
          <cell r="K594">
            <v>343</v>
          </cell>
          <cell r="L594">
            <v>762121.2</v>
          </cell>
          <cell r="M594">
            <v>9770790.9900000002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10532912.189999999</v>
          </cell>
          <cell r="T594">
            <v>3284750.3699999992</v>
          </cell>
          <cell r="U594">
            <v>-288576.42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13529086.139999999</v>
          </cell>
          <cell r="AA594">
            <v>13206603.669999998</v>
          </cell>
          <cell r="AB594">
            <v>-1818.0400000000002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26733871.769999996</v>
          </cell>
        </row>
        <row r="595">
          <cell r="A595" t="str">
            <v>34440103</v>
          </cell>
          <cell r="B595">
            <v>344</v>
          </cell>
          <cell r="C595" t="str">
            <v>Martin Solar</v>
          </cell>
          <cell r="D595" t="str">
            <v>Other</v>
          </cell>
          <cell r="E595">
            <v>40103</v>
          </cell>
          <cell r="K595">
            <v>344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A596" t="str">
            <v>34540103</v>
          </cell>
          <cell r="B596">
            <v>345</v>
          </cell>
          <cell r="C596" t="str">
            <v>Martin Solar</v>
          </cell>
          <cell r="D596" t="str">
            <v>Other</v>
          </cell>
          <cell r="E596">
            <v>40103</v>
          </cell>
          <cell r="K596">
            <v>345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A597" t="str">
            <v>34640103</v>
          </cell>
          <cell r="B597">
            <v>346</v>
          </cell>
          <cell r="C597" t="str">
            <v>Martin Solar</v>
          </cell>
          <cell r="D597" t="str">
            <v>Other</v>
          </cell>
          <cell r="E597">
            <v>40103</v>
          </cell>
          <cell r="K597">
            <v>346</v>
          </cell>
          <cell r="L597">
            <v>1.58</v>
          </cell>
          <cell r="M597">
            <v>31.93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33.51</v>
          </cell>
          <cell r="T597">
            <v>10.759999999999998</v>
          </cell>
          <cell r="U597">
            <v>-0.95000000000000007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43.319999999999993</v>
          </cell>
          <cell r="AA597">
            <v>43.279999999999994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86.6</v>
          </cell>
        </row>
        <row r="598">
          <cell r="A598" t="str">
            <v/>
          </cell>
          <cell r="B598" t="str">
            <v/>
          </cell>
          <cell r="C598" t="str">
            <v>Martin Solar</v>
          </cell>
          <cell r="D598" t="str">
            <v>Other</v>
          </cell>
          <cell r="E598" t="str">
            <v/>
          </cell>
          <cell r="J598" t="str">
            <v>Depr Total</v>
          </cell>
          <cell r="L598">
            <v>762122.96</v>
          </cell>
          <cell r="M598">
            <v>9770825.1699999999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10532948.129999999</v>
          </cell>
          <cell r="T598">
            <v>3284761.879999999</v>
          </cell>
          <cell r="U598">
            <v>-288577.44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13529132.569999998</v>
          </cell>
          <cell r="AA598">
            <v>13206649.949999997</v>
          </cell>
          <cell r="AB598">
            <v>-1818.0400000000002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26733964.479999997</v>
          </cell>
        </row>
        <row r="599">
          <cell r="A599" t="str">
            <v>346.540103</v>
          </cell>
          <cell r="B599">
            <v>346.5</v>
          </cell>
          <cell r="C599" t="str">
            <v>Martin Solar</v>
          </cell>
          <cell r="D599" t="str">
            <v>Other</v>
          </cell>
          <cell r="E599">
            <v>40103</v>
          </cell>
          <cell r="J599" t="str">
            <v>Amort</v>
          </cell>
          <cell r="K599">
            <v>346.5</v>
          </cell>
          <cell r="L599">
            <v>2673</v>
          </cell>
          <cell r="M599">
            <v>3207.6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5880.6</v>
          </cell>
          <cell r="T599">
            <v>1073.5700000000002</v>
          </cell>
          <cell r="U599">
            <v>-15.57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6938.6</v>
          </cell>
          <cell r="AA599">
            <v>4316.37</v>
          </cell>
          <cell r="AB599">
            <v>-0.1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11254.869999999999</v>
          </cell>
        </row>
        <row r="600">
          <cell r="A600" t="str">
            <v/>
          </cell>
          <cell r="B600" t="str">
            <v/>
          </cell>
          <cell r="C600" t="str">
            <v>Martin Solar</v>
          </cell>
          <cell r="D600" t="str">
            <v>Other</v>
          </cell>
          <cell r="E600" t="str">
            <v/>
          </cell>
          <cell r="J600" t="str">
            <v>Amort Total</v>
          </cell>
          <cell r="L600">
            <v>2673</v>
          </cell>
          <cell r="M600">
            <v>3207.6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5880.6</v>
          </cell>
          <cell r="T600">
            <v>1073.5700000000002</v>
          </cell>
          <cell r="U600">
            <v>-15.57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6938.6</v>
          </cell>
          <cell r="AA600">
            <v>4316.37</v>
          </cell>
          <cell r="AB600">
            <v>-0.1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11254.869999999999</v>
          </cell>
        </row>
        <row r="601">
          <cell r="A601" t="str">
            <v/>
          </cell>
          <cell r="B601" t="str">
            <v/>
          </cell>
          <cell r="C601" t="str">
            <v>Martin Solar Total</v>
          </cell>
          <cell r="D601" t="str">
            <v>Other</v>
          </cell>
          <cell r="E601" t="str">
            <v/>
          </cell>
          <cell r="I601" t="str">
            <v>Martin Solar Total</v>
          </cell>
          <cell r="L601">
            <v>764795.96</v>
          </cell>
          <cell r="M601">
            <v>9774032.7699999996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10538828.729999999</v>
          </cell>
          <cell r="T601">
            <v>3285835.4499999988</v>
          </cell>
          <cell r="U601">
            <v>-288593.01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13536071.169999998</v>
          </cell>
          <cell r="AA601">
            <v>13210966.319999997</v>
          </cell>
          <cell r="AB601">
            <v>-1818.14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26745219.349999998</v>
          </cell>
        </row>
        <row r="602">
          <cell r="A602" t="str">
            <v/>
          </cell>
          <cell r="B602" t="str">
            <v/>
          </cell>
          <cell r="C602" t="str">
            <v>Martin Solar Total</v>
          </cell>
          <cell r="D602" t="str">
            <v>Other</v>
          </cell>
          <cell r="E602" t="str">
            <v/>
          </cell>
          <cell r="H602" t="str">
            <v>Martin Solar  Total</v>
          </cell>
          <cell r="L602">
            <v>764795.96</v>
          </cell>
          <cell r="M602">
            <v>9774032.7699999996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10538828.729999999</v>
          </cell>
          <cell r="T602">
            <v>3285835.4499999988</v>
          </cell>
          <cell r="U602">
            <v>-288593.01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13536071.169999998</v>
          </cell>
          <cell r="AA602">
            <v>13210966.319999997</v>
          </cell>
          <cell r="AB602">
            <v>-1818.14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26745219.349999998</v>
          </cell>
        </row>
        <row r="603">
          <cell r="A603" t="str">
            <v>34130103</v>
          </cell>
          <cell r="B603">
            <v>341</v>
          </cell>
          <cell r="C603" t="str">
            <v>PtEverglades GTs</v>
          </cell>
          <cell r="D603" t="str">
            <v>Other</v>
          </cell>
          <cell r="E603">
            <v>30103</v>
          </cell>
          <cell r="H603" t="str">
            <v xml:space="preserve">Pt Everglades </v>
          </cell>
          <cell r="I603" t="str">
            <v>PtEverglades GTs</v>
          </cell>
          <cell r="J603" t="str">
            <v>Depr</v>
          </cell>
          <cell r="K603">
            <v>341</v>
          </cell>
          <cell r="L603">
            <v>3251805.49</v>
          </cell>
          <cell r="M603">
            <v>74189.25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3325994.74</v>
          </cell>
          <cell r="T603">
            <v>24767.58</v>
          </cell>
          <cell r="U603">
            <v>-19313.16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3331449.16</v>
          </cell>
          <cell r="AA603">
            <v>101583.82999999999</v>
          </cell>
          <cell r="AB603">
            <v>-64315.81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3368717.18</v>
          </cell>
        </row>
        <row r="604">
          <cell r="A604" t="str">
            <v>34230103</v>
          </cell>
          <cell r="B604">
            <v>342</v>
          </cell>
          <cell r="C604" t="str">
            <v>PtEverglades GTs</v>
          </cell>
          <cell r="D604" t="str">
            <v>Other</v>
          </cell>
          <cell r="E604">
            <v>30103</v>
          </cell>
          <cell r="K604">
            <v>342</v>
          </cell>
          <cell r="L604">
            <v>8014438.7000000002</v>
          </cell>
          <cell r="M604">
            <v>206502.36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8220941.0600000005</v>
          </cell>
          <cell r="T604">
            <v>68939</v>
          </cell>
          <cell r="U604">
            <v>-45486.66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8244393.4000000004</v>
          </cell>
          <cell r="AA604">
            <v>282752.24</v>
          </cell>
          <cell r="AB604">
            <v>-151477.54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8375668.1000000006</v>
          </cell>
        </row>
        <row r="605">
          <cell r="A605" t="str">
            <v>34330103</v>
          </cell>
          <cell r="B605">
            <v>343</v>
          </cell>
          <cell r="C605" t="str">
            <v>PtEverglades GTs</v>
          </cell>
          <cell r="D605" t="str">
            <v>Other</v>
          </cell>
          <cell r="E605">
            <v>30103</v>
          </cell>
          <cell r="K605">
            <v>343</v>
          </cell>
          <cell r="L605">
            <v>16156063.35</v>
          </cell>
          <cell r="M605">
            <v>596334.74</v>
          </cell>
          <cell r="N605">
            <v>-633659.15</v>
          </cell>
          <cell r="O605">
            <v>-34223.980000000003</v>
          </cell>
          <cell r="P605">
            <v>0</v>
          </cell>
          <cell r="Q605">
            <v>207526.34</v>
          </cell>
          <cell r="R605">
            <v>0</v>
          </cell>
          <cell r="S605">
            <v>16292041.299999999</v>
          </cell>
          <cell r="T605">
            <v>195506.39999999991</v>
          </cell>
          <cell r="U605">
            <v>-98644.87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16388902.829999998</v>
          </cell>
          <cell r="AA605">
            <v>801866.43000000017</v>
          </cell>
          <cell r="AB605">
            <v>-328502.46000000002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16862266.799999997</v>
          </cell>
        </row>
        <row r="606">
          <cell r="A606" t="str">
            <v>34430103</v>
          </cell>
          <cell r="B606">
            <v>344</v>
          </cell>
          <cell r="C606" t="str">
            <v>PtEverglades GTs</v>
          </cell>
          <cell r="D606" t="str">
            <v>Other</v>
          </cell>
          <cell r="E606">
            <v>30103</v>
          </cell>
          <cell r="K606">
            <v>344</v>
          </cell>
          <cell r="L606">
            <v>9569096.1500000004</v>
          </cell>
          <cell r="M606">
            <v>188441.64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9757537.790000001</v>
          </cell>
          <cell r="T606">
            <v>62910.010000000009</v>
          </cell>
          <cell r="U606">
            <v>-51391.69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9769056.1100000013</v>
          </cell>
          <cell r="AA606">
            <v>258024.42</v>
          </cell>
          <cell r="AB606">
            <v>-171142.17000000004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9855938.3600000013</v>
          </cell>
        </row>
        <row r="607">
          <cell r="A607" t="str">
            <v>34530103</v>
          </cell>
          <cell r="B607">
            <v>345</v>
          </cell>
          <cell r="C607" t="str">
            <v>PtEverglades GTs</v>
          </cell>
          <cell r="D607" t="str">
            <v>Other</v>
          </cell>
          <cell r="E607">
            <v>30103</v>
          </cell>
          <cell r="K607">
            <v>345</v>
          </cell>
          <cell r="L607">
            <v>2772754.62</v>
          </cell>
          <cell r="M607">
            <v>58849.740000000005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2831604.3600000003</v>
          </cell>
          <cell r="T607">
            <v>19646.61</v>
          </cell>
          <cell r="U607">
            <v>-16049.48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2835201.49</v>
          </cell>
          <cell r="AA607">
            <v>80580.259999999995</v>
          </cell>
          <cell r="AB607">
            <v>-53447.16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2862334.5900000003</v>
          </cell>
        </row>
        <row r="608">
          <cell r="A608" t="str">
            <v>34630103</v>
          </cell>
          <cell r="B608">
            <v>346</v>
          </cell>
          <cell r="C608" t="str">
            <v>PtEverglades GTs</v>
          </cell>
          <cell r="D608" t="str">
            <v>Other</v>
          </cell>
          <cell r="E608">
            <v>30103</v>
          </cell>
          <cell r="K608">
            <v>346</v>
          </cell>
          <cell r="L608">
            <v>81925.929999999993</v>
          </cell>
          <cell r="M608">
            <v>4257.0600000000004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86182.989999999991</v>
          </cell>
          <cell r="T608">
            <v>1365.1399999999994</v>
          </cell>
          <cell r="U608">
            <v>-1064.51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86483.62</v>
          </cell>
          <cell r="AA608">
            <v>5599.1200000000008</v>
          </cell>
          <cell r="AB608">
            <v>-3544.9499999999994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88537.79</v>
          </cell>
        </row>
        <row r="609">
          <cell r="A609" t="str">
            <v/>
          </cell>
          <cell r="B609" t="str">
            <v/>
          </cell>
          <cell r="C609" t="str">
            <v>PtEverglades GTs</v>
          </cell>
          <cell r="D609" t="str">
            <v>Other</v>
          </cell>
          <cell r="E609" t="str">
            <v/>
          </cell>
          <cell r="J609" t="str">
            <v>Depr Total</v>
          </cell>
          <cell r="L609">
            <v>39846084.239999995</v>
          </cell>
          <cell r="M609">
            <v>1128574.79</v>
          </cell>
          <cell r="N609">
            <v>-633659.15</v>
          </cell>
          <cell r="O609">
            <v>-34223.980000000003</v>
          </cell>
          <cell r="P609">
            <v>0</v>
          </cell>
          <cell r="Q609">
            <v>207526.34</v>
          </cell>
          <cell r="R609">
            <v>0</v>
          </cell>
          <cell r="S609">
            <v>40514302.240000002</v>
          </cell>
          <cell r="T609">
            <v>373134.73999999993</v>
          </cell>
          <cell r="U609">
            <v>-231950.37000000002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40655486.609999999</v>
          </cell>
          <cell r="AA609">
            <v>1530406.3</v>
          </cell>
          <cell r="AB609">
            <v>-772430.09000000008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41413462.82</v>
          </cell>
        </row>
        <row r="610">
          <cell r="A610" t="str">
            <v>346.330103</v>
          </cell>
          <cell r="B610">
            <v>346.3</v>
          </cell>
          <cell r="C610" t="str">
            <v>PtEverglades GTs</v>
          </cell>
          <cell r="D610" t="str">
            <v>Other</v>
          </cell>
          <cell r="E610">
            <v>30103</v>
          </cell>
          <cell r="J610" t="str">
            <v>Amort</v>
          </cell>
          <cell r="K610">
            <v>346.3</v>
          </cell>
          <cell r="L610">
            <v>36630.230000000003</v>
          </cell>
          <cell r="M610">
            <v>14777.89</v>
          </cell>
          <cell r="N610">
            <v>-4906.74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46501.380000000005</v>
          </cell>
          <cell r="T610">
            <v>4933.5</v>
          </cell>
          <cell r="U610">
            <v>-253.91000000000076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51180.97</v>
          </cell>
          <cell r="AA610">
            <v>9655.6899999999987</v>
          </cell>
          <cell r="AB610">
            <v>-59550.020000000004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1286.6399999999994</v>
          </cell>
        </row>
        <row r="611">
          <cell r="A611" t="str">
            <v>346.730103</v>
          </cell>
          <cell r="B611">
            <v>346.7</v>
          </cell>
          <cell r="C611" t="str">
            <v>PtEverglades GTs</v>
          </cell>
          <cell r="D611" t="str">
            <v>Other</v>
          </cell>
          <cell r="E611">
            <v>30103</v>
          </cell>
          <cell r="K611">
            <v>346.7</v>
          </cell>
          <cell r="L611">
            <v>132233.07999999999</v>
          </cell>
          <cell r="M611">
            <v>34311.58</v>
          </cell>
          <cell r="N611">
            <v>-17607.740000000002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148936.91999999998</v>
          </cell>
          <cell r="T611">
            <v>10754.720000000001</v>
          </cell>
          <cell r="U611">
            <v>-51490.039999999994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108201.60000000001</v>
          </cell>
          <cell r="AA611">
            <v>39362.15</v>
          </cell>
          <cell r="AB611">
            <v>-3837.8599999999997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143725.89000000001</v>
          </cell>
        </row>
        <row r="612">
          <cell r="A612" t="str">
            <v/>
          </cell>
          <cell r="B612" t="str">
            <v/>
          </cell>
          <cell r="C612" t="str">
            <v>PtEverglades GTs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168863.31</v>
          </cell>
          <cell r="M612">
            <v>49089.47</v>
          </cell>
          <cell r="N612">
            <v>-22514.480000000003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195438.3</v>
          </cell>
          <cell r="T612">
            <v>15688.220000000001</v>
          </cell>
          <cell r="U612">
            <v>-51743.95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159382.57</v>
          </cell>
          <cell r="AA612">
            <v>49017.84</v>
          </cell>
          <cell r="AB612">
            <v>-63387.880000000005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145012.53000000003</v>
          </cell>
        </row>
        <row r="613">
          <cell r="A613" t="str">
            <v/>
          </cell>
          <cell r="B613" t="str">
            <v/>
          </cell>
          <cell r="C613" t="str">
            <v>PtEverglades GTs Total</v>
          </cell>
          <cell r="D613" t="str">
            <v>Other</v>
          </cell>
          <cell r="E613" t="str">
            <v/>
          </cell>
          <cell r="I613" t="str">
            <v>PtEverglades GTs Total</v>
          </cell>
          <cell r="L613">
            <v>40014947.54999999</v>
          </cell>
          <cell r="M613">
            <v>1177664.26</v>
          </cell>
          <cell r="N613">
            <v>-656173.63</v>
          </cell>
          <cell r="O613">
            <v>-34223.980000000003</v>
          </cell>
          <cell r="P613">
            <v>0</v>
          </cell>
          <cell r="Q613">
            <v>207526.34</v>
          </cell>
          <cell r="R613">
            <v>0</v>
          </cell>
          <cell r="S613">
            <v>40709740.540000007</v>
          </cell>
          <cell r="T613">
            <v>388822.95999999996</v>
          </cell>
          <cell r="U613">
            <v>-283694.32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40814869.18</v>
          </cell>
          <cell r="AA613">
            <v>1579424.14</v>
          </cell>
          <cell r="AB613">
            <v>-835817.97000000009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41558475.350000001</v>
          </cell>
        </row>
        <row r="614">
          <cell r="A614" t="str">
            <v/>
          </cell>
          <cell r="B614" t="str">
            <v/>
          </cell>
          <cell r="C614" t="str">
            <v>PtEverglades GTs Total</v>
          </cell>
          <cell r="D614" t="str">
            <v>Other</v>
          </cell>
          <cell r="E614" t="str">
            <v/>
          </cell>
          <cell r="H614" t="str">
            <v>Pt Everglades  Total</v>
          </cell>
          <cell r="L614">
            <v>40014947.54999999</v>
          </cell>
          <cell r="M614">
            <v>1177664.26</v>
          </cell>
          <cell r="N614">
            <v>-656173.63</v>
          </cell>
          <cell r="O614">
            <v>-34223.980000000003</v>
          </cell>
          <cell r="P614">
            <v>0</v>
          </cell>
          <cell r="Q614">
            <v>207526.34</v>
          </cell>
          <cell r="R614">
            <v>0</v>
          </cell>
          <cell r="S614">
            <v>40709740.540000007</v>
          </cell>
          <cell r="T614">
            <v>388822.95999999996</v>
          </cell>
          <cell r="U614">
            <v>-283694.32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40814869.18</v>
          </cell>
          <cell r="AA614">
            <v>1579424.14</v>
          </cell>
          <cell r="AB614">
            <v>-835817.97000000009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41558475.350000001</v>
          </cell>
        </row>
        <row r="615">
          <cell r="A615" t="str">
            <v>34130600</v>
          </cell>
          <cell r="B615">
            <v>341</v>
          </cell>
          <cell r="C615" t="str">
            <v>Putnam Comm</v>
          </cell>
          <cell r="D615" t="str">
            <v>Other</v>
          </cell>
          <cell r="E615">
            <v>30600</v>
          </cell>
          <cell r="H615" t="str">
            <v xml:space="preserve">Putnam </v>
          </cell>
          <cell r="I615" t="str">
            <v>Putnam Comm</v>
          </cell>
          <cell r="J615" t="str">
            <v>Depr</v>
          </cell>
          <cell r="K615">
            <v>341</v>
          </cell>
          <cell r="L615">
            <v>7673938.3999999994</v>
          </cell>
          <cell r="M615">
            <v>295400.87</v>
          </cell>
          <cell r="N615">
            <v>-877409.21</v>
          </cell>
          <cell r="O615">
            <v>-6294.96</v>
          </cell>
          <cell r="P615">
            <v>0</v>
          </cell>
          <cell r="Q615">
            <v>0</v>
          </cell>
          <cell r="R615">
            <v>0</v>
          </cell>
          <cell r="S615">
            <v>7085635.0999999996</v>
          </cell>
          <cell r="T615">
            <v>98033.469999999972</v>
          </cell>
          <cell r="U615">
            <v>-45633.619999999995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7138034.9499999993</v>
          </cell>
          <cell r="AA615">
            <v>409892.58999999997</v>
          </cell>
          <cell r="AB615">
            <v>-140089.89000000001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7407837.6499999994</v>
          </cell>
        </row>
        <row r="616">
          <cell r="A616" t="str">
            <v>34230600</v>
          </cell>
          <cell r="B616">
            <v>342</v>
          </cell>
          <cell r="C616" t="str">
            <v>Putnam Comm</v>
          </cell>
          <cell r="D616" t="str">
            <v>Other</v>
          </cell>
          <cell r="E616">
            <v>30600</v>
          </cell>
          <cell r="K616">
            <v>342</v>
          </cell>
          <cell r="L616">
            <v>8428661.5500000007</v>
          </cell>
          <cell r="M616">
            <v>225095.27000000002</v>
          </cell>
          <cell r="N616">
            <v>-34021.35</v>
          </cell>
          <cell r="O616">
            <v>-12853.5</v>
          </cell>
          <cell r="P616">
            <v>0</v>
          </cell>
          <cell r="Q616">
            <v>0</v>
          </cell>
          <cell r="R616">
            <v>0</v>
          </cell>
          <cell r="S616">
            <v>8606881.9700000007</v>
          </cell>
          <cell r="T616">
            <v>75461.69</v>
          </cell>
          <cell r="U616">
            <v>-31492.890000000007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8650850.7700000014</v>
          </cell>
          <cell r="AA616">
            <v>315516.60000000003</v>
          </cell>
          <cell r="AB616">
            <v>-96679.46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8869687.910000002</v>
          </cell>
        </row>
        <row r="617">
          <cell r="A617" t="str">
            <v>34330600</v>
          </cell>
          <cell r="B617">
            <v>343</v>
          </cell>
          <cell r="C617" t="str">
            <v>Putnam Comm</v>
          </cell>
          <cell r="D617" t="str">
            <v>Other</v>
          </cell>
          <cell r="E617">
            <v>30600</v>
          </cell>
          <cell r="K617">
            <v>343</v>
          </cell>
          <cell r="L617">
            <v>11113032.68</v>
          </cell>
          <cell r="M617">
            <v>743596.1</v>
          </cell>
          <cell r="N617">
            <v>-193493.65</v>
          </cell>
          <cell r="O617">
            <v>-307967.64</v>
          </cell>
          <cell r="P617">
            <v>0</v>
          </cell>
          <cell r="Q617">
            <v>51820</v>
          </cell>
          <cell r="R617">
            <v>-364963.6</v>
          </cell>
          <cell r="S617">
            <v>11042023.889999999</v>
          </cell>
          <cell r="T617">
            <v>276121.36</v>
          </cell>
          <cell r="U617">
            <v>-79567.299999999959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11238577.950000001</v>
          </cell>
          <cell r="AA617">
            <v>1154504.71</v>
          </cell>
          <cell r="AB617">
            <v>-244262.29999999996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12148820.360000001</v>
          </cell>
        </row>
        <row r="618">
          <cell r="A618" t="str">
            <v>34430600</v>
          </cell>
          <cell r="B618">
            <v>344</v>
          </cell>
          <cell r="C618" t="str">
            <v>Putnam Comm</v>
          </cell>
          <cell r="D618" t="str">
            <v>Other</v>
          </cell>
          <cell r="E618">
            <v>30600</v>
          </cell>
          <cell r="K618">
            <v>344</v>
          </cell>
          <cell r="L618">
            <v>121166.79</v>
          </cell>
          <cell r="M618">
            <v>2741.85</v>
          </cell>
          <cell r="N618">
            <v>-125807.62</v>
          </cell>
          <cell r="O618">
            <v>0</v>
          </cell>
          <cell r="P618">
            <v>0</v>
          </cell>
          <cell r="Q618">
            <v>170000</v>
          </cell>
          <cell r="R618">
            <v>0</v>
          </cell>
          <cell r="S618">
            <v>168101.02000000002</v>
          </cell>
          <cell r="T618">
            <v>414.27999999999975</v>
          </cell>
          <cell r="U618">
            <v>-200.55999999999767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168314.74</v>
          </cell>
          <cell r="AA618">
            <v>1732.1799999999998</v>
          </cell>
          <cell r="AB618">
            <v>-615.70000000000016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169431.22</v>
          </cell>
        </row>
        <row r="619">
          <cell r="A619" t="str">
            <v>34530600</v>
          </cell>
          <cell r="B619">
            <v>345</v>
          </cell>
          <cell r="C619" t="str">
            <v>Putnam Comm</v>
          </cell>
          <cell r="D619" t="str">
            <v>Other</v>
          </cell>
          <cell r="E619">
            <v>30600</v>
          </cell>
          <cell r="K619">
            <v>345</v>
          </cell>
          <cell r="L619">
            <v>1189864</v>
          </cell>
          <cell r="M619">
            <v>28061.65</v>
          </cell>
          <cell r="N619">
            <v>-57570.5</v>
          </cell>
          <cell r="O619">
            <v>-34901</v>
          </cell>
          <cell r="P619">
            <v>0</v>
          </cell>
          <cell r="Q619">
            <v>0</v>
          </cell>
          <cell r="R619">
            <v>0</v>
          </cell>
          <cell r="S619">
            <v>1125454.1499999999</v>
          </cell>
          <cell r="T619">
            <v>9432.1400000000067</v>
          </cell>
          <cell r="U619">
            <v>-4566.1900000000023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1130320.1000000001</v>
          </cell>
          <cell r="AA619">
            <v>39437.19</v>
          </cell>
          <cell r="AB619">
            <v>-14017.69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1155739.6000000001</v>
          </cell>
        </row>
        <row r="620">
          <cell r="A620" t="str">
            <v>34630600</v>
          </cell>
          <cell r="B620">
            <v>346</v>
          </cell>
          <cell r="C620" t="str">
            <v>Putnam Comm</v>
          </cell>
          <cell r="D620" t="str">
            <v>Other</v>
          </cell>
          <cell r="E620">
            <v>30600</v>
          </cell>
          <cell r="K620">
            <v>346</v>
          </cell>
          <cell r="L620">
            <v>923786</v>
          </cell>
          <cell r="M620">
            <v>24311.07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948097.07</v>
          </cell>
          <cell r="T620">
            <v>8147.6399999999994</v>
          </cell>
          <cell r="U620">
            <v>-3944.3500000000004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952300.36</v>
          </cell>
          <cell r="AA620">
            <v>34066.47</v>
          </cell>
          <cell r="AB620">
            <v>-12108.69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974258.14</v>
          </cell>
        </row>
        <row r="621">
          <cell r="A621" t="str">
            <v/>
          </cell>
          <cell r="B621" t="str">
            <v/>
          </cell>
          <cell r="C621" t="str">
            <v>Putnam Comm</v>
          </cell>
          <cell r="D621" t="str">
            <v>Other</v>
          </cell>
          <cell r="E621" t="str">
            <v/>
          </cell>
          <cell r="J621" t="str">
            <v>Depr Total</v>
          </cell>
          <cell r="L621">
            <v>29450449.419999998</v>
          </cell>
          <cell r="M621">
            <v>1319206.81</v>
          </cell>
          <cell r="N621">
            <v>-1288302.33</v>
          </cell>
          <cell r="O621">
            <v>-362017.10000000003</v>
          </cell>
          <cell r="P621">
            <v>0</v>
          </cell>
          <cell r="Q621">
            <v>221820</v>
          </cell>
          <cell r="R621">
            <v>-364963.6</v>
          </cell>
          <cell r="S621">
            <v>28976193.199999999</v>
          </cell>
          <cell r="T621">
            <v>467610.58</v>
          </cell>
          <cell r="U621">
            <v>-165404.90999999997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29278398.870000001</v>
          </cell>
          <cell r="AA621">
            <v>1955149.7399999998</v>
          </cell>
          <cell r="AB621">
            <v>-507773.73000000004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30725774.880000003</v>
          </cell>
        </row>
        <row r="622">
          <cell r="A622" t="str">
            <v>346.330600</v>
          </cell>
          <cell r="B622">
            <v>346.3</v>
          </cell>
          <cell r="C622" t="str">
            <v>Putnam Comm</v>
          </cell>
          <cell r="D622" t="str">
            <v>Other</v>
          </cell>
          <cell r="E622">
            <v>30600</v>
          </cell>
          <cell r="J622" t="str">
            <v>Amort</v>
          </cell>
          <cell r="K622">
            <v>346.3</v>
          </cell>
          <cell r="L622">
            <v>43554.91</v>
          </cell>
          <cell r="M622">
            <v>25812.34</v>
          </cell>
          <cell r="N622">
            <v>-16097.02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53270.229999999996</v>
          </cell>
          <cell r="T622">
            <v>8564.9399999999987</v>
          </cell>
          <cell r="U622">
            <v>-310.97999999999956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61524.19</v>
          </cell>
          <cell r="AA622">
            <v>35811.31</v>
          </cell>
          <cell r="AB622">
            <v>-954.68000000000006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96380.82</v>
          </cell>
        </row>
        <row r="623">
          <cell r="A623" t="str">
            <v>346.530600</v>
          </cell>
          <cell r="B623">
            <v>346.5</v>
          </cell>
          <cell r="C623" t="str">
            <v>Putnam Comm</v>
          </cell>
          <cell r="D623" t="str">
            <v>Other</v>
          </cell>
          <cell r="E623">
            <v>30600</v>
          </cell>
          <cell r="K623">
            <v>346.5</v>
          </cell>
          <cell r="L623">
            <v>9656.6</v>
          </cell>
          <cell r="M623">
            <v>3656.88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13313.48</v>
          </cell>
          <cell r="T623">
            <v>1225.5699999999997</v>
          </cell>
          <cell r="U623">
            <v>-74.16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14464.89</v>
          </cell>
          <cell r="AA623">
            <v>4439.29</v>
          </cell>
          <cell r="AB623">
            <v>-6442.9800000000005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12461.199999999999</v>
          </cell>
        </row>
        <row r="624">
          <cell r="A624" t="str">
            <v>346.730600</v>
          </cell>
          <cell r="B624">
            <v>346.7</v>
          </cell>
          <cell r="C624" t="str">
            <v>Putnam Comm</v>
          </cell>
          <cell r="D624" t="str">
            <v>Other</v>
          </cell>
          <cell r="E624">
            <v>30600</v>
          </cell>
          <cell r="K624">
            <v>346.7</v>
          </cell>
          <cell r="L624">
            <v>271059.51</v>
          </cell>
          <cell r="M624">
            <v>75660.180000000008</v>
          </cell>
          <cell r="N624">
            <v>-4268.45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342451.24</v>
          </cell>
          <cell r="T624">
            <v>25178.410000000003</v>
          </cell>
          <cell r="U624">
            <v>-35639.18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331990.47000000003</v>
          </cell>
          <cell r="AA624">
            <v>100579.08</v>
          </cell>
          <cell r="AB624">
            <v>-27363.5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405206.05000000005</v>
          </cell>
        </row>
        <row r="625">
          <cell r="A625" t="str">
            <v/>
          </cell>
          <cell r="B625" t="str">
            <v/>
          </cell>
          <cell r="C625" t="str">
            <v>Putnam Comm</v>
          </cell>
          <cell r="D625" t="str">
            <v>Other</v>
          </cell>
          <cell r="E625" t="str">
            <v/>
          </cell>
          <cell r="J625" t="str">
            <v>Amort Total</v>
          </cell>
          <cell r="L625">
            <v>324271.02</v>
          </cell>
          <cell r="M625">
            <v>105129.40000000001</v>
          </cell>
          <cell r="N625">
            <v>-20365.47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409034.94999999995</v>
          </cell>
          <cell r="T625">
            <v>34968.92</v>
          </cell>
          <cell r="U625">
            <v>-36024.32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407979.55000000005</v>
          </cell>
          <cell r="AA625">
            <v>140829.68</v>
          </cell>
          <cell r="AB625">
            <v>-34761.160000000003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514048.07000000007</v>
          </cell>
        </row>
        <row r="626">
          <cell r="A626" t="str">
            <v/>
          </cell>
          <cell r="B626" t="str">
            <v/>
          </cell>
          <cell r="C626" t="str">
            <v>Putnam Comm Total</v>
          </cell>
          <cell r="D626" t="str">
            <v>Other</v>
          </cell>
          <cell r="E626" t="str">
            <v/>
          </cell>
          <cell r="I626" t="str">
            <v>Putnam Comm Total</v>
          </cell>
          <cell r="L626">
            <v>29774720.440000001</v>
          </cell>
          <cell r="M626">
            <v>1424336.21</v>
          </cell>
          <cell r="N626">
            <v>-1308667.8</v>
          </cell>
          <cell r="O626">
            <v>-362017.10000000003</v>
          </cell>
          <cell r="P626">
            <v>0</v>
          </cell>
          <cell r="Q626">
            <v>221820</v>
          </cell>
          <cell r="R626">
            <v>-364963.6</v>
          </cell>
          <cell r="S626">
            <v>29385228.149999999</v>
          </cell>
          <cell r="T626">
            <v>502579.5</v>
          </cell>
          <cell r="U626">
            <v>-201429.22999999998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29686378.420000002</v>
          </cell>
          <cell r="AA626">
            <v>2095979.42</v>
          </cell>
          <cell r="AB626">
            <v>-542534.89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31239822.950000003</v>
          </cell>
        </row>
        <row r="627">
          <cell r="A627" t="str">
            <v>34130601</v>
          </cell>
          <cell r="B627">
            <v>341</v>
          </cell>
          <cell r="C627" t="str">
            <v>Putnam U1</v>
          </cell>
          <cell r="D627" t="str">
            <v>Other</v>
          </cell>
          <cell r="E627">
            <v>30601</v>
          </cell>
          <cell r="I627" t="str">
            <v>Putnam U1</v>
          </cell>
          <cell r="J627" t="str">
            <v>Depr</v>
          </cell>
          <cell r="K627">
            <v>341</v>
          </cell>
          <cell r="L627">
            <v>30672.86</v>
          </cell>
          <cell r="M627">
            <v>675.18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31348.04</v>
          </cell>
          <cell r="T627">
            <v>226.27999999999997</v>
          </cell>
          <cell r="U627">
            <v>-105.33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31468.989999999998</v>
          </cell>
          <cell r="AA627">
            <v>946.09000000000015</v>
          </cell>
          <cell r="AB627">
            <v>-323.33999999999997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32091.739999999998</v>
          </cell>
        </row>
        <row r="628">
          <cell r="A628" t="str">
            <v>34230601</v>
          </cell>
          <cell r="B628">
            <v>342</v>
          </cell>
          <cell r="C628" t="str">
            <v>Putnam U1</v>
          </cell>
          <cell r="D628" t="str">
            <v>Other</v>
          </cell>
          <cell r="E628">
            <v>30601</v>
          </cell>
          <cell r="K628">
            <v>342</v>
          </cell>
          <cell r="L628">
            <v>-56692.12</v>
          </cell>
          <cell r="M628">
            <v>3270.15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-53421.97</v>
          </cell>
          <cell r="T628">
            <v>1095.9600000000005</v>
          </cell>
          <cell r="U628">
            <v>-457.38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-52783.39</v>
          </cell>
          <cell r="AA628">
            <v>4582.37</v>
          </cell>
          <cell r="AB628">
            <v>-1404.1000000000001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-49605.120000000003</v>
          </cell>
        </row>
        <row r="629">
          <cell r="A629" t="str">
            <v>34330601</v>
          </cell>
          <cell r="B629">
            <v>343</v>
          </cell>
          <cell r="C629" t="str">
            <v>Putnam U1</v>
          </cell>
          <cell r="D629" t="str">
            <v>Other</v>
          </cell>
          <cell r="E629">
            <v>30601</v>
          </cell>
          <cell r="K629">
            <v>343</v>
          </cell>
          <cell r="L629">
            <v>41606346.079999998</v>
          </cell>
          <cell r="M629">
            <v>1922468.1</v>
          </cell>
          <cell r="N629">
            <v>-549743.24</v>
          </cell>
          <cell r="O629">
            <v>-385559.03</v>
          </cell>
          <cell r="P629">
            <v>0</v>
          </cell>
          <cell r="Q629">
            <v>114804.98</v>
          </cell>
          <cell r="R629">
            <v>183833.99</v>
          </cell>
          <cell r="S629">
            <v>42892150.879999995</v>
          </cell>
          <cell r="T629">
            <v>644399.09000000032</v>
          </cell>
          <cell r="U629">
            <v>-431812.25</v>
          </cell>
          <cell r="V629">
            <v>0</v>
          </cell>
          <cell r="W629">
            <v>0</v>
          </cell>
          <cell r="X629">
            <v>94684.461999999985</v>
          </cell>
          <cell r="Y629">
            <v>0</v>
          </cell>
          <cell r="Z629">
            <v>43199422.181999996</v>
          </cell>
          <cell r="AA629">
            <v>2634719.3799999994</v>
          </cell>
          <cell r="AB629">
            <v>-2633584.1500000004</v>
          </cell>
          <cell r="AC629">
            <v>0</v>
          </cell>
          <cell r="AD629">
            <v>0</v>
          </cell>
          <cell r="AE629">
            <v>913802.24500672298</v>
          </cell>
          <cell r="AF629">
            <v>0</v>
          </cell>
          <cell r="AG629">
            <v>44114359.657006718</v>
          </cell>
        </row>
        <row r="630">
          <cell r="A630" t="str">
            <v>34430601</v>
          </cell>
          <cell r="B630">
            <v>344</v>
          </cell>
          <cell r="C630" t="str">
            <v>Putnam U1</v>
          </cell>
          <cell r="D630" t="str">
            <v>Other</v>
          </cell>
          <cell r="E630">
            <v>30601</v>
          </cell>
          <cell r="K630">
            <v>344</v>
          </cell>
          <cell r="L630">
            <v>6101455.8200000003</v>
          </cell>
          <cell r="M630">
            <v>129821.58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6231277.4000000004</v>
          </cell>
          <cell r="T630">
            <v>43508.569999999992</v>
          </cell>
          <cell r="U630">
            <v>-21062.93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6253723.040000001</v>
          </cell>
          <cell r="AA630">
            <v>181915.81</v>
          </cell>
          <cell r="AB630">
            <v>-64660.7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6370978.1500000013</v>
          </cell>
        </row>
        <row r="631">
          <cell r="A631" t="str">
            <v>34530601</v>
          </cell>
          <cell r="B631">
            <v>345</v>
          </cell>
          <cell r="C631" t="str">
            <v>Putnam U1</v>
          </cell>
          <cell r="D631" t="str">
            <v>Other</v>
          </cell>
          <cell r="E631">
            <v>30601</v>
          </cell>
          <cell r="K631">
            <v>345</v>
          </cell>
          <cell r="L631">
            <v>5118389.8899999997</v>
          </cell>
          <cell r="M631">
            <v>125979.93</v>
          </cell>
          <cell r="N631">
            <v>-45901.31</v>
          </cell>
          <cell r="O631">
            <v>-26794.85</v>
          </cell>
          <cell r="P631">
            <v>0</v>
          </cell>
          <cell r="Q631">
            <v>0</v>
          </cell>
          <cell r="R631">
            <v>0</v>
          </cell>
          <cell r="S631">
            <v>5171673.66</v>
          </cell>
          <cell r="T631">
            <v>41976.320000000007</v>
          </cell>
          <cell r="U631">
            <v>-20321.14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5193328.84</v>
          </cell>
          <cell r="AA631">
            <v>175509.26</v>
          </cell>
          <cell r="AB631">
            <v>-62383.570000000007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5306454.53</v>
          </cell>
        </row>
        <row r="632">
          <cell r="A632" t="str">
            <v>34630601</v>
          </cell>
          <cell r="B632">
            <v>346</v>
          </cell>
          <cell r="C632" t="str">
            <v>Putnam U1</v>
          </cell>
          <cell r="D632" t="str">
            <v>Other</v>
          </cell>
          <cell r="E632">
            <v>30601</v>
          </cell>
          <cell r="K632">
            <v>346</v>
          </cell>
          <cell r="L632">
            <v>318971.84000000003</v>
          </cell>
          <cell r="M632">
            <v>6868.26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325840.10000000003</v>
          </cell>
          <cell r="T632">
            <v>2301.84</v>
          </cell>
          <cell r="U632">
            <v>-1114.3400000000001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327027.59999999998</v>
          </cell>
          <cell r="AA632">
            <v>9624.380000000001</v>
          </cell>
          <cell r="AB632">
            <v>-3420.9300000000003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333231.05</v>
          </cell>
        </row>
        <row r="633">
          <cell r="A633" t="str">
            <v/>
          </cell>
          <cell r="B633" t="str">
            <v/>
          </cell>
          <cell r="C633" t="str">
            <v>Putnam U1</v>
          </cell>
          <cell r="D633" t="str">
            <v>Other</v>
          </cell>
          <cell r="E633" t="str">
            <v/>
          </cell>
          <cell r="J633" t="str">
            <v>Depr Total</v>
          </cell>
          <cell r="L633">
            <v>53119144.370000005</v>
          </cell>
          <cell r="M633">
            <v>2189083.2000000002</v>
          </cell>
          <cell r="N633">
            <v>-595644.55000000005</v>
          </cell>
          <cell r="O633">
            <v>-412353.88</v>
          </cell>
          <cell r="P633">
            <v>0</v>
          </cell>
          <cell r="Q633">
            <v>114804.98</v>
          </cell>
          <cell r="R633">
            <v>183833.99</v>
          </cell>
          <cell r="S633">
            <v>54598868.109999992</v>
          </cell>
          <cell r="T633">
            <v>733508.06000000017</v>
          </cell>
          <cell r="U633">
            <v>-474873.37000000005</v>
          </cell>
          <cell r="V633">
            <v>0</v>
          </cell>
          <cell r="W633">
            <v>0</v>
          </cell>
          <cell r="X633">
            <v>94684.461999999985</v>
          </cell>
          <cell r="Y633">
            <v>0</v>
          </cell>
          <cell r="Z633">
            <v>54952187.262000002</v>
          </cell>
          <cell r="AA633">
            <v>3007297.2899999991</v>
          </cell>
          <cell r="AB633">
            <v>-2765776.7900000005</v>
          </cell>
          <cell r="AC633">
            <v>0</v>
          </cell>
          <cell r="AD633">
            <v>0</v>
          </cell>
          <cell r="AE633">
            <v>913802.24500672298</v>
          </cell>
          <cell r="AF633">
            <v>0</v>
          </cell>
          <cell r="AG633">
            <v>56107510.007006712</v>
          </cell>
        </row>
        <row r="634">
          <cell r="A634" t="str">
            <v/>
          </cell>
          <cell r="B634" t="str">
            <v/>
          </cell>
          <cell r="C634" t="str">
            <v>Putnam U1 Total</v>
          </cell>
          <cell r="D634" t="str">
            <v>Other</v>
          </cell>
          <cell r="E634" t="str">
            <v/>
          </cell>
          <cell r="I634" t="str">
            <v>Putnam U1 Total</v>
          </cell>
          <cell r="L634">
            <v>53119144.370000005</v>
          </cell>
          <cell r="M634">
            <v>2189083.2000000002</v>
          </cell>
          <cell r="N634">
            <v>-595644.55000000005</v>
          </cell>
          <cell r="O634">
            <v>-412353.88</v>
          </cell>
          <cell r="P634">
            <v>0</v>
          </cell>
          <cell r="Q634">
            <v>114804.98</v>
          </cell>
          <cell r="R634">
            <v>183833.99</v>
          </cell>
          <cell r="S634">
            <v>54598868.109999992</v>
          </cell>
          <cell r="T634">
            <v>733508.06000000017</v>
          </cell>
          <cell r="U634">
            <v>-474873.37000000005</v>
          </cell>
          <cell r="V634">
            <v>0</v>
          </cell>
          <cell r="W634">
            <v>0</v>
          </cell>
          <cell r="X634">
            <v>94684.461999999985</v>
          </cell>
          <cell r="Y634">
            <v>0</v>
          </cell>
          <cell r="Z634">
            <v>54952187.262000002</v>
          </cell>
          <cell r="AA634">
            <v>3007297.2899999991</v>
          </cell>
          <cell r="AB634">
            <v>-2765776.7900000005</v>
          </cell>
          <cell r="AC634">
            <v>0</v>
          </cell>
          <cell r="AD634">
            <v>0</v>
          </cell>
          <cell r="AE634">
            <v>913802.24500672298</v>
          </cell>
          <cell r="AF634">
            <v>0</v>
          </cell>
          <cell r="AG634">
            <v>56107510.007006712</v>
          </cell>
        </row>
        <row r="635">
          <cell r="A635" t="str">
            <v>34130602</v>
          </cell>
          <cell r="B635">
            <v>341</v>
          </cell>
          <cell r="C635" t="str">
            <v>Putnam U2</v>
          </cell>
          <cell r="D635" t="str">
            <v>Other</v>
          </cell>
          <cell r="E635">
            <v>30602</v>
          </cell>
          <cell r="I635" t="str">
            <v>Putnam U2</v>
          </cell>
          <cell r="J635" t="str">
            <v>Depr</v>
          </cell>
          <cell r="K635">
            <v>341</v>
          </cell>
          <cell r="L635">
            <v>30798.67</v>
          </cell>
          <cell r="M635">
            <v>649.16999999999996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31447.839999999997</v>
          </cell>
          <cell r="T635">
            <v>217.57000000000005</v>
          </cell>
          <cell r="U635">
            <v>-105.33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31560.079999999998</v>
          </cell>
          <cell r="AA635">
            <v>909.72</v>
          </cell>
          <cell r="AB635">
            <v>-323.33999999999997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32146.46</v>
          </cell>
        </row>
        <row r="636">
          <cell r="A636" t="str">
            <v>34230602</v>
          </cell>
          <cell r="B636">
            <v>342</v>
          </cell>
          <cell r="C636" t="str">
            <v>Putnam U2</v>
          </cell>
          <cell r="D636" t="str">
            <v>Other</v>
          </cell>
          <cell r="E636">
            <v>30602</v>
          </cell>
          <cell r="K636">
            <v>342</v>
          </cell>
          <cell r="L636">
            <v>-56892.07</v>
          </cell>
          <cell r="M636">
            <v>3276.63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-53615.44</v>
          </cell>
          <cell r="T636">
            <v>1098.1300000000001</v>
          </cell>
          <cell r="U636">
            <v>-458.28999999999996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-52975.6</v>
          </cell>
          <cell r="AA636">
            <v>4591.46</v>
          </cell>
          <cell r="AB636">
            <v>-1406.8799999999999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-49791.02</v>
          </cell>
        </row>
        <row r="637">
          <cell r="A637" t="str">
            <v>34330602</v>
          </cell>
          <cell r="B637">
            <v>343</v>
          </cell>
          <cell r="C637" t="str">
            <v>Putnam U2</v>
          </cell>
          <cell r="D637" t="str">
            <v>Other</v>
          </cell>
          <cell r="E637">
            <v>30602</v>
          </cell>
          <cell r="K637">
            <v>343</v>
          </cell>
          <cell r="L637">
            <v>35472593.280000001</v>
          </cell>
          <cell r="M637">
            <v>1573126.02</v>
          </cell>
          <cell r="N637">
            <v>-211860.33</v>
          </cell>
          <cell r="O637">
            <v>-55270.26</v>
          </cell>
          <cell r="P637">
            <v>0</v>
          </cell>
          <cell r="Q637">
            <v>83458.5</v>
          </cell>
          <cell r="R637">
            <v>133607.81</v>
          </cell>
          <cell r="S637">
            <v>36995655.020000011</v>
          </cell>
          <cell r="T637">
            <v>514675.68999999994</v>
          </cell>
          <cell r="U637">
            <v>-2166414.33</v>
          </cell>
          <cell r="V637">
            <v>0</v>
          </cell>
          <cell r="W637">
            <v>0</v>
          </cell>
          <cell r="X637">
            <v>790856.22946397797</v>
          </cell>
          <cell r="Y637">
            <v>0</v>
          </cell>
          <cell r="Z637">
            <v>36134772.609463982</v>
          </cell>
          <cell r="AA637">
            <v>2154075.9200000004</v>
          </cell>
          <cell r="AB637">
            <v>-816461.2100000002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37472387.319463983</v>
          </cell>
        </row>
        <row r="638">
          <cell r="A638" t="str">
            <v>34430602</v>
          </cell>
          <cell r="B638">
            <v>344</v>
          </cell>
          <cell r="C638" t="str">
            <v>Putnam U2</v>
          </cell>
          <cell r="D638" t="str">
            <v>Other</v>
          </cell>
          <cell r="E638">
            <v>30602</v>
          </cell>
          <cell r="K638">
            <v>344</v>
          </cell>
          <cell r="L638">
            <v>6410093.8399999999</v>
          </cell>
          <cell r="M638">
            <v>138759.91</v>
          </cell>
          <cell r="N638">
            <v>-730431.27</v>
          </cell>
          <cell r="O638">
            <v>-300054.59000000003</v>
          </cell>
          <cell r="P638">
            <v>0</v>
          </cell>
          <cell r="Q638">
            <v>0</v>
          </cell>
          <cell r="R638">
            <v>0</v>
          </cell>
          <cell r="S638">
            <v>5518367.8900000006</v>
          </cell>
          <cell r="T638">
            <v>50531.369999999995</v>
          </cell>
          <cell r="U638">
            <v>-25482.010000000009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5543417.25</v>
          </cell>
          <cell r="AA638">
            <v>211279.19999999998</v>
          </cell>
          <cell r="AB638">
            <v>-78226.8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5676469.6500000004</v>
          </cell>
        </row>
        <row r="639">
          <cell r="A639" t="str">
            <v>34530602</v>
          </cell>
          <cell r="B639">
            <v>345</v>
          </cell>
          <cell r="C639" t="str">
            <v>Putnam U2</v>
          </cell>
          <cell r="D639" t="str">
            <v>Other</v>
          </cell>
          <cell r="E639">
            <v>30602</v>
          </cell>
          <cell r="K639">
            <v>345</v>
          </cell>
          <cell r="L639">
            <v>5592258.7599999998</v>
          </cell>
          <cell r="M639">
            <v>133159.01999999999</v>
          </cell>
          <cell r="N639">
            <v>-53453.06</v>
          </cell>
          <cell r="O639">
            <v>-64665.47</v>
          </cell>
          <cell r="P639">
            <v>0</v>
          </cell>
          <cell r="Q639">
            <v>0</v>
          </cell>
          <cell r="R639">
            <v>0</v>
          </cell>
          <cell r="S639">
            <v>5607299.25</v>
          </cell>
          <cell r="T639">
            <v>44428.26999999999</v>
          </cell>
          <cell r="U639">
            <v>-22404.339999999982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5629323.1799999997</v>
          </cell>
          <cell r="AA639">
            <v>185761.24</v>
          </cell>
          <cell r="AB639">
            <v>-68778.679999999993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5746305.7399999993</v>
          </cell>
        </row>
        <row r="640">
          <cell r="A640" t="str">
            <v>34630602</v>
          </cell>
          <cell r="B640">
            <v>346</v>
          </cell>
          <cell r="C640" t="str">
            <v>Putnam U2</v>
          </cell>
          <cell r="D640" t="str">
            <v>Other</v>
          </cell>
          <cell r="E640">
            <v>30602</v>
          </cell>
          <cell r="K640">
            <v>346</v>
          </cell>
          <cell r="L640">
            <v>307930.19</v>
          </cell>
          <cell r="M640">
            <v>6339.51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314269.7</v>
          </cell>
          <cell r="T640">
            <v>2124.6400000000012</v>
          </cell>
          <cell r="U640">
            <v>-1071.42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315322.92000000004</v>
          </cell>
          <cell r="AA640">
            <v>8883.4600000000009</v>
          </cell>
          <cell r="AB640">
            <v>-3289.13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320917.25000000006</v>
          </cell>
        </row>
        <row r="641">
          <cell r="A641" t="str">
            <v/>
          </cell>
          <cell r="B641" t="str">
            <v/>
          </cell>
          <cell r="C641" t="str">
            <v>Putnam U2</v>
          </cell>
          <cell r="D641" t="str">
            <v>Other</v>
          </cell>
          <cell r="E641" t="str">
            <v/>
          </cell>
          <cell r="J641" t="str">
            <v>Depr Total</v>
          </cell>
          <cell r="L641">
            <v>47756782.669999994</v>
          </cell>
          <cell r="M641">
            <v>1855310.26</v>
          </cell>
          <cell r="N641">
            <v>-995744.65999999992</v>
          </cell>
          <cell r="O641">
            <v>-419990.32000000007</v>
          </cell>
          <cell r="P641">
            <v>0</v>
          </cell>
          <cell r="Q641">
            <v>83458.5</v>
          </cell>
          <cell r="R641">
            <v>133607.81</v>
          </cell>
          <cell r="S641">
            <v>48413424.260000013</v>
          </cell>
          <cell r="T641">
            <v>613075.67000000004</v>
          </cell>
          <cell r="U641">
            <v>-2215935.7199999997</v>
          </cell>
          <cell r="V641">
            <v>0</v>
          </cell>
          <cell r="W641">
            <v>0</v>
          </cell>
          <cell r="X641">
            <v>790856.22946397797</v>
          </cell>
          <cell r="Y641">
            <v>0</v>
          </cell>
          <cell r="Z641">
            <v>47601420.43946398</v>
          </cell>
          <cell r="AA641">
            <v>2565501.0000000009</v>
          </cell>
          <cell r="AB641">
            <v>-968486.04000000015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49198435.399463981</v>
          </cell>
        </row>
        <row r="642">
          <cell r="A642" t="str">
            <v/>
          </cell>
          <cell r="B642" t="str">
            <v/>
          </cell>
          <cell r="C642" t="str">
            <v>Putnam U2 Total</v>
          </cell>
          <cell r="D642" t="str">
            <v>Other</v>
          </cell>
          <cell r="E642" t="str">
            <v/>
          </cell>
          <cell r="I642" t="str">
            <v>Putnam U2 Total</v>
          </cell>
          <cell r="L642">
            <v>47756782.669999994</v>
          </cell>
          <cell r="M642">
            <v>1855310.26</v>
          </cell>
          <cell r="N642">
            <v>-995744.65999999992</v>
          </cell>
          <cell r="O642">
            <v>-419990.32000000007</v>
          </cell>
          <cell r="P642">
            <v>0</v>
          </cell>
          <cell r="Q642">
            <v>83458.5</v>
          </cell>
          <cell r="R642">
            <v>133607.81</v>
          </cell>
          <cell r="S642">
            <v>48413424.260000013</v>
          </cell>
          <cell r="T642">
            <v>613075.67000000004</v>
          </cell>
          <cell r="U642">
            <v>-2215935.7199999997</v>
          </cell>
          <cell r="V642">
            <v>0</v>
          </cell>
          <cell r="W642">
            <v>0</v>
          </cell>
          <cell r="X642">
            <v>790856.22946397797</v>
          </cell>
          <cell r="Y642">
            <v>0</v>
          </cell>
          <cell r="Z642">
            <v>47601420.43946398</v>
          </cell>
          <cell r="AA642">
            <v>2565501.0000000009</v>
          </cell>
          <cell r="AB642">
            <v>-968486.04000000015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49198435.399463981</v>
          </cell>
        </row>
        <row r="643">
          <cell r="A643" t="str">
            <v/>
          </cell>
          <cell r="B643" t="str">
            <v/>
          </cell>
          <cell r="C643" t="str">
            <v>Putnam U2 Total</v>
          </cell>
          <cell r="D643" t="str">
            <v>Other</v>
          </cell>
          <cell r="E643" t="str">
            <v/>
          </cell>
          <cell r="H643" t="str">
            <v>Putnam  Total</v>
          </cell>
          <cell r="L643">
            <v>130650647.48</v>
          </cell>
          <cell r="M643">
            <v>5468729.669999999</v>
          </cell>
          <cell r="N643">
            <v>-2900057.0100000002</v>
          </cell>
          <cell r="O643">
            <v>-1194361.3</v>
          </cell>
          <cell r="P643">
            <v>0</v>
          </cell>
          <cell r="Q643">
            <v>420083.48</v>
          </cell>
          <cell r="R643">
            <v>-47521.799999999988</v>
          </cell>
          <cell r="S643">
            <v>132397520.52000001</v>
          </cell>
          <cell r="T643">
            <v>1849163.2300000002</v>
          </cell>
          <cell r="U643">
            <v>-2892238.3199999994</v>
          </cell>
          <cell r="V643">
            <v>0</v>
          </cell>
          <cell r="W643">
            <v>0</v>
          </cell>
          <cell r="X643">
            <v>885540.69146397791</v>
          </cell>
          <cell r="Y643">
            <v>0</v>
          </cell>
          <cell r="Z643">
            <v>132239986.121464</v>
          </cell>
          <cell r="AA643">
            <v>7668777.709999999</v>
          </cell>
          <cell r="AB643">
            <v>-4276797.72</v>
          </cell>
          <cell r="AC643">
            <v>0</v>
          </cell>
          <cell r="AD643">
            <v>0</v>
          </cell>
          <cell r="AE643">
            <v>913802.24500672298</v>
          </cell>
          <cell r="AF643">
            <v>0</v>
          </cell>
          <cell r="AG643">
            <v>136545768.3564707</v>
          </cell>
        </row>
        <row r="644">
          <cell r="A644" t="str">
            <v>34130700</v>
          </cell>
          <cell r="B644">
            <v>341</v>
          </cell>
          <cell r="C644" t="str">
            <v>Sanford Comm</v>
          </cell>
          <cell r="D644" t="str">
            <v>Other</v>
          </cell>
          <cell r="E644">
            <v>30700</v>
          </cell>
          <cell r="H644" t="str">
            <v xml:space="preserve">Sanford </v>
          </cell>
          <cell r="I644" t="str">
            <v>Sanford Comm</v>
          </cell>
          <cell r="J644" t="str">
            <v>Depr</v>
          </cell>
          <cell r="K644">
            <v>341</v>
          </cell>
          <cell r="L644">
            <v>17427193.899999999</v>
          </cell>
          <cell r="M644">
            <v>1632333.43</v>
          </cell>
          <cell r="N644">
            <v>-2669.27</v>
          </cell>
          <cell r="O644">
            <v>-3754.76</v>
          </cell>
          <cell r="P644">
            <v>0</v>
          </cell>
          <cell r="Q644">
            <v>17710.990000000002</v>
          </cell>
          <cell r="R644">
            <v>-178.57</v>
          </cell>
          <cell r="S644">
            <v>19070635.719999995</v>
          </cell>
          <cell r="T644">
            <v>544469.7899999998</v>
          </cell>
          <cell r="U644">
            <v>-89473.51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19525631.999999993</v>
          </cell>
          <cell r="AA644">
            <v>2379621.6700000004</v>
          </cell>
          <cell r="AB644">
            <v>4386328.4200000018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26291582.089999996</v>
          </cell>
        </row>
        <row r="645">
          <cell r="A645" t="str">
            <v>34230700</v>
          </cell>
          <cell r="B645">
            <v>342</v>
          </cell>
          <cell r="C645" t="str">
            <v>Sanford Comm</v>
          </cell>
          <cell r="D645" t="str">
            <v>Other</v>
          </cell>
          <cell r="E645">
            <v>30700</v>
          </cell>
          <cell r="K645">
            <v>342</v>
          </cell>
          <cell r="L645">
            <v>24151.919999999998</v>
          </cell>
          <cell r="M645">
            <v>2413.89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26565.809999999998</v>
          </cell>
          <cell r="T645">
            <v>804.36999999999989</v>
          </cell>
          <cell r="U645">
            <v>-121.75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27248.429999999997</v>
          </cell>
          <cell r="AA645">
            <v>3515.51</v>
          </cell>
          <cell r="AB645">
            <v>5968.52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36732.46</v>
          </cell>
        </row>
        <row r="646">
          <cell r="A646" t="str">
            <v>34330700</v>
          </cell>
          <cell r="B646">
            <v>343</v>
          </cell>
          <cell r="C646" t="str">
            <v>Sanford Comm</v>
          </cell>
          <cell r="D646" t="str">
            <v>Other</v>
          </cell>
          <cell r="E646">
            <v>30700</v>
          </cell>
          <cell r="K646">
            <v>343</v>
          </cell>
          <cell r="L646">
            <v>-1709019.84</v>
          </cell>
          <cell r="M646">
            <v>309350.67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-1306453.23</v>
          </cell>
          <cell r="S646">
            <v>-2706122.4000000004</v>
          </cell>
          <cell r="T646">
            <v>106499.44999999995</v>
          </cell>
          <cell r="U646">
            <v>-13612.060000000001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-2613235.0100000002</v>
          </cell>
          <cell r="AA646">
            <v>465459.07</v>
          </cell>
          <cell r="AB646">
            <v>667314.05000000028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-1480461.89</v>
          </cell>
        </row>
        <row r="647">
          <cell r="A647" t="str">
            <v>34430700</v>
          </cell>
          <cell r="B647">
            <v>344</v>
          </cell>
          <cell r="C647" t="str">
            <v>Sanford Comm</v>
          </cell>
          <cell r="D647" t="str">
            <v>Other</v>
          </cell>
          <cell r="E647">
            <v>30700</v>
          </cell>
          <cell r="K647">
            <v>344</v>
          </cell>
          <cell r="L647">
            <v>0</v>
          </cell>
          <cell r="M647">
            <v>3940.39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3940.39</v>
          </cell>
          <cell r="T647">
            <v>1623.6100000000001</v>
          </cell>
          <cell r="U647">
            <v>-274.66000000000003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5289.34</v>
          </cell>
          <cell r="AA647">
            <v>7096.0399999999991</v>
          </cell>
          <cell r="AB647">
            <v>13464.820000000002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25850.2</v>
          </cell>
        </row>
        <row r="648">
          <cell r="A648" t="str">
            <v>34530700</v>
          </cell>
          <cell r="B648">
            <v>345</v>
          </cell>
          <cell r="C648" t="str">
            <v>Sanford Comm</v>
          </cell>
          <cell r="D648" t="str">
            <v>Other</v>
          </cell>
          <cell r="E648">
            <v>30700</v>
          </cell>
          <cell r="K648">
            <v>345</v>
          </cell>
          <cell r="L648">
            <v>364673.65</v>
          </cell>
          <cell r="M648">
            <v>28938.51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393612.16000000003</v>
          </cell>
          <cell r="T648">
            <v>9643.119999999999</v>
          </cell>
          <cell r="U648">
            <v>-1631.2800000000002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401624</v>
          </cell>
          <cell r="AA648">
            <v>42145.579999999994</v>
          </cell>
          <cell r="AB648">
            <v>79971.350000000006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523740.93</v>
          </cell>
        </row>
        <row r="649">
          <cell r="A649" t="str">
            <v>34630700</v>
          </cell>
          <cell r="B649">
            <v>346</v>
          </cell>
          <cell r="C649" t="str">
            <v>Sanford Comm</v>
          </cell>
          <cell r="D649" t="str">
            <v>Other</v>
          </cell>
          <cell r="E649">
            <v>30700</v>
          </cell>
          <cell r="K649">
            <v>346</v>
          </cell>
          <cell r="L649">
            <v>456882.84</v>
          </cell>
          <cell r="M649">
            <v>41379.440000000002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498262.28</v>
          </cell>
          <cell r="T649">
            <v>13789.620000000003</v>
          </cell>
          <cell r="U649">
            <v>-2332.71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509719.19</v>
          </cell>
          <cell r="AA649">
            <v>60267.939999999995</v>
          </cell>
          <cell r="AB649">
            <v>114358.54000000004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684345.67</v>
          </cell>
        </row>
        <row r="650">
          <cell r="A650" t="str">
            <v/>
          </cell>
          <cell r="B650" t="str">
            <v/>
          </cell>
          <cell r="C650" t="str">
            <v>Sanford Comm</v>
          </cell>
          <cell r="D650" t="str">
            <v>Other</v>
          </cell>
          <cell r="E650" t="str">
            <v/>
          </cell>
          <cell r="J650" t="str">
            <v>Depr Total</v>
          </cell>
          <cell r="L650">
            <v>16563882.470000001</v>
          </cell>
          <cell r="M650">
            <v>2018356.3299999996</v>
          </cell>
          <cell r="N650">
            <v>-2669.27</v>
          </cell>
          <cell r="O650">
            <v>-3754.76</v>
          </cell>
          <cell r="P650">
            <v>0</v>
          </cell>
          <cell r="Q650">
            <v>17710.990000000002</v>
          </cell>
          <cell r="R650">
            <v>-1306631.8</v>
          </cell>
          <cell r="S650">
            <v>17286893.959999993</v>
          </cell>
          <cell r="T650">
            <v>676829.95999999973</v>
          </cell>
          <cell r="U650">
            <v>-107445.97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17856277.949999992</v>
          </cell>
          <cell r="AA650">
            <v>2958105.81</v>
          </cell>
          <cell r="AB650">
            <v>5267405.700000002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26081789.459999997</v>
          </cell>
        </row>
        <row r="651">
          <cell r="A651" t="str">
            <v>346.330700</v>
          </cell>
          <cell r="B651">
            <v>346.3</v>
          </cell>
          <cell r="C651" t="str">
            <v>Sanford Comm</v>
          </cell>
          <cell r="D651" t="str">
            <v>Other</v>
          </cell>
          <cell r="E651">
            <v>30700</v>
          </cell>
          <cell r="J651" t="str">
            <v>Amort</v>
          </cell>
          <cell r="K651">
            <v>346.3</v>
          </cell>
          <cell r="L651">
            <v>55299.13</v>
          </cell>
          <cell r="M651">
            <v>24316.41</v>
          </cell>
          <cell r="N651">
            <v>-35869.86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43745.679999999993</v>
          </cell>
          <cell r="T651">
            <v>7272.84</v>
          </cell>
          <cell r="U651">
            <v>-125.49000000000524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50893.03</v>
          </cell>
          <cell r="AA651">
            <v>31786.170000000006</v>
          </cell>
          <cell r="AB651">
            <v>6152.0599999999986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88831.260000000009</v>
          </cell>
        </row>
        <row r="652">
          <cell r="A652" t="str">
            <v>346.530700</v>
          </cell>
          <cell r="B652">
            <v>346.5</v>
          </cell>
          <cell r="C652" t="str">
            <v>Sanford Comm</v>
          </cell>
          <cell r="D652" t="str">
            <v>Other</v>
          </cell>
          <cell r="E652">
            <v>30700</v>
          </cell>
          <cell r="K652">
            <v>346.5</v>
          </cell>
          <cell r="L652">
            <v>1788.67</v>
          </cell>
          <cell r="M652">
            <v>2521.5100000000002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266.73</v>
          </cell>
          <cell r="S652">
            <v>4576.91</v>
          </cell>
          <cell r="T652">
            <v>968.25</v>
          </cell>
          <cell r="U652">
            <v>-27.84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5517.32</v>
          </cell>
          <cell r="AA652">
            <v>4231.76</v>
          </cell>
          <cell r="AB652">
            <v>1365.0799999999995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11114.16</v>
          </cell>
        </row>
        <row r="653">
          <cell r="A653" t="str">
            <v>346.730700</v>
          </cell>
          <cell r="B653">
            <v>346.7</v>
          </cell>
          <cell r="C653" t="str">
            <v>Sanford Comm</v>
          </cell>
          <cell r="D653" t="str">
            <v>Other</v>
          </cell>
          <cell r="E653">
            <v>30700</v>
          </cell>
          <cell r="K653">
            <v>346.7</v>
          </cell>
          <cell r="L653">
            <v>347806.48</v>
          </cell>
          <cell r="M653">
            <v>88415.76</v>
          </cell>
          <cell r="N653">
            <v>-23804.98</v>
          </cell>
          <cell r="O653">
            <v>0</v>
          </cell>
          <cell r="P653">
            <v>0</v>
          </cell>
          <cell r="Q653">
            <v>0</v>
          </cell>
          <cell r="R653">
            <v>-266.73</v>
          </cell>
          <cell r="S653">
            <v>412150.53</v>
          </cell>
          <cell r="T653">
            <v>29047.059999999998</v>
          </cell>
          <cell r="U653">
            <v>-20794.389999999996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420403.20000000001</v>
          </cell>
          <cell r="AA653">
            <v>122478.39</v>
          </cell>
          <cell r="AB653">
            <v>-1459.7099999999932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541421.88</v>
          </cell>
        </row>
        <row r="654">
          <cell r="A654" t="str">
            <v/>
          </cell>
          <cell r="B654" t="str">
            <v/>
          </cell>
          <cell r="C654" t="str">
            <v>Sanford Comm</v>
          </cell>
          <cell r="D654" t="str">
            <v>Other</v>
          </cell>
          <cell r="E654" t="str">
            <v/>
          </cell>
          <cell r="J654" t="str">
            <v>Amort Total</v>
          </cell>
          <cell r="L654">
            <v>404894.27999999997</v>
          </cell>
          <cell r="M654">
            <v>115253.68</v>
          </cell>
          <cell r="N654">
            <v>-59674.84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460473.12</v>
          </cell>
          <cell r="T654">
            <v>37288.149999999994</v>
          </cell>
          <cell r="U654">
            <v>-20947.72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476813.55</v>
          </cell>
          <cell r="AA654">
            <v>158496.32000000001</v>
          </cell>
          <cell r="AB654">
            <v>6057.4300000000039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641367.30000000005</v>
          </cell>
        </row>
        <row r="655">
          <cell r="A655" t="str">
            <v/>
          </cell>
          <cell r="B655" t="str">
            <v/>
          </cell>
          <cell r="C655" t="str">
            <v>Sanford Comm Total</v>
          </cell>
          <cell r="D655" t="str">
            <v>Other</v>
          </cell>
          <cell r="E655" t="str">
            <v/>
          </cell>
          <cell r="I655" t="str">
            <v>Sanford Comm Total</v>
          </cell>
          <cell r="L655">
            <v>16968776.75</v>
          </cell>
          <cell r="M655">
            <v>2133610.0099999993</v>
          </cell>
          <cell r="N655">
            <v>-62344.11</v>
          </cell>
          <cell r="O655">
            <v>-3754.76</v>
          </cell>
          <cell r="P655">
            <v>0</v>
          </cell>
          <cell r="Q655">
            <v>17710.990000000002</v>
          </cell>
          <cell r="R655">
            <v>-1306631.8</v>
          </cell>
          <cell r="S655">
            <v>17747367.079999994</v>
          </cell>
          <cell r="T655">
            <v>714118.10999999964</v>
          </cell>
          <cell r="U655">
            <v>-128393.69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18333091.499999993</v>
          </cell>
          <cell r="AA655">
            <v>3116602.13</v>
          </cell>
          <cell r="AB655">
            <v>5273463.1300000018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26723156.759999998</v>
          </cell>
        </row>
        <row r="656">
          <cell r="A656" t="str">
            <v>34130701</v>
          </cell>
          <cell r="B656">
            <v>341</v>
          </cell>
          <cell r="C656" t="str">
            <v>Sanford U4</v>
          </cell>
          <cell r="D656" t="str">
            <v>Other</v>
          </cell>
          <cell r="E656">
            <v>30701</v>
          </cell>
          <cell r="I656" t="str">
            <v>Sanford U4</v>
          </cell>
          <cell r="J656" t="str">
            <v>Depr</v>
          </cell>
          <cell r="K656">
            <v>341</v>
          </cell>
          <cell r="L656">
            <v>1794229.19</v>
          </cell>
          <cell r="M656">
            <v>186309.25</v>
          </cell>
          <cell r="N656">
            <v>-7907.29</v>
          </cell>
          <cell r="O656">
            <v>-407.7</v>
          </cell>
          <cell r="P656">
            <v>0</v>
          </cell>
          <cell r="Q656">
            <v>1371.09</v>
          </cell>
          <cell r="R656">
            <v>175.5</v>
          </cell>
          <cell r="S656">
            <v>1973770.04</v>
          </cell>
          <cell r="T656">
            <v>62162.640000000014</v>
          </cell>
          <cell r="U656">
            <v>-10215.27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2025717.4100000001</v>
          </cell>
          <cell r="AA656">
            <v>271683.7</v>
          </cell>
          <cell r="AB656">
            <v>500791.3299999999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2798192.44</v>
          </cell>
        </row>
        <row r="657">
          <cell r="A657" t="str">
            <v>34230701</v>
          </cell>
          <cell r="B657">
            <v>342</v>
          </cell>
          <cell r="C657" t="str">
            <v>Sanford U4</v>
          </cell>
          <cell r="D657" t="str">
            <v>Other</v>
          </cell>
          <cell r="E657">
            <v>30701</v>
          </cell>
          <cell r="K657">
            <v>342</v>
          </cell>
          <cell r="L657">
            <v>412120.39</v>
          </cell>
          <cell r="M657">
            <v>48989.7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461110.09</v>
          </cell>
          <cell r="T657">
            <v>16324.720000000001</v>
          </cell>
          <cell r="U657">
            <v>-2470.88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474963.93</v>
          </cell>
          <cell r="AA657">
            <v>71347.679999999993</v>
          </cell>
          <cell r="AB657">
            <v>121131.61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667443.22</v>
          </cell>
        </row>
        <row r="658">
          <cell r="A658" t="str">
            <v>34330701</v>
          </cell>
          <cell r="B658">
            <v>343</v>
          </cell>
          <cell r="C658" t="str">
            <v>Sanford U4</v>
          </cell>
          <cell r="D658" t="str">
            <v>Other</v>
          </cell>
          <cell r="E658">
            <v>30701</v>
          </cell>
          <cell r="K658">
            <v>343</v>
          </cell>
          <cell r="L658">
            <v>11764254.41</v>
          </cell>
          <cell r="M658">
            <v>10139954.18</v>
          </cell>
          <cell r="N658">
            <v>-540928.76</v>
          </cell>
          <cell r="O658">
            <v>-30410.47</v>
          </cell>
          <cell r="P658">
            <v>0</v>
          </cell>
          <cell r="Q658">
            <v>67327.33</v>
          </cell>
          <cell r="R658">
            <v>-549602.09</v>
          </cell>
          <cell r="S658">
            <v>20850594.599999998</v>
          </cell>
          <cell r="T658">
            <v>3769557.5599999987</v>
          </cell>
          <cell r="U658">
            <v>-451687.30000000005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24168464.859999999</v>
          </cell>
          <cell r="AA658">
            <v>16495684.960000001</v>
          </cell>
          <cell r="AB658">
            <v>15364044.1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56028193.920000002</v>
          </cell>
        </row>
        <row r="659">
          <cell r="A659" t="str">
            <v>34430701</v>
          </cell>
          <cell r="B659">
            <v>344</v>
          </cell>
          <cell r="C659" t="str">
            <v>Sanford U4</v>
          </cell>
          <cell r="D659" t="str">
            <v>Other</v>
          </cell>
          <cell r="E659">
            <v>30701</v>
          </cell>
          <cell r="K659">
            <v>344</v>
          </cell>
          <cell r="L659">
            <v>7462623.4500000002</v>
          </cell>
          <cell r="M659">
            <v>701708.76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8164332.21</v>
          </cell>
          <cell r="T659">
            <v>233828.52000000002</v>
          </cell>
          <cell r="U659">
            <v>-39555.54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8358605.1900000004</v>
          </cell>
          <cell r="AA659">
            <v>1021954.6400000001</v>
          </cell>
          <cell r="AB659">
            <v>1939161.4900000005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11319721.32</v>
          </cell>
        </row>
        <row r="660">
          <cell r="A660" t="str">
            <v>34530701</v>
          </cell>
          <cell r="B660">
            <v>345</v>
          </cell>
          <cell r="C660" t="str">
            <v>Sanford U4</v>
          </cell>
          <cell r="D660" t="str">
            <v>Other</v>
          </cell>
          <cell r="E660">
            <v>30701</v>
          </cell>
          <cell r="K660">
            <v>345</v>
          </cell>
          <cell r="L660">
            <v>8659533.7300000004</v>
          </cell>
          <cell r="M660">
            <v>842826.3</v>
          </cell>
          <cell r="N660">
            <v>-62400</v>
          </cell>
          <cell r="O660">
            <v>-3090.04</v>
          </cell>
          <cell r="P660">
            <v>0</v>
          </cell>
          <cell r="Q660">
            <v>0</v>
          </cell>
          <cell r="R660">
            <v>0</v>
          </cell>
          <cell r="S660">
            <v>9436869.9900000021</v>
          </cell>
          <cell r="T660">
            <v>280873.94999999995</v>
          </cell>
          <cell r="U660">
            <v>-47513.97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9670229.9700000007</v>
          </cell>
          <cell r="AA660">
            <v>1227568.0799999998</v>
          </cell>
          <cell r="AB660">
            <v>2329313.5300000003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13227111.580000002</v>
          </cell>
        </row>
        <row r="661">
          <cell r="A661" t="str">
            <v>34630701</v>
          </cell>
          <cell r="B661">
            <v>346</v>
          </cell>
          <cell r="C661" t="str">
            <v>Sanford U4</v>
          </cell>
          <cell r="D661" t="str">
            <v>Other</v>
          </cell>
          <cell r="E661">
            <v>30701</v>
          </cell>
          <cell r="K661">
            <v>346</v>
          </cell>
          <cell r="L661">
            <v>798803.76</v>
          </cell>
          <cell r="M661">
            <v>81138.149999999994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879941.91</v>
          </cell>
          <cell r="T661">
            <v>27037.440000000002</v>
          </cell>
          <cell r="U661">
            <v>-4573.78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902405.57</v>
          </cell>
          <cell r="AA661">
            <v>118167.92</v>
          </cell>
          <cell r="AB661">
            <v>224223.94999999995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1244797.4399999999</v>
          </cell>
        </row>
        <row r="662">
          <cell r="A662" t="str">
            <v/>
          </cell>
          <cell r="B662" t="str">
            <v/>
          </cell>
          <cell r="C662" t="str">
            <v>Sanford U4</v>
          </cell>
          <cell r="D662" t="str">
            <v>Other</v>
          </cell>
          <cell r="E662" t="str">
            <v/>
          </cell>
          <cell r="J662" t="str">
            <v>Depr Total</v>
          </cell>
          <cell r="L662">
            <v>30891564.930000003</v>
          </cell>
          <cell r="M662">
            <v>12000926.34</v>
          </cell>
          <cell r="N662">
            <v>-611236.05000000005</v>
          </cell>
          <cell r="O662">
            <v>-33908.21</v>
          </cell>
          <cell r="P662">
            <v>0</v>
          </cell>
          <cell r="Q662">
            <v>68698.42</v>
          </cell>
          <cell r="R662">
            <v>-549426.59</v>
          </cell>
          <cell r="S662">
            <v>41766618.839999996</v>
          </cell>
          <cell r="T662">
            <v>4389784.8299999991</v>
          </cell>
          <cell r="U662">
            <v>-556016.74000000011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45600386.93</v>
          </cell>
          <cell r="AA662">
            <v>19206406.98</v>
          </cell>
          <cell r="AB662">
            <v>20478666.010000002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85285459.920000002</v>
          </cell>
        </row>
        <row r="663">
          <cell r="A663" t="str">
            <v>346.330701</v>
          </cell>
          <cell r="B663">
            <v>346.3</v>
          </cell>
          <cell r="C663" t="str">
            <v>Sanford U4</v>
          </cell>
          <cell r="D663" t="str">
            <v>Other</v>
          </cell>
          <cell r="E663">
            <v>30701</v>
          </cell>
          <cell r="J663" t="str">
            <v>Amort</v>
          </cell>
          <cell r="K663">
            <v>346.3</v>
          </cell>
          <cell r="L663">
            <v>30720.39</v>
          </cell>
          <cell r="M663">
            <v>17837.64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48558.03</v>
          </cell>
          <cell r="T663">
            <v>5944</v>
          </cell>
          <cell r="U663">
            <v>-102.56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54399.47</v>
          </cell>
          <cell r="AA663">
            <v>21013.269999999997</v>
          </cell>
          <cell r="AB663">
            <v>-66289.409999999989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9123.330000000009</v>
          </cell>
        </row>
        <row r="664">
          <cell r="A664" t="str">
            <v/>
          </cell>
          <cell r="B664" t="str">
            <v/>
          </cell>
          <cell r="C664" t="str">
            <v>Sanford U4</v>
          </cell>
          <cell r="D664" t="str">
            <v>Other</v>
          </cell>
          <cell r="E664" t="str">
            <v/>
          </cell>
          <cell r="J664" t="str">
            <v>Amort Total</v>
          </cell>
          <cell r="L664">
            <v>30720.39</v>
          </cell>
          <cell r="M664">
            <v>17837.64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48558.03</v>
          </cell>
          <cell r="T664">
            <v>5944</v>
          </cell>
          <cell r="U664">
            <v>-102.56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54399.47</v>
          </cell>
          <cell r="AA664">
            <v>21013.269999999997</v>
          </cell>
          <cell r="AB664">
            <v>-66289.409999999989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9123.330000000009</v>
          </cell>
        </row>
        <row r="665">
          <cell r="A665" t="str">
            <v/>
          </cell>
          <cell r="B665" t="str">
            <v/>
          </cell>
          <cell r="C665" t="str">
            <v>Sanford U4 Total</v>
          </cell>
          <cell r="D665" t="str">
            <v>Other</v>
          </cell>
          <cell r="E665" t="str">
            <v/>
          </cell>
          <cell r="I665" t="str">
            <v>Sanford U4 Total</v>
          </cell>
          <cell r="L665">
            <v>30922285.320000004</v>
          </cell>
          <cell r="M665">
            <v>12018763.98</v>
          </cell>
          <cell r="N665">
            <v>-611236.05000000005</v>
          </cell>
          <cell r="O665">
            <v>-33908.21</v>
          </cell>
          <cell r="P665">
            <v>0</v>
          </cell>
          <cell r="Q665">
            <v>68698.42</v>
          </cell>
          <cell r="R665">
            <v>-549426.59</v>
          </cell>
          <cell r="S665">
            <v>41815176.869999997</v>
          </cell>
          <cell r="T665">
            <v>4395728.8299999991</v>
          </cell>
          <cell r="U665">
            <v>-556119.30000000016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45654786.399999999</v>
          </cell>
          <cell r="AA665">
            <v>19227420.25</v>
          </cell>
          <cell r="AB665">
            <v>20412376.600000001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85294583.25</v>
          </cell>
        </row>
        <row r="666">
          <cell r="A666" t="str">
            <v>34130702</v>
          </cell>
          <cell r="B666">
            <v>341</v>
          </cell>
          <cell r="C666" t="str">
            <v>Sanford U5</v>
          </cell>
          <cell r="D666" t="str">
            <v>Other</v>
          </cell>
          <cell r="E666">
            <v>30702</v>
          </cell>
          <cell r="I666" t="str">
            <v>Sanford U5</v>
          </cell>
          <cell r="J666" t="str">
            <v>Depr</v>
          </cell>
          <cell r="K666">
            <v>341</v>
          </cell>
          <cell r="L666">
            <v>1946944.24</v>
          </cell>
          <cell r="M666">
            <v>176085.42</v>
          </cell>
          <cell r="N666">
            <v>-25268.57</v>
          </cell>
          <cell r="O666">
            <v>-436.02</v>
          </cell>
          <cell r="P666">
            <v>0</v>
          </cell>
          <cell r="Q666">
            <v>173.25</v>
          </cell>
          <cell r="R666">
            <v>3.07</v>
          </cell>
          <cell r="S666">
            <v>2097501.39</v>
          </cell>
          <cell r="T666">
            <v>58669.98000000001</v>
          </cell>
          <cell r="U666">
            <v>-9641.32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2146530.0499999998</v>
          </cell>
          <cell r="AA666">
            <v>256418.95</v>
          </cell>
          <cell r="AB666">
            <v>472654.01999999996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2875603.0199999996</v>
          </cell>
        </row>
        <row r="667">
          <cell r="A667" t="str">
            <v>34230702</v>
          </cell>
          <cell r="B667">
            <v>342</v>
          </cell>
          <cell r="C667" t="str">
            <v>Sanford U5</v>
          </cell>
          <cell r="D667" t="str">
            <v>Other</v>
          </cell>
          <cell r="E667">
            <v>30702</v>
          </cell>
          <cell r="K667">
            <v>342</v>
          </cell>
          <cell r="L667">
            <v>480255.28</v>
          </cell>
          <cell r="M667">
            <v>49290.12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529545.4</v>
          </cell>
          <cell r="T667">
            <v>16424.82</v>
          </cell>
          <cell r="U667">
            <v>-2486.0300000000002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543484.18999999994</v>
          </cell>
          <cell r="AA667">
            <v>71785.14</v>
          </cell>
          <cell r="AB667">
            <v>121874.31999999998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737143.64999999991</v>
          </cell>
        </row>
        <row r="668">
          <cell r="A668" t="str">
            <v>34330702</v>
          </cell>
          <cell r="B668">
            <v>343</v>
          </cell>
          <cell r="C668" t="str">
            <v>Sanford U5</v>
          </cell>
          <cell r="D668" t="str">
            <v>Other</v>
          </cell>
          <cell r="E668">
            <v>30702</v>
          </cell>
          <cell r="K668">
            <v>343</v>
          </cell>
          <cell r="L668">
            <v>43462505.009999998</v>
          </cell>
          <cell r="M668">
            <v>8054364.3799999999</v>
          </cell>
          <cell r="N668">
            <v>-421182.59</v>
          </cell>
          <cell r="O668">
            <v>-237373.36</v>
          </cell>
          <cell r="P668">
            <v>0</v>
          </cell>
          <cell r="Q668">
            <v>29445.200000000001</v>
          </cell>
          <cell r="R668">
            <v>281666.31</v>
          </cell>
          <cell r="S668">
            <v>51169424.950000003</v>
          </cell>
          <cell r="T668">
            <v>2783623.95</v>
          </cell>
          <cell r="U668">
            <v>-380077.08000000013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53572971.82</v>
          </cell>
          <cell r="AA668">
            <v>8829393.4800000004</v>
          </cell>
          <cell r="AB668">
            <v>-77831779.039999977</v>
          </cell>
          <cell r="AC668">
            <v>0</v>
          </cell>
          <cell r="AD668">
            <v>0</v>
          </cell>
          <cell r="AE668">
            <v>28995246.479766902</v>
          </cell>
          <cell r="AF668">
            <v>0</v>
          </cell>
          <cell r="AG668">
            <v>13565832.739766933</v>
          </cell>
        </row>
        <row r="669">
          <cell r="A669" t="str">
            <v>34430702</v>
          </cell>
          <cell r="B669">
            <v>344</v>
          </cell>
          <cell r="C669" t="str">
            <v>Sanford U5</v>
          </cell>
          <cell r="D669" t="str">
            <v>Other</v>
          </cell>
          <cell r="E669">
            <v>30702</v>
          </cell>
          <cell r="K669">
            <v>344</v>
          </cell>
          <cell r="L669">
            <v>9038060.1600000001</v>
          </cell>
          <cell r="M669">
            <v>750651.3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9788711.4600000009</v>
          </cell>
          <cell r="T669">
            <v>250137.50999999989</v>
          </cell>
          <cell r="U669">
            <v>-42314.44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9996534.5300000012</v>
          </cell>
          <cell r="AA669">
            <v>1093233.56</v>
          </cell>
          <cell r="AB669">
            <v>2074413.4500000002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13164181.540000001</v>
          </cell>
        </row>
        <row r="670">
          <cell r="A670" t="str">
            <v>34530702</v>
          </cell>
          <cell r="B670">
            <v>345</v>
          </cell>
          <cell r="C670" t="str">
            <v>Sanford U5</v>
          </cell>
          <cell r="D670" t="str">
            <v>Other</v>
          </cell>
          <cell r="E670">
            <v>30702</v>
          </cell>
          <cell r="K670">
            <v>345</v>
          </cell>
          <cell r="L670">
            <v>9831046.0399999991</v>
          </cell>
          <cell r="M670">
            <v>841106.84</v>
          </cell>
          <cell r="N670">
            <v>-15600</v>
          </cell>
          <cell r="O670">
            <v>-562.98</v>
          </cell>
          <cell r="P670">
            <v>0</v>
          </cell>
          <cell r="Q670">
            <v>0</v>
          </cell>
          <cell r="R670">
            <v>0</v>
          </cell>
          <cell r="S670">
            <v>10655989.899999999</v>
          </cell>
          <cell r="T670">
            <v>280280.92000000004</v>
          </cell>
          <cell r="U670">
            <v>-47413.649999999994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10888857.169999998</v>
          </cell>
          <cell r="AA670">
            <v>1224976.23</v>
          </cell>
          <cell r="AB670">
            <v>2324395.4699999988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14438228.869999997</v>
          </cell>
        </row>
        <row r="671">
          <cell r="A671" t="str">
            <v>34630702</v>
          </cell>
          <cell r="B671">
            <v>346</v>
          </cell>
          <cell r="C671" t="str">
            <v>Sanford U5</v>
          </cell>
          <cell r="D671" t="str">
            <v>Other</v>
          </cell>
          <cell r="E671">
            <v>30702</v>
          </cell>
          <cell r="K671">
            <v>346</v>
          </cell>
          <cell r="L671">
            <v>768770.99</v>
          </cell>
          <cell r="M671">
            <v>68901.210000000006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837672.2</v>
          </cell>
          <cell r="T671">
            <v>22959.76999999999</v>
          </cell>
          <cell r="U671">
            <v>-3883.9799999999996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856747.99</v>
          </cell>
          <cell r="AA671">
            <v>100346.35</v>
          </cell>
          <cell r="AB671">
            <v>190407.44999999998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1147501.79</v>
          </cell>
        </row>
        <row r="672">
          <cell r="A672" t="str">
            <v/>
          </cell>
          <cell r="B672" t="str">
            <v/>
          </cell>
          <cell r="C672" t="str">
            <v>Sanford U5</v>
          </cell>
          <cell r="D672" t="str">
            <v>Other</v>
          </cell>
          <cell r="E672" t="str">
            <v/>
          </cell>
          <cell r="J672" t="str">
            <v>Depr Total</v>
          </cell>
          <cell r="L672">
            <v>65527581.719999999</v>
          </cell>
          <cell r="M672">
            <v>9940399.2700000014</v>
          </cell>
          <cell r="N672">
            <v>-462051.16000000003</v>
          </cell>
          <cell r="O672">
            <v>-238372.36</v>
          </cell>
          <cell r="P672">
            <v>0</v>
          </cell>
          <cell r="Q672">
            <v>29618.45</v>
          </cell>
          <cell r="R672">
            <v>281669.38</v>
          </cell>
          <cell r="S672">
            <v>75078845.299999997</v>
          </cell>
          <cell r="T672">
            <v>3412096.9499999997</v>
          </cell>
          <cell r="U672">
            <v>-485816.50000000012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78005125.75</v>
          </cell>
          <cell r="AA672">
            <v>11576153.710000001</v>
          </cell>
          <cell r="AB672">
            <v>-72648034.329999968</v>
          </cell>
          <cell r="AC672">
            <v>0</v>
          </cell>
          <cell r="AD672">
            <v>0</v>
          </cell>
          <cell r="AE672">
            <v>28995246.479766902</v>
          </cell>
          <cell r="AF672">
            <v>0</v>
          </cell>
          <cell r="AG672">
            <v>45928491.60976693</v>
          </cell>
        </row>
        <row r="673">
          <cell r="A673" t="str">
            <v/>
          </cell>
          <cell r="B673" t="str">
            <v/>
          </cell>
          <cell r="C673" t="str">
            <v>Sanford U5 Total</v>
          </cell>
          <cell r="D673" t="str">
            <v>Other</v>
          </cell>
          <cell r="E673" t="str">
            <v/>
          </cell>
          <cell r="I673" t="str">
            <v>Sanford U5 Total</v>
          </cell>
          <cell r="L673">
            <v>65527581.719999999</v>
          </cell>
          <cell r="M673">
            <v>9940399.2700000014</v>
          </cell>
          <cell r="N673">
            <v>-462051.16000000003</v>
          </cell>
          <cell r="O673">
            <v>-238372.36</v>
          </cell>
          <cell r="P673">
            <v>0</v>
          </cell>
          <cell r="Q673">
            <v>29618.45</v>
          </cell>
          <cell r="R673">
            <v>281669.38</v>
          </cell>
          <cell r="S673">
            <v>75078845.299999997</v>
          </cell>
          <cell r="T673">
            <v>3412096.9499999997</v>
          </cell>
          <cell r="U673">
            <v>-485816.50000000012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78005125.75</v>
          </cell>
          <cell r="AA673">
            <v>11576153.710000001</v>
          </cell>
          <cell r="AB673">
            <v>-72648034.329999968</v>
          </cell>
          <cell r="AC673">
            <v>0</v>
          </cell>
          <cell r="AD673">
            <v>0</v>
          </cell>
          <cell r="AE673">
            <v>28995246.479766902</v>
          </cell>
          <cell r="AF673">
            <v>0</v>
          </cell>
          <cell r="AG673">
            <v>45928491.60976693</v>
          </cell>
        </row>
        <row r="674">
          <cell r="A674" t="str">
            <v/>
          </cell>
          <cell r="B674" t="str">
            <v/>
          </cell>
          <cell r="C674" t="str">
            <v>Sanford U5 Total</v>
          </cell>
          <cell r="D674" t="str">
            <v>Other</v>
          </cell>
          <cell r="E674" t="str">
            <v/>
          </cell>
          <cell r="H674" t="str">
            <v>Sanford  Total</v>
          </cell>
          <cell r="L674">
            <v>113418643.78999998</v>
          </cell>
          <cell r="M674">
            <v>24092773.260000002</v>
          </cell>
          <cell r="N674">
            <v>-1135631.32</v>
          </cell>
          <cell r="O674">
            <v>-276035.32999999996</v>
          </cell>
          <cell r="P674">
            <v>0</v>
          </cell>
          <cell r="Q674">
            <v>116027.86</v>
          </cell>
          <cell r="R674">
            <v>-1574389.01</v>
          </cell>
          <cell r="S674">
            <v>134641389.25</v>
          </cell>
          <cell r="T674">
            <v>8521943.8900000006</v>
          </cell>
          <cell r="U674">
            <v>-1170329.49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141993003.64999998</v>
          </cell>
          <cell r="AA674">
            <v>33920176.090000004</v>
          </cell>
          <cell r="AB674">
            <v>-46962194.599999964</v>
          </cell>
          <cell r="AC674">
            <v>0</v>
          </cell>
          <cell r="AD674">
            <v>0</v>
          </cell>
          <cell r="AE674">
            <v>28995246.479766902</v>
          </cell>
          <cell r="AF674">
            <v>0</v>
          </cell>
          <cell r="AG674">
            <v>157946231.61976692</v>
          </cell>
        </row>
        <row r="675">
          <cell r="A675" t="str">
            <v>34140102</v>
          </cell>
          <cell r="B675">
            <v>341</v>
          </cell>
          <cell r="C675" t="str">
            <v>Space Coast Solar</v>
          </cell>
          <cell r="D675" t="str">
            <v>Other</v>
          </cell>
          <cell r="E675">
            <v>40102</v>
          </cell>
          <cell r="H675" t="str">
            <v xml:space="preserve">Space Coast </v>
          </cell>
          <cell r="I675" t="str">
            <v>Space Coast Solar</v>
          </cell>
          <cell r="J675" t="str">
            <v>Depr</v>
          </cell>
          <cell r="K675">
            <v>341</v>
          </cell>
          <cell r="L675">
            <v>28043.59</v>
          </cell>
          <cell r="M675">
            <v>40766.04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68809.63</v>
          </cell>
          <cell r="T675">
            <v>31658.880000000012</v>
          </cell>
          <cell r="U675">
            <v>-2780.63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97687.88</v>
          </cell>
          <cell r="AA675">
            <v>126648.22000000002</v>
          </cell>
          <cell r="AB675">
            <v>-17.419999999999998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224318.68000000002</v>
          </cell>
        </row>
        <row r="676">
          <cell r="A676" t="str">
            <v>34240102</v>
          </cell>
          <cell r="B676">
            <v>342</v>
          </cell>
          <cell r="C676" t="str">
            <v>Space Coast Solar</v>
          </cell>
          <cell r="D676" t="str">
            <v>Other</v>
          </cell>
          <cell r="E676">
            <v>40102</v>
          </cell>
          <cell r="K676">
            <v>342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</row>
        <row r="677">
          <cell r="A677" t="str">
            <v>34340102</v>
          </cell>
          <cell r="B677">
            <v>343</v>
          </cell>
          <cell r="C677" t="str">
            <v>Space Coast Solar</v>
          </cell>
          <cell r="D677" t="str">
            <v>Other</v>
          </cell>
          <cell r="E677">
            <v>40102</v>
          </cell>
          <cell r="K677">
            <v>343</v>
          </cell>
          <cell r="L677">
            <v>1397851.74</v>
          </cell>
          <cell r="M677">
            <v>1457630.36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2855482.1</v>
          </cell>
          <cell r="T677">
            <v>425607.47</v>
          </cell>
          <cell r="U677">
            <v>-37381.479999999996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3243708.0900000003</v>
          </cell>
          <cell r="AA677">
            <v>1702601.15</v>
          </cell>
          <cell r="AB677">
            <v>-234.17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4946075.07</v>
          </cell>
        </row>
        <row r="678">
          <cell r="A678" t="str">
            <v>34440102</v>
          </cell>
          <cell r="B678">
            <v>344</v>
          </cell>
          <cell r="C678" t="str">
            <v>Space Coast Solar</v>
          </cell>
          <cell r="D678" t="str">
            <v>Other</v>
          </cell>
          <cell r="E678">
            <v>40102</v>
          </cell>
          <cell r="K678">
            <v>344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A679" t="str">
            <v>34540102</v>
          </cell>
          <cell r="B679">
            <v>345</v>
          </cell>
          <cell r="C679" t="str">
            <v>Space Coast Solar</v>
          </cell>
          <cell r="D679" t="str">
            <v>Other</v>
          </cell>
          <cell r="E679">
            <v>40102</v>
          </cell>
          <cell r="K679">
            <v>345</v>
          </cell>
          <cell r="L679">
            <v>0</v>
          </cell>
          <cell r="M679">
            <v>25272.63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25272.63</v>
          </cell>
          <cell r="T679">
            <v>50528.319999999992</v>
          </cell>
          <cell r="U679">
            <v>-4437.9399999999996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71363.009999999995</v>
          </cell>
          <cell r="AA679">
            <v>202133.61000000002</v>
          </cell>
          <cell r="AB679">
            <v>-27.799999999999997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273468.82</v>
          </cell>
        </row>
        <row r="680">
          <cell r="A680" t="str">
            <v>34640102</v>
          </cell>
          <cell r="B680">
            <v>346</v>
          </cell>
          <cell r="C680" t="str">
            <v>Space Coast Solar</v>
          </cell>
          <cell r="D680" t="str">
            <v>Other</v>
          </cell>
          <cell r="E680">
            <v>40102</v>
          </cell>
          <cell r="K680">
            <v>346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</row>
        <row r="681">
          <cell r="A681" t="str">
            <v/>
          </cell>
          <cell r="B681" t="str">
            <v/>
          </cell>
          <cell r="C681" t="str">
            <v>Space Coast Solar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1425895.33</v>
          </cell>
          <cell r="M681">
            <v>1523669.03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2949564.36</v>
          </cell>
          <cell r="T681">
            <v>507794.67</v>
          </cell>
          <cell r="U681">
            <v>-44600.049999999996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3412758.98</v>
          </cell>
          <cell r="AA681">
            <v>2031382.98</v>
          </cell>
          <cell r="AB681">
            <v>-279.39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5443862.5700000003</v>
          </cell>
        </row>
        <row r="682">
          <cell r="A682" t="str">
            <v>346.340102</v>
          </cell>
          <cell r="B682">
            <v>346.3</v>
          </cell>
          <cell r="C682" t="str">
            <v>Space Coast Solar</v>
          </cell>
          <cell r="D682" t="str">
            <v>Other</v>
          </cell>
          <cell r="E682">
            <v>40102</v>
          </cell>
          <cell r="J682" t="str">
            <v>Amort</v>
          </cell>
          <cell r="K682">
            <v>346.3</v>
          </cell>
          <cell r="L682">
            <v>1695.45</v>
          </cell>
          <cell r="M682">
            <v>1839.4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3534.8500000000004</v>
          </cell>
          <cell r="T682">
            <v>605.77</v>
          </cell>
          <cell r="U682">
            <v>-5.2700000000000005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4135.3499999999995</v>
          </cell>
          <cell r="AA682">
            <v>2423.3300000000004</v>
          </cell>
          <cell r="AB682">
            <v>-0.03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6558.65</v>
          </cell>
        </row>
        <row r="683">
          <cell r="A683" t="str">
            <v>346.540102</v>
          </cell>
          <cell r="B683">
            <v>346.5</v>
          </cell>
          <cell r="C683" t="str">
            <v>Space Coast Solar</v>
          </cell>
          <cell r="D683" t="str">
            <v>Other</v>
          </cell>
          <cell r="E683">
            <v>40102</v>
          </cell>
          <cell r="K683">
            <v>346.5</v>
          </cell>
          <cell r="L683">
            <v>1345.41</v>
          </cell>
          <cell r="M683">
            <v>1407.5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2752.91</v>
          </cell>
          <cell r="T683">
            <v>471.77</v>
          </cell>
          <cell r="U683">
            <v>-6.83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3217.8500000000004</v>
          </cell>
          <cell r="AA683">
            <v>1887.2599999999998</v>
          </cell>
          <cell r="AB683">
            <v>-0.04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5105.07</v>
          </cell>
        </row>
        <row r="684">
          <cell r="A684" t="str">
            <v>346.740102</v>
          </cell>
          <cell r="B684">
            <v>346.7</v>
          </cell>
          <cell r="C684" t="str">
            <v>Space Coast Solar</v>
          </cell>
          <cell r="D684" t="str">
            <v>Other</v>
          </cell>
          <cell r="E684">
            <v>40102</v>
          </cell>
          <cell r="K684">
            <v>346.7</v>
          </cell>
          <cell r="L684">
            <v>3739.26</v>
          </cell>
          <cell r="M684">
            <v>4494.3999999999996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8233.66</v>
          </cell>
          <cell r="T684">
            <v>1840.83</v>
          </cell>
          <cell r="U684">
            <v>-37.35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10037.14</v>
          </cell>
          <cell r="AA684">
            <v>7364.04</v>
          </cell>
          <cell r="AB684">
            <v>-0.23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17400.95</v>
          </cell>
        </row>
        <row r="685">
          <cell r="A685" t="str">
            <v/>
          </cell>
          <cell r="B685" t="str">
            <v/>
          </cell>
          <cell r="C685" t="str">
            <v>Space Coast Solar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6780.1200000000008</v>
          </cell>
          <cell r="M685">
            <v>7741.2999999999993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14521.42</v>
          </cell>
          <cell r="T685">
            <v>2918.37</v>
          </cell>
          <cell r="U685">
            <v>-49.45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17390.34</v>
          </cell>
          <cell r="AA685">
            <v>11674.630000000001</v>
          </cell>
          <cell r="AB685">
            <v>-0.30000000000000004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29064.67</v>
          </cell>
        </row>
        <row r="686">
          <cell r="A686" t="str">
            <v/>
          </cell>
          <cell r="B686" t="str">
            <v/>
          </cell>
          <cell r="C686" t="str">
            <v>Space Coast Solar Total</v>
          </cell>
          <cell r="D686" t="str">
            <v>Other</v>
          </cell>
          <cell r="E686" t="str">
            <v/>
          </cell>
          <cell r="I686" t="str">
            <v>Space Coast Solar Total</v>
          </cell>
          <cell r="L686">
            <v>1432675.45</v>
          </cell>
          <cell r="M686">
            <v>1531410.3299999998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2964085.7800000003</v>
          </cell>
          <cell r="T686">
            <v>510713.04000000004</v>
          </cell>
          <cell r="U686">
            <v>-44649.499999999993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3430149.3200000003</v>
          </cell>
          <cell r="AA686">
            <v>2043057.61</v>
          </cell>
          <cell r="AB686">
            <v>-279.69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5472927.2400000012</v>
          </cell>
        </row>
        <row r="687">
          <cell r="A687" t="str">
            <v/>
          </cell>
          <cell r="B687" t="str">
            <v/>
          </cell>
          <cell r="C687" t="str">
            <v>Space Coast Solar Total</v>
          </cell>
          <cell r="D687" t="str">
            <v>Other</v>
          </cell>
          <cell r="E687" t="str">
            <v/>
          </cell>
          <cell r="H687" t="str">
            <v>Space Coast  Total</v>
          </cell>
          <cell r="L687">
            <v>1432675.45</v>
          </cell>
          <cell r="M687">
            <v>1531410.3299999998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2964085.7800000003</v>
          </cell>
          <cell r="T687">
            <v>510713.04000000004</v>
          </cell>
          <cell r="U687">
            <v>-44649.499999999993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3430149.3200000003</v>
          </cell>
          <cell r="AA687">
            <v>2043057.61</v>
          </cell>
          <cell r="AB687">
            <v>-279.69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5472927.2400000012</v>
          </cell>
        </row>
        <row r="688">
          <cell r="A688" t="str">
            <v>34130801</v>
          </cell>
          <cell r="B688">
            <v>341</v>
          </cell>
          <cell r="C688" t="str">
            <v>Turkey Pt U5</v>
          </cell>
          <cell r="D688" t="str">
            <v>Other</v>
          </cell>
          <cell r="E688">
            <v>30801</v>
          </cell>
          <cell r="H688" t="str">
            <v xml:space="preserve">Turkey Pt </v>
          </cell>
          <cell r="I688" t="str">
            <v>Turkey Pt U5</v>
          </cell>
          <cell r="J688" t="str">
            <v>Depr</v>
          </cell>
          <cell r="K688">
            <v>341</v>
          </cell>
          <cell r="L688">
            <v>4217901.6100000003</v>
          </cell>
          <cell r="M688">
            <v>814008.87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5031910.4800000004</v>
          </cell>
          <cell r="T688">
            <v>271145.45999999985</v>
          </cell>
          <cell r="U688">
            <v>-89008.930000000008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5214047.0100000007</v>
          </cell>
          <cell r="AA688">
            <v>1083478.67</v>
          </cell>
          <cell r="AB688">
            <v>-266367.17999999993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6031158.5000000009</v>
          </cell>
        </row>
        <row r="689">
          <cell r="A689" t="str">
            <v>34230801</v>
          </cell>
          <cell r="B689">
            <v>342</v>
          </cell>
          <cell r="C689" t="str">
            <v>Turkey Pt U5</v>
          </cell>
          <cell r="D689" t="str">
            <v>Other</v>
          </cell>
          <cell r="E689">
            <v>30801</v>
          </cell>
          <cell r="K689">
            <v>342</v>
          </cell>
          <cell r="L689">
            <v>1435142.23</v>
          </cell>
          <cell r="M689">
            <v>348336.09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1783478.32</v>
          </cell>
          <cell r="T689">
            <v>116030.37</v>
          </cell>
          <cell r="U689">
            <v>-35082.239999999998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1864426.45</v>
          </cell>
          <cell r="AA689">
            <v>463649.41000000003</v>
          </cell>
          <cell r="AB689">
            <v>-104986.74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2223089.12</v>
          </cell>
        </row>
        <row r="690">
          <cell r="A690" t="str">
            <v>34330801</v>
          </cell>
          <cell r="B690">
            <v>343</v>
          </cell>
          <cell r="C690" t="str">
            <v>Turkey Pt U5</v>
          </cell>
          <cell r="D690" t="str">
            <v>Other</v>
          </cell>
          <cell r="E690">
            <v>30801</v>
          </cell>
          <cell r="K690">
            <v>343</v>
          </cell>
          <cell r="L690">
            <v>-3598227.32</v>
          </cell>
          <cell r="M690">
            <v>14900513.869999999</v>
          </cell>
          <cell r="N690">
            <v>-2253433.5299999998</v>
          </cell>
          <cell r="O690">
            <v>-996277.59</v>
          </cell>
          <cell r="P690">
            <v>0</v>
          </cell>
          <cell r="Q690">
            <v>524986.28</v>
          </cell>
          <cell r="R690">
            <v>3496188.81</v>
          </cell>
          <cell r="S690">
            <v>12073750.52</v>
          </cell>
          <cell r="T690">
            <v>5213213.0699999984</v>
          </cell>
          <cell r="U690">
            <v>-1050823.81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16236139.779999997</v>
          </cell>
          <cell r="AA690">
            <v>20831641.98</v>
          </cell>
          <cell r="AB690">
            <v>-3144684.38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33923097.379999995</v>
          </cell>
        </row>
        <row r="691">
          <cell r="A691" t="str">
            <v>34430801</v>
          </cell>
          <cell r="B691">
            <v>344</v>
          </cell>
          <cell r="C691" t="str">
            <v>Turkey Pt U5</v>
          </cell>
          <cell r="D691" t="str">
            <v>Other</v>
          </cell>
          <cell r="E691">
            <v>30801</v>
          </cell>
          <cell r="K691">
            <v>344</v>
          </cell>
          <cell r="L691">
            <v>3101710</v>
          </cell>
          <cell r="M691">
            <v>1050042.94</v>
          </cell>
          <cell r="N691">
            <v>-11310</v>
          </cell>
          <cell r="O691">
            <v>-2008.71</v>
          </cell>
          <cell r="P691">
            <v>0</v>
          </cell>
          <cell r="Q691">
            <v>0</v>
          </cell>
          <cell r="R691">
            <v>0</v>
          </cell>
          <cell r="S691">
            <v>4138434.23</v>
          </cell>
          <cell r="T691">
            <v>349737.97</v>
          </cell>
          <cell r="U691">
            <v>-118185.21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4369986.99</v>
          </cell>
          <cell r="AA691">
            <v>1397528.98</v>
          </cell>
          <cell r="AB691">
            <v>-353679.8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5413836.1699999999</v>
          </cell>
        </row>
        <row r="692">
          <cell r="A692" t="str">
            <v>34530801</v>
          </cell>
          <cell r="B692">
            <v>345</v>
          </cell>
          <cell r="C692" t="str">
            <v>Turkey Pt U5</v>
          </cell>
          <cell r="D692" t="str">
            <v>Other</v>
          </cell>
          <cell r="E692">
            <v>30801</v>
          </cell>
          <cell r="K692">
            <v>345</v>
          </cell>
          <cell r="L692">
            <v>6489128.2400000002</v>
          </cell>
          <cell r="M692">
            <v>1315950.32</v>
          </cell>
          <cell r="N692">
            <v>0</v>
          </cell>
          <cell r="O692">
            <v>-556.66999999999996</v>
          </cell>
          <cell r="P692">
            <v>0</v>
          </cell>
          <cell r="Q692">
            <v>0</v>
          </cell>
          <cell r="R692">
            <v>0</v>
          </cell>
          <cell r="S692">
            <v>7804521.8900000006</v>
          </cell>
          <cell r="T692">
            <v>438339</v>
          </cell>
          <cell r="U692">
            <v>-148125.72000000003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8094735.1700000009</v>
          </cell>
          <cell r="AA692">
            <v>1751572.59</v>
          </cell>
          <cell r="AB692">
            <v>-443279.47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9403028.290000001</v>
          </cell>
        </row>
        <row r="693">
          <cell r="A693" t="str">
            <v>34630801</v>
          </cell>
          <cell r="B693">
            <v>346</v>
          </cell>
          <cell r="C693" t="str">
            <v>Turkey Pt U5</v>
          </cell>
          <cell r="D693" t="str">
            <v>Other</v>
          </cell>
          <cell r="E693">
            <v>30801</v>
          </cell>
          <cell r="K693">
            <v>346</v>
          </cell>
          <cell r="L693">
            <v>1174222.9099999999</v>
          </cell>
          <cell r="M693">
            <v>296879.21999999997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1471102.13</v>
          </cell>
          <cell r="T693">
            <v>98890.129999999946</v>
          </cell>
          <cell r="U693">
            <v>-33417.46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1536574.7999999998</v>
          </cell>
          <cell r="AA693">
            <v>395158.21</v>
          </cell>
          <cell r="AB693">
            <v>-100004.70999999999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1831728.2999999998</v>
          </cell>
        </row>
        <row r="694">
          <cell r="A694" t="str">
            <v/>
          </cell>
          <cell r="B694" t="str">
            <v/>
          </cell>
          <cell r="C694" t="str">
            <v>Turkey Pt U5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12819877.67</v>
          </cell>
          <cell r="M694">
            <v>18725731.309999999</v>
          </cell>
          <cell r="N694">
            <v>-2264743.5299999998</v>
          </cell>
          <cell r="O694">
            <v>-998842.97</v>
          </cell>
          <cell r="P694">
            <v>0</v>
          </cell>
          <cell r="Q694">
            <v>524986.28</v>
          </cell>
          <cell r="R694">
            <v>3496188.81</v>
          </cell>
          <cell r="S694">
            <v>32303197.57</v>
          </cell>
          <cell r="T694">
            <v>6487355.9999999981</v>
          </cell>
          <cell r="U694">
            <v>-1474643.3699999999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37315910.199999996</v>
          </cell>
          <cell r="AA694">
            <v>25923029.840000004</v>
          </cell>
          <cell r="AB694">
            <v>-4413002.2799999993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58825937.759999998</v>
          </cell>
        </row>
        <row r="695">
          <cell r="A695" t="str">
            <v>346.330801</v>
          </cell>
          <cell r="B695">
            <v>346.3</v>
          </cell>
          <cell r="C695" t="str">
            <v>Turkey Pt U5</v>
          </cell>
          <cell r="D695" t="str">
            <v>Other</v>
          </cell>
          <cell r="E695">
            <v>30801</v>
          </cell>
          <cell r="J695" t="str">
            <v>Amort</v>
          </cell>
          <cell r="K695">
            <v>346.3</v>
          </cell>
          <cell r="L695">
            <v>1138.56</v>
          </cell>
          <cell r="M695">
            <v>436.01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1574.57</v>
          </cell>
          <cell r="T695">
            <v>145.24</v>
          </cell>
          <cell r="U695">
            <v>-5.01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1714.8</v>
          </cell>
          <cell r="AA695">
            <v>71.830000000000069</v>
          </cell>
          <cell r="AB695">
            <v>-1746.63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40</v>
          </cell>
        </row>
        <row r="696">
          <cell r="A696" t="str">
            <v>346.530801</v>
          </cell>
          <cell r="B696">
            <v>346.5</v>
          </cell>
          <cell r="C696" t="str">
            <v>Turkey Pt U5</v>
          </cell>
          <cell r="D696" t="str">
            <v>Other</v>
          </cell>
          <cell r="E696">
            <v>30801</v>
          </cell>
          <cell r="K696">
            <v>346.5</v>
          </cell>
          <cell r="L696">
            <v>22492.959999999999</v>
          </cell>
          <cell r="M696">
            <v>4653.71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27146.67</v>
          </cell>
          <cell r="T696">
            <v>1550.1400000000003</v>
          </cell>
          <cell r="U696">
            <v>-89.06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28607.749999999996</v>
          </cell>
          <cell r="AA696">
            <v>2834.88</v>
          </cell>
          <cell r="AB696">
            <v>-31157.780000000006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284.84999999999127</v>
          </cell>
        </row>
        <row r="697">
          <cell r="A697" t="str">
            <v>346.730801</v>
          </cell>
          <cell r="B697">
            <v>346.7</v>
          </cell>
          <cell r="C697" t="str">
            <v>Turkey Pt U5</v>
          </cell>
          <cell r="D697" t="str">
            <v>Other</v>
          </cell>
          <cell r="E697">
            <v>30801</v>
          </cell>
          <cell r="K697">
            <v>346.7</v>
          </cell>
          <cell r="L697">
            <v>45033.35</v>
          </cell>
          <cell r="M697">
            <v>22648.95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67682.3</v>
          </cell>
          <cell r="T697">
            <v>7544.32</v>
          </cell>
          <cell r="U697">
            <v>-606.76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74619.86</v>
          </cell>
          <cell r="AA697">
            <v>30146.579999999998</v>
          </cell>
          <cell r="AB697">
            <v>-1815.7799999999997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102950.66</v>
          </cell>
        </row>
        <row r="698">
          <cell r="A698" t="str">
            <v/>
          </cell>
          <cell r="B698" t="str">
            <v/>
          </cell>
          <cell r="C698" t="str">
            <v>Turkey Pt U5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68664.87</v>
          </cell>
          <cell r="M698">
            <v>27738.670000000002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96403.540000000008</v>
          </cell>
          <cell r="T698">
            <v>9239.7000000000007</v>
          </cell>
          <cell r="U698">
            <v>-700.83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104942.41</v>
          </cell>
          <cell r="AA698">
            <v>33053.29</v>
          </cell>
          <cell r="AB698">
            <v>-34720.19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103275.51</v>
          </cell>
        </row>
        <row r="699">
          <cell r="A699" t="str">
            <v/>
          </cell>
          <cell r="B699" t="str">
            <v/>
          </cell>
          <cell r="C699" t="str">
            <v>Turkey Pt U5 Total</v>
          </cell>
          <cell r="D699" t="str">
            <v>Other</v>
          </cell>
          <cell r="E699" t="str">
            <v/>
          </cell>
          <cell r="I699" t="str">
            <v>Turkey Pt U5 Total</v>
          </cell>
          <cell r="L699">
            <v>12888542.540000001</v>
          </cell>
          <cell r="M699">
            <v>18753469.98</v>
          </cell>
          <cell r="N699">
            <v>-2264743.5299999998</v>
          </cell>
          <cell r="O699">
            <v>-998842.97</v>
          </cell>
          <cell r="P699">
            <v>0</v>
          </cell>
          <cell r="Q699">
            <v>524986.28</v>
          </cell>
          <cell r="R699">
            <v>3496188.81</v>
          </cell>
          <cell r="S699">
            <v>32399601.110000003</v>
          </cell>
          <cell r="T699">
            <v>6496595.6999999983</v>
          </cell>
          <cell r="U699">
            <v>-1475344.2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37420852.609999992</v>
          </cell>
          <cell r="AA699">
            <v>25956083.129999999</v>
          </cell>
          <cell r="AB699">
            <v>-4447722.47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58929213.269999996</v>
          </cell>
        </row>
        <row r="700">
          <cell r="A700" t="str">
            <v/>
          </cell>
          <cell r="B700" t="str">
            <v/>
          </cell>
          <cell r="C700" t="str">
            <v>Turkey Pt U5 Total</v>
          </cell>
          <cell r="D700" t="str">
            <v>Other</v>
          </cell>
          <cell r="E700" t="str">
            <v/>
          </cell>
          <cell r="H700" t="str">
            <v>Turkey Pt  Total</v>
          </cell>
          <cell r="L700">
            <v>12888542.540000001</v>
          </cell>
          <cell r="M700">
            <v>18753469.98</v>
          </cell>
          <cell r="N700">
            <v>-2264743.5299999998</v>
          </cell>
          <cell r="O700">
            <v>-998842.97</v>
          </cell>
          <cell r="P700">
            <v>0</v>
          </cell>
          <cell r="Q700">
            <v>524986.28</v>
          </cell>
          <cell r="R700">
            <v>3496188.81</v>
          </cell>
          <cell r="S700">
            <v>32399601.110000003</v>
          </cell>
          <cell r="T700">
            <v>6496595.6999999983</v>
          </cell>
          <cell r="U700">
            <v>-1475344.2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37420852.609999992</v>
          </cell>
          <cell r="AA700">
            <v>25956083.129999999</v>
          </cell>
          <cell r="AB700">
            <v>-4447722.47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58929213.269999996</v>
          </cell>
        </row>
        <row r="701">
          <cell r="A701" t="str">
            <v>34130900</v>
          </cell>
          <cell r="B701">
            <v>341</v>
          </cell>
          <cell r="C701" t="str">
            <v>WestCountyEC Comm</v>
          </cell>
          <cell r="D701" t="str">
            <v>Other</v>
          </cell>
          <cell r="E701">
            <v>30900</v>
          </cell>
          <cell r="H701" t="str">
            <v>WestCountyEC</v>
          </cell>
          <cell r="I701" t="str">
            <v>WestCountyEC Comm</v>
          </cell>
          <cell r="J701" t="str">
            <v>Depr</v>
          </cell>
          <cell r="K701">
            <v>341</v>
          </cell>
          <cell r="L701">
            <v>27842.3</v>
          </cell>
          <cell r="M701">
            <v>29040.400000000001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56882.7</v>
          </cell>
          <cell r="T701">
            <v>9599.0999999999985</v>
          </cell>
          <cell r="U701">
            <v>-26634.63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39847.17</v>
          </cell>
          <cell r="AA701">
            <v>39028.19</v>
          </cell>
          <cell r="AB701">
            <v>-5.41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78869.95</v>
          </cell>
        </row>
        <row r="702">
          <cell r="A702" t="str">
            <v>34230900</v>
          </cell>
          <cell r="B702">
            <v>342</v>
          </cell>
          <cell r="C702" t="str">
            <v>WestCountyEC Comm</v>
          </cell>
          <cell r="D702" t="str">
            <v>Other</v>
          </cell>
          <cell r="E702">
            <v>30900</v>
          </cell>
          <cell r="K702">
            <v>342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</row>
        <row r="703">
          <cell r="A703" t="str">
            <v>34330900</v>
          </cell>
          <cell r="B703">
            <v>343</v>
          </cell>
          <cell r="C703" t="str">
            <v>WestCountyEC Comm</v>
          </cell>
          <cell r="D703" t="str">
            <v>Other</v>
          </cell>
          <cell r="E703">
            <v>30900</v>
          </cell>
          <cell r="K703">
            <v>343</v>
          </cell>
          <cell r="L703">
            <v>482151.61</v>
          </cell>
          <cell r="M703">
            <v>1474076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1956227.6099999999</v>
          </cell>
          <cell r="T703">
            <v>531077.78</v>
          </cell>
          <cell r="U703">
            <v>-1473581.8699999999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1013723.5200000003</v>
          </cell>
          <cell r="AA703">
            <v>2159266.23</v>
          </cell>
          <cell r="AB703">
            <v>-298.78999999999996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3172690.96</v>
          </cell>
        </row>
        <row r="704">
          <cell r="A704" t="str">
            <v>34430900</v>
          </cell>
          <cell r="B704">
            <v>344</v>
          </cell>
          <cell r="C704" t="str">
            <v>WestCountyEC Comm</v>
          </cell>
          <cell r="D704" t="str">
            <v>Other</v>
          </cell>
          <cell r="E704">
            <v>30900</v>
          </cell>
          <cell r="K704">
            <v>344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</row>
        <row r="705">
          <cell r="A705" t="str">
            <v>34530900</v>
          </cell>
          <cell r="B705">
            <v>345</v>
          </cell>
          <cell r="C705" t="str">
            <v>WestCountyEC Comm</v>
          </cell>
          <cell r="D705" t="str">
            <v>Other</v>
          </cell>
          <cell r="E705">
            <v>30900</v>
          </cell>
          <cell r="K705">
            <v>345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</row>
        <row r="706">
          <cell r="A706" t="str">
            <v>34630900</v>
          </cell>
          <cell r="B706">
            <v>346</v>
          </cell>
          <cell r="C706" t="str">
            <v>WestCountyEC Comm</v>
          </cell>
          <cell r="D706" t="str">
            <v>Other</v>
          </cell>
          <cell r="E706">
            <v>30900</v>
          </cell>
          <cell r="K706">
            <v>346</v>
          </cell>
          <cell r="L706">
            <v>6336.13</v>
          </cell>
          <cell r="M706">
            <v>2556.7199999999998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8892.85</v>
          </cell>
          <cell r="T706">
            <v>902.50000000000045</v>
          </cell>
          <cell r="U706">
            <v>-2504.16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7291.1900000000005</v>
          </cell>
          <cell r="AA706">
            <v>3669.37</v>
          </cell>
          <cell r="AB706">
            <v>-0.51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10960.05</v>
          </cell>
        </row>
        <row r="707">
          <cell r="A707" t="str">
            <v/>
          </cell>
          <cell r="B707" t="str">
            <v/>
          </cell>
          <cell r="C707" t="str">
            <v>WestCountyEC Comm</v>
          </cell>
          <cell r="D707" t="str">
            <v>Other</v>
          </cell>
          <cell r="E707" t="str">
            <v/>
          </cell>
          <cell r="J707" t="str">
            <v>Depr Total</v>
          </cell>
          <cell r="L707">
            <v>516330.04</v>
          </cell>
          <cell r="M707">
            <v>1505673.1199999999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2022003.16</v>
          </cell>
          <cell r="T707">
            <v>541579.38</v>
          </cell>
          <cell r="U707">
            <v>-1502720.6599999997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1060861.8800000001</v>
          </cell>
          <cell r="AA707">
            <v>2201963.79</v>
          </cell>
          <cell r="AB707">
            <v>-304.70999999999998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3262520.96</v>
          </cell>
        </row>
        <row r="708">
          <cell r="A708" t="str">
            <v>346.330900</v>
          </cell>
          <cell r="B708">
            <v>346.3</v>
          </cell>
          <cell r="C708" t="str">
            <v>WestCountyEC Comm</v>
          </cell>
          <cell r="D708" t="str">
            <v>Other</v>
          </cell>
          <cell r="E708">
            <v>30900</v>
          </cell>
          <cell r="J708" t="str">
            <v>Amort</v>
          </cell>
          <cell r="K708">
            <v>346.3</v>
          </cell>
          <cell r="L708">
            <v>11148.68</v>
          </cell>
          <cell r="M708">
            <v>6510.87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17659.55</v>
          </cell>
          <cell r="T708">
            <v>2135.4099999999989</v>
          </cell>
          <cell r="U708">
            <v>-586.58000000000004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19208.379999999997</v>
          </cell>
          <cell r="AA708">
            <v>6410.5300000000007</v>
          </cell>
          <cell r="AB708">
            <v>-23207.079999999998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2411.8300000000017</v>
          </cell>
        </row>
        <row r="709">
          <cell r="A709" t="str">
            <v>346.530900</v>
          </cell>
          <cell r="B709">
            <v>346.5</v>
          </cell>
          <cell r="C709" t="str">
            <v>WestCountyEC Comm</v>
          </cell>
          <cell r="D709" t="str">
            <v>Other</v>
          </cell>
          <cell r="E709">
            <v>30900</v>
          </cell>
          <cell r="K709">
            <v>346.5</v>
          </cell>
          <cell r="L709">
            <v>23348.18</v>
          </cell>
          <cell r="M709">
            <v>17012.240000000002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40360.42</v>
          </cell>
          <cell r="T709">
            <v>5579.6100000000006</v>
          </cell>
          <cell r="U709">
            <v>-2554.4899999999998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43385.54</v>
          </cell>
          <cell r="AA709">
            <v>22685.690000000002</v>
          </cell>
          <cell r="AB709">
            <v>-0.51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66070.720000000001</v>
          </cell>
        </row>
        <row r="710">
          <cell r="A710" t="str">
            <v>346.730900</v>
          </cell>
          <cell r="B710">
            <v>346.7</v>
          </cell>
          <cell r="C710" t="str">
            <v>WestCountyEC Comm</v>
          </cell>
          <cell r="D710" t="str">
            <v>Other</v>
          </cell>
          <cell r="E710">
            <v>30900</v>
          </cell>
          <cell r="K710">
            <v>346.7</v>
          </cell>
          <cell r="L710">
            <v>167829.85</v>
          </cell>
          <cell r="M710">
            <v>108677.02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276506.87</v>
          </cell>
          <cell r="T710">
            <v>35831.469999999987</v>
          </cell>
          <cell r="U710">
            <v>-22966.39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289371.94999999995</v>
          </cell>
          <cell r="AA710">
            <v>145684.28999999998</v>
          </cell>
          <cell r="AB710">
            <v>-4.66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435051.57999999996</v>
          </cell>
        </row>
        <row r="711">
          <cell r="A711" t="str">
            <v/>
          </cell>
          <cell r="B711" t="str">
            <v/>
          </cell>
          <cell r="C711" t="str">
            <v>WestCountyEC Comm</v>
          </cell>
          <cell r="D711" t="str">
            <v>Other</v>
          </cell>
          <cell r="E711" t="str">
            <v/>
          </cell>
          <cell r="J711" t="str">
            <v>Amort Total</v>
          </cell>
          <cell r="L711">
            <v>202326.71000000002</v>
          </cell>
          <cell r="M711">
            <v>132200.13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334526.83999999997</v>
          </cell>
          <cell r="T711">
            <v>43546.489999999983</v>
          </cell>
          <cell r="U711">
            <v>-26107.46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351965.86999999994</v>
          </cell>
          <cell r="AA711">
            <v>174780.50999999998</v>
          </cell>
          <cell r="AB711">
            <v>-23212.249999999996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503534.12999999995</v>
          </cell>
        </row>
        <row r="712">
          <cell r="A712" t="str">
            <v/>
          </cell>
          <cell r="B712" t="str">
            <v/>
          </cell>
          <cell r="C712" t="str">
            <v>WestCountyEC Comm Total</v>
          </cell>
          <cell r="D712" t="str">
            <v>Other</v>
          </cell>
          <cell r="E712" t="str">
            <v/>
          </cell>
          <cell r="I712" t="str">
            <v>WestCountyEC Comm Total</v>
          </cell>
          <cell r="L712">
            <v>718656.75</v>
          </cell>
          <cell r="M712">
            <v>1637873.25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2356530</v>
          </cell>
          <cell r="T712">
            <v>585125.87</v>
          </cell>
          <cell r="U712">
            <v>-1528828.1199999996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1412827.75</v>
          </cell>
          <cell r="AA712">
            <v>2376744.2999999998</v>
          </cell>
          <cell r="AB712">
            <v>-23516.959999999995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3766055.0900000003</v>
          </cell>
        </row>
        <row r="713">
          <cell r="A713" t="str">
            <v>34130901</v>
          </cell>
          <cell r="B713">
            <v>341</v>
          </cell>
          <cell r="C713" t="str">
            <v>WestCountyEC U1</v>
          </cell>
          <cell r="D713" t="str">
            <v>Other</v>
          </cell>
          <cell r="E713">
            <v>30901</v>
          </cell>
          <cell r="I713" t="str">
            <v>WestCountyEC U1</v>
          </cell>
          <cell r="J713" t="str">
            <v>Depr</v>
          </cell>
          <cell r="K713">
            <v>341</v>
          </cell>
          <cell r="L713">
            <v>1658769.26</v>
          </cell>
          <cell r="M713">
            <v>970344.53</v>
          </cell>
          <cell r="N713">
            <v>0</v>
          </cell>
          <cell r="O713">
            <v>-0.39</v>
          </cell>
          <cell r="P713">
            <v>0</v>
          </cell>
          <cell r="Q713">
            <v>0</v>
          </cell>
          <cell r="R713">
            <v>0</v>
          </cell>
          <cell r="S713">
            <v>2629113.4</v>
          </cell>
          <cell r="T713">
            <v>871169.69</v>
          </cell>
          <cell r="U713">
            <v>-2417235.14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1083047.95</v>
          </cell>
          <cell r="AA713">
            <v>3542018.46</v>
          </cell>
          <cell r="AB713">
            <v>-490.13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4624576.28</v>
          </cell>
        </row>
        <row r="714">
          <cell r="A714" t="str">
            <v>34230901</v>
          </cell>
          <cell r="B714">
            <v>342</v>
          </cell>
          <cell r="C714" t="str">
            <v>WestCountyEC U1</v>
          </cell>
          <cell r="D714" t="str">
            <v>Other</v>
          </cell>
          <cell r="E714">
            <v>30901</v>
          </cell>
          <cell r="K714">
            <v>342</v>
          </cell>
          <cell r="L714">
            <v>0</v>
          </cell>
          <cell r="M714">
            <v>28757.7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28757.7</v>
          </cell>
          <cell r="T714">
            <v>169773.34</v>
          </cell>
          <cell r="U714">
            <v>-471070.17000000004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-272539.13</v>
          </cell>
          <cell r="AA714">
            <v>690267.67999999993</v>
          </cell>
          <cell r="AB714">
            <v>-95.51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417633.03999999992</v>
          </cell>
        </row>
        <row r="715">
          <cell r="A715" t="str">
            <v>34330901</v>
          </cell>
          <cell r="B715">
            <v>343</v>
          </cell>
          <cell r="C715" t="str">
            <v>WestCountyEC U1</v>
          </cell>
          <cell r="D715" t="str">
            <v>Other</v>
          </cell>
          <cell r="E715">
            <v>30901</v>
          </cell>
          <cell r="K715">
            <v>343</v>
          </cell>
          <cell r="L715">
            <v>31545195.140000001</v>
          </cell>
          <cell r="M715">
            <v>14882146.810000001</v>
          </cell>
          <cell r="N715">
            <v>0</v>
          </cell>
          <cell r="O715">
            <v>-1154859.82</v>
          </cell>
          <cell r="P715">
            <v>0</v>
          </cell>
          <cell r="Q715">
            <v>0</v>
          </cell>
          <cell r="R715">
            <v>0</v>
          </cell>
          <cell r="S715">
            <v>45272482.130000003</v>
          </cell>
          <cell r="T715">
            <v>3252220.33</v>
          </cell>
          <cell r="U715">
            <v>-22954763.560000002</v>
          </cell>
          <cell r="V715">
            <v>0</v>
          </cell>
          <cell r="W715">
            <v>0</v>
          </cell>
          <cell r="X715">
            <v>5471826</v>
          </cell>
          <cell r="Y715">
            <v>0</v>
          </cell>
          <cell r="Z715">
            <v>31041764.899999999</v>
          </cell>
          <cell r="AA715">
            <v>13566027.410000002</v>
          </cell>
          <cell r="AB715">
            <v>-1875.7599999999998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44605916.549999997</v>
          </cell>
        </row>
        <row r="716">
          <cell r="A716" t="str">
            <v>34430901</v>
          </cell>
          <cell r="B716">
            <v>344</v>
          </cell>
          <cell r="C716" t="str">
            <v>WestCountyEC U1</v>
          </cell>
          <cell r="D716" t="str">
            <v>Other</v>
          </cell>
          <cell r="E716">
            <v>30901</v>
          </cell>
          <cell r="K716">
            <v>344</v>
          </cell>
          <cell r="L716">
            <v>0</v>
          </cell>
          <cell r="M716">
            <v>65699.759999999995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65699.759999999995</v>
          </cell>
          <cell r="T716">
            <v>387863.62</v>
          </cell>
          <cell r="U716">
            <v>-1076205.46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-622642.07999999996</v>
          </cell>
          <cell r="AA716">
            <v>1576983.3699999999</v>
          </cell>
          <cell r="AB716">
            <v>-218.23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954123.05999999994</v>
          </cell>
        </row>
        <row r="717">
          <cell r="A717" t="str">
            <v>34530901</v>
          </cell>
          <cell r="B717">
            <v>345</v>
          </cell>
          <cell r="C717" t="str">
            <v>WestCountyEC U1</v>
          </cell>
          <cell r="D717" t="str">
            <v>Other</v>
          </cell>
          <cell r="E717">
            <v>30901</v>
          </cell>
          <cell r="K717">
            <v>345</v>
          </cell>
          <cell r="L717">
            <v>293684.76</v>
          </cell>
          <cell r="M717">
            <v>241113.43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534798.18999999994</v>
          </cell>
          <cell r="T717">
            <v>569506.22</v>
          </cell>
          <cell r="U717">
            <v>-1580209.28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-475904.86999999988</v>
          </cell>
          <cell r="AA717">
            <v>2315509.31</v>
          </cell>
          <cell r="AB717">
            <v>-320.41000000000003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1839284.03</v>
          </cell>
        </row>
        <row r="718">
          <cell r="A718" t="str">
            <v>34630901</v>
          </cell>
          <cell r="B718">
            <v>346</v>
          </cell>
          <cell r="C718" t="str">
            <v>WestCountyEC U1</v>
          </cell>
          <cell r="D718" t="str">
            <v>Other</v>
          </cell>
          <cell r="E718">
            <v>30901</v>
          </cell>
          <cell r="K718">
            <v>346</v>
          </cell>
          <cell r="L718">
            <v>0</v>
          </cell>
          <cell r="M718">
            <v>10641.37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10641.37</v>
          </cell>
          <cell r="T718">
            <v>62822.159999999996</v>
          </cell>
          <cell r="U718">
            <v>-174312.68000000002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-100849.15000000002</v>
          </cell>
          <cell r="AA718">
            <v>255423.52999999997</v>
          </cell>
          <cell r="AB718">
            <v>-35.340000000000003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154539.03999999995</v>
          </cell>
        </row>
        <row r="719">
          <cell r="A719" t="str">
            <v/>
          </cell>
          <cell r="B719" t="str">
            <v/>
          </cell>
          <cell r="C719" t="str">
            <v>WestCountyEC U1</v>
          </cell>
          <cell r="D719" t="str">
            <v>Other</v>
          </cell>
          <cell r="E719" t="str">
            <v/>
          </cell>
          <cell r="J719" t="str">
            <v>Depr Total</v>
          </cell>
          <cell r="L719">
            <v>33497649.160000004</v>
          </cell>
          <cell r="M719">
            <v>16198703.6</v>
          </cell>
          <cell r="N719">
            <v>0</v>
          </cell>
          <cell r="O719">
            <v>-1154860.21</v>
          </cell>
          <cell r="P719">
            <v>0</v>
          </cell>
          <cell r="Q719">
            <v>0</v>
          </cell>
          <cell r="R719">
            <v>0</v>
          </cell>
          <cell r="S719">
            <v>48541492.549999997</v>
          </cell>
          <cell r="T719">
            <v>5313355.3600000003</v>
          </cell>
          <cell r="U719">
            <v>-28673796.290000003</v>
          </cell>
          <cell r="V719">
            <v>0</v>
          </cell>
          <cell r="W719">
            <v>0</v>
          </cell>
          <cell r="X719">
            <v>5471826</v>
          </cell>
          <cell r="Y719">
            <v>0</v>
          </cell>
          <cell r="Z719">
            <v>30652877.620000001</v>
          </cell>
          <cell r="AA719">
            <v>21946229.760000002</v>
          </cell>
          <cell r="AB719">
            <v>-3035.3799999999997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52596072</v>
          </cell>
        </row>
        <row r="720">
          <cell r="A720" t="str">
            <v/>
          </cell>
          <cell r="B720" t="str">
            <v/>
          </cell>
          <cell r="C720" t="str">
            <v>WestCountyEC U1 Total</v>
          </cell>
          <cell r="D720" t="str">
            <v>Other</v>
          </cell>
          <cell r="E720" t="str">
            <v/>
          </cell>
          <cell r="I720" t="str">
            <v>WestCountyEC U1 Total</v>
          </cell>
          <cell r="L720">
            <v>33497649.160000004</v>
          </cell>
          <cell r="M720">
            <v>16198703.6</v>
          </cell>
          <cell r="N720">
            <v>0</v>
          </cell>
          <cell r="O720">
            <v>-1154860.21</v>
          </cell>
          <cell r="P720">
            <v>0</v>
          </cell>
          <cell r="Q720">
            <v>0</v>
          </cell>
          <cell r="R720">
            <v>0</v>
          </cell>
          <cell r="S720">
            <v>48541492.549999997</v>
          </cell>
          <cell r="T720">
            <v>5313355.3600000003</v>
          </cell>
          <cell r="U720">
            <v>-28673796.290000003</v>
          </cell>
          <cell r="V720">
            <v>0</v>
          </cell>
          <cell r="W720">
            <v>0</v>
          </cell>
          <cell r="X720">
            <v>5471826</v>
          </cell>
          <cell r="Y720">
            <v>0</v>
          </cell>
          <cell r="Z720">
            <v>30652877.620000001</v>
          </cell>
          <cell r="AA720">
            <v>21946229.760000002</v>
          </cell>
          <cell r="AB720">
            <v>-3035.3799999999997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52596072</v>
          </cell>
        </row>
        <row r="721">
          <cell r="A721" t="str">
            <v>34130902</v>
          </cell>
          <cell r="B721">
            <v>341</v>
          </cell>
          <cell r="C721" t="str">
            <v>WestCountyEC U2</v>
          </cell>
          <cell r="D721" t="str">
            <v>Other</v>
          </cell>
          <cell r="E721">
            <v>30902</v>
          </cell>
          <cell r="I721" t="str">
            <v>WestCountyEC U2</v>
          </cell>
          <cell r="J721" t="str">
            <v>Depr</v>
          </cell>
          <cell r="K721">
            <v>341</v>
          </cell>
          <cell r="L721">
            <v>0</v>
          </cell>
          <cell r="M721">
            <v>-440.07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-440.07</v>
          </cell>
          <cell r="T721">
            <v>308067.88999999996</v>
          </cell>
          <cell r="U721">
            <v>-854796.16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-547168.34000000008</v>
          </cell>
          <cell r="AA721">
            <v>1252548.29</v>
          </cell>
          <cell r="AB721">
            <v>-173.32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705206.62999999989</v>
          </cell>
        </row>
        <row r="722">
          <cell r="A722" t="str">
            <v>34230902</v>
          </cell>
          <cell r="B722">
            <v>342</v>
          </cell>
          <cell r="C722" t="str">
            <v>WestCountyEC U2</v>
          </cell>
          <cell r="D722" t="str">
            <v>Other</v>
          </cell>
          <cell r="E722">
            <v>30902</v>
          </cell>
          <cell r="K722">
            <v>342</v>
          </cell>
          <cell r="L722">
            <v>0</v>
          </cell>
          <cell r="M722">
            <v>-57.99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-57.99</v>
          </cell>
          <cell r="T722">
            <v>55700.589999999989</v>
          </cell>
          <cell r="U722">
            <v>-154552.44999999998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-98909.849999999991</v>
          </cell>
          <cell r="AA722">
            <v>226468.5</v>
          </cell>
          <cell r="AB722">
            <v>-31.339999999999996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127527.31000000001</v>
          </cell>
        </row>
        <row r="723">
          <cell r="A723" t="str">
            <v>34330902</v>
          </cell>
          <cell r="B723">
            <v>343</v>
          </cell>
          <cell r="C723" t="str">
            <v>WestCountyEC U2</v>
          </cell>
          <cell r="D723" t="str">
            <v>Other</v>
          </cell>
          <cell r="E723">
            <v>30902</v>
          </cell>
          <cell r="K723">
            <v>343</v>
          </cell>
          <cell r="L723">
            <v>21894547.5</v>
          </cell>
          <cell r="M723">
            <v>12958337.65</v>
          </cell>
          <cell r="N723">
            <v>0</v>
          </cell>
          <cell r="O723">
            <v>-802.99</v>
          </cell>
          <cell r="P723">
            <v>0</v>
          </cell>
          <cell r="Q723">
            <v>0</v>
          </cell>
          <cell r="R723">
            <v>0</v>
          </cell>
          <cell r="S723">
            <v>34852082.159999996</v>
          </cell>
          <cell r="T723">
            <v>3192344.83</v>
          </cell>
          <cell r="U723">
            <v>-8857801.3000000007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29186625.690000005</v>
          </cell>
          <cell r="AA723">
            <v>12351153.91</v>
          </cell>
          <cell r="AB723">
            <v>-41040357.369999997</v>
          </cell>
          <cell r="AC723">
            <v>0</v>
          </cell>
          <cell r="AD723">
            <v>0</v>
          </cell>
          <cell r="AE723">
            <v>16415478</v>
          </cell>
          <cell r="AF723">
            <v>0</v>
          </cell>
          <cell r="AG723">
            <v>16912900.230000008</v>
          </cell>
        </row>
        <row r="724">
          <cell r="A724" t="str">
            <v>34430902</v>
          </cell>
          <cell r="B724">
            <v>344</v>
          </cell>
          <cell r="C724" t="str">
            <v>WestCountyEC U2</v>
          </cell>
          <cell r="D724" t="str">
            <v>Other</v>
          </cell>
          <cell r="E724">
            <v>30902</v>
          </cell>
          <cell r="K724">
            <v>344</v>
          </cell>
          <cell r="L724">
            <v>0</v>
          </cell>
          <cell r="M724">
            <v>-95.46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-95.46</v>
          </cell>
          <cell r="T724">
            <v>334601.58</v>
          </cell>
          <cell r="U724">
            <v>-928419.24000000011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-593913.12000000011</v>
          </cell>
          <cell r="AA724">
            <v>1360429.5400000003</v>
          </cell>
          <cell r="AB724">
            <v>-188.25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766328.17000000016</v>
          </cell>
        </row>
        <row r="725">
          <cell r="A725" t="str">
            <v>34530902</v>
          </cell>
          <cell r="B725">
            <v>345</v>
          </cell>
          <cell r="C725" t="str">
            <v>WestCountyEC U2</v>
          </cell>
          <cell r="D725" t="str">
            <v>Other</v>
          </cell>
          <cell r="E725">
            <v>30902</v>
          </cell>
          <cell r="K725">
            <v>345</v>
          </cell>
          <cell r="L725">
            <v>71.650000000000006</v>
          </cell>
          <cell r="M725">
            <v>1178.69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1250.3400000000001</v>
          </cell>
          <cell r="T725">
            <v>258564.57</v>
          </cell>
          <cell r="U725">
            <v>-717439.28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-457624.37</v>
          </cell>
          <cell r="AA725">
            <v>1051276.79</v>
          </cell>
          <cell r="AB725">
            <v>-145.47999999999999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593506.94000000006</v>
          </cell>
        </row>
        <row r="726">
          <cell r="A726" t="str">
            <v>34630902</v>
          </cell>
          <cell r="B726">
            <v>346</v>
          </cell>
          <cell r="C726" t="str">
            <v>WestCountyEC U2</v>
          </cell>
          <cell r="D726" t="str">
            <v>Other</v>
          </cell>
          <cell r="E726">
            <v>30902</v>
          </cell>
          <cell r="K726">
            <v>346</v>
          </cell>
          <cell r="L726">
            <v>0</v>
          </cell>
          <cell r="M726">
            <v>-4.33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-4.33</v>
          </cell>
          <cell r="T726">
            <v>73366.559999999998</v>
          </cell>
          <cell r="U726">
            <v>-203570.25999999998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-130208.02999999998</v>
          </cell>
          <cell r="AA726">
            <v>298295.20999999996</v>
          </cell>
          <cell r="AB726">
            <v>-41.29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168045.89</v>
          </cell>
        </row>
        <row r="727">
          <cell r="A727" t="str">
            <v/>
          </cell>
          <cell r="B727" t="str">
            <v/>
          </cell>
          <cell r="C727" t="str">
            <v>WestCountyEC U2</v>
          </cell>
          <cell r="D727" t="str">
            <v>Other</v>
          </cell>
          <cell r="E727" t="str">
            <v/>
          </cell>
          <cell r="J727" t="str">
            <v>Depr Total</v>
          </cell>
          <cell r="L727">
            <v>21894619.149999999</v>
          </cell>
          <cell r="M727">
            <v>12958918.489999998</v>
          </cell>
          <cell r="N727">
            <v>0</v>
          </cell>
          <cell r="O727">
            <v>-802.99</v>
          </cell>
          <cell r="P727">
            <v>0</v>
          </cell>
          <cell r="Q727">
            <v>0</v>
          </cell>
          <cell r="R727">
            <v>0</v>
          </cell>
          <cell r="S727">
            <v>34852734.649999999</v>
          </cell>
          <cell r="T727">
            <v>4222646.0199999996</v>
          </cell>
          <cell r="U727">
            <v>-11716578.689999999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27358801.98</v>
          </cell>
          <cell r="AA727">
            <v>16540172.240000002</v>
          </cell>
          <cell r="AB727">
            <v>-41040937.04999999</v>
          </cell>
          <cell r="AC727">
            <v>0</v>
          </cell>
          <cell r="AD727">
            <v>0</v>
          </cell>
          <cell r="AE727">
            <v>16415478</v>
          </cell>
          <cell r="AF727">
            <v>0</v>
          </cell>
          <cell r="AG727">
            <v>19273515.170000013</v>
          </cell>
        </row>
        <row r="728">
          <cell r="A728" t="str">
            <v>346.330902</v>
          </cell>
          <cell r="B728">
            <v>346.3</v>
          </cell>
          <cell r="C728" t="str">
            <v>WestCountyEC U2</v>
          </cell>
          <cell r="D728" t="str">
            <v>Other</v>
          </cell>
          <cell r="E728">
            <v>30902</v>
          </cell>
          <cell r="J728" t="str">
            <v>Amort</v>
          </cell>
          <cell r="K728">
            <v>346.3</v>
          </cell>
          <cell r="L728">
            <v>4084.08</v>
          </cell>
          <cell r="M728">
            <v>2722.64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6806.7199999999993</v>
          </cell>
          <cell r="T728">
            <v>892.97000000000025</v>
          </cell>
          <cell r="U728">
            <v>-245.29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7454.4000000000005</v>
          </cell>
          <cell r="AA728">
            <v>3479.3900000000003</v>
          </cell>
          <cell r="AB728">
            <v>-10890.720000000001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43.069999999999709</v>
          </cell>
        </row>
        <row r="729">
          <cell r="A729" t="str">
            <v/>
          </cell>
          <cell r="B729" t="str">
            <v/>
          </cell>
          <cell r="C729" t="str">
            <v>WestCountyEC U2</v>
          </cell>
          <cell r="D729" t="str">
            <v>Other</v>
          </cell>
          <cell r="E729" t="str">
            <v/>
          </cell>
          <cell r="J729" t="str">
            <v>Amort Total</v>
          </cell>
          <cell r="L729">
            <v>4084.08</v>
          </cell>
          <cell r="M729">
            <v>2722.64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6806.7199999999993</v>
          </cell>
          <cell r="T729">
            <v>892.97000000000025</v>
          </cell>
          <cell r="U729">
            <v>-245.29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7454.4000000000005</v>
          </cell>
          <cell r="AA729">
            <v>3479.3900000000003</v>
          </cell>
          <cell r="AB729">
            <v>-10890.720000000001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43.069999999999709</v>
          </cell>
        </row>
        <row r="730">
          <cell r="A730" t="str">
            <v/>
          </cell>
          <cell r="B730" t="str">
            <v/>
          </cell>
          <cell r="C730" t="str">
            <v>WestCountyEC U2 Total</v>
          </cell>
          <cell r="D730" t="str">
            <v>Other</v>
          </cell>
          <cell r="E730" t="str">
            <v/>
          </cell>
          <cell r="I730" t="str">
            <v>WestCountyEC U2 Total</v>
          </cell>
          <cell r="L730">
            <v>21898703.229999997</v>
          </cell>
          <cell r="M730">
            <v>12961641.129999999</v>
          </cell>
          <cell r="N730">
            <v>0</v>
          </cell>
          <cell r="O730">
            <v>-802.99</v>
          </cell>
          <cell r="P730">
            <v>0</v>
          </cell>
          <cell r="Q730">
            <v>0</v>
          </cell>
          <cell r="R730">
            <v>0</v>
          </cell>
          <cell r="S730">
            <v>34859541.369999997</v>
          </cell>
          <cell r="T730">
            <v>4223538.9899999993</v>
          </cell>
          <cell r="U730">
            <v>-11716823.979999999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27366256.379999999</v>
          </cell>
          <cell r="AA730">
            <v>16543651.630000003</v>
          </cell>
          <cell r="AB730">
            <v>-41051827.769999988</v>
          </cell>
          <cell r="AC730">
            <v>0</v>
          </cell>
          <cell r="AD730">
            <v>0</v>
          </cell>
          <cell r="AE730">
            <v>16415478</v>
          </cell>
          <cell r="AF730">
            <v>0</v>
          </cell>
          <cell r="AG730">
            <v>19273558.240000013</v>
          </cell>
        </row>
        <row r="731">
          <cell r="A731" t="str">
            <v>34130903</v>
          </cell>
          <cell r="B731">
            <v>341</v>
          </cell>
          <cell r="C731" t="str">
            <v>WestCountyEC U3</v>
          </cell>
          <cell r="D731" t="str">
            <v>Other</v>
          </cell>
          <cell r="E731">
            <v>30903</v>
          </cell>
          <cell r="I731" t="str">
            <v>WestCountyEC U3</v>
          </cell>
          <cell r="J731" t="str">
            <v>Depr</v>
          </cell>
          <cell r="K731">
            <v>341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488514.43000000005</v>
          </cell>
          <cell r="U731">
            <v>-42665.599999999999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445848.83000000007</v>
          </cell>
          <cell r="AA731">
            <v>1983353.34</v>
          </cell>
          <cell r="AB731">
            <v>-273.31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2428928.8600000003</v>
          </cell>
        </row>
        <row r="732">
          <cell r="A732" t="str">
            <v>34230903</v>
          </cell>
          <cell r="B732">
            <v>342</v>
          </cell>
          <cell r="C732" t="str">
            <v>WestCountyEC U3</v>
          </cell>
          <cell r="D732" t="str">
            <v>Other</v>
          </cell>
          <cell r="E732">
            <v>30903</v>
          </cell>
          <cell r="K732">
            <v>342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88326.44</v>
          </cell>
          <cell r="U732">
            <v>-7714.21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80612.23</v>
          </cell>
          <cell r="AA732">
            <v>358602.58</v>
          </cell>
          <cell r="AB732">
            <v>-49.42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439165.39</v>
          </cell>
        </row>
        <row r="733">
          <cell r="A733" t="str">
            <v>34330903</v>
          </cell>
          <cell r="B733">
            <v>343</v>
          </cell>
          <cell r="C733" t="str">
            <v>WestCountyEC U3</v>
          </cell>
          <cell r="D733" t="str">
            <v>Other</v>
          </cell>
          <cell r="E733">
            <v>30903</v>
          </cell>
          <cell r="K733">
            <v>343</v>
          </cell>
          <cell r="L733">
            <v>0</v>
          </cell>
          <cell r="M733">
            <v>7214886.3600000003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7214886.3600000003</v>
          </cell>
          <cell r="T733">
            <v>5062217.0100000007</v>
          </cell>
          <cell r="U733">
            <v>-442121.08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11834982.290000001</v>
          </cell>
          <cell r="AA733">
            <v>20140343.969999999</v>
          </cell>
          <cell r="AB733">
            <v>-18678830.540000003</v>
          </cell>
          <cell r="AC733">
            <v>0</v>
          </cell>
          <cell r="AD733">
            <v>0</v>
          </cell>
          <cell r="AE733">
            <v>7470418.7999999998</v>
          </cell>
          <cell r="AF733">
            <v>0</v>
          </cell>
          <cell r="AG733">
            <v>20766914.519999996</v>
          </cell>
        </row>
        <row r="734">
          <cell r="A734" t="str">
            <v>34430903</v>
          </cell>
          <cell r="B734">
            <v>344</v>
          </cell>
          <cell r="C734" t="str">
            <v>WestCountyEC U3</v>
          </cell>
          <cell r="D734" t="str">
            <v>Other</v>
          </cell>
          <cell r="E734">
            <v>30903</v>
          </cell>
          <cell r="K734">
            <v>344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530589.87</v>
          </cell>
          <cell r="U734">
            <v>-46340.36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484249.51</v>
          </cell>
          <cell r="AA734">
            <v>2154178.4099999997</v>
          </cell>
          <cell r="AB734">
            <v>-296.84000000000003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2638131.08</v>
          </cell>
        </row>
        <row r="735">
          <cell r="A735" t="str">
            <v>34530903</v>
          </cell>
          <cell r="B735">
            <v>345</v>
          </cell>
          <cell r="C735" t="str">
            <v>WestCountyEC U3</v>
          </cell>
          <cell r="D735" t="str">
            <v>Other</v>
          </cell>
          <cell r="E735">
            <v>30903</v>
          </cell>
          <cell r="K735">
            <v>345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410015.20999999996</v>
          </cell>
          <cell r="U735">
            <v>-35809.68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374205.52999999997</v>
          </cell>
          <cell r="AA735">
            <v>1664649.0499999998</v>
          </cell>
          <cell r="AB735">
            <v>-229.38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2038625.2</v>
          </cell>
        </row>
        <row r="736">
          <cell r="A736" t="str">
            <v>34630903</v>
          </cell>
          <cell r="B736">
            <v>346</v>
          </cell>
          <cell r="C736" t="str">
            <v>WestCountyEC U3</v>
          </cell>
          <cell r="D736" t="str">
            <v>Other</v>
          </cell>
          <cell r="E736">
            <v>30903</v>
          </cell>
          <cell r="K736">
            <v>346</v>
          </cell>
          <cell r="L736">
            <v>0</v>
          </cell>
          <cell r="M736">
            <v>2323639.87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2323639.87</v>
          </cell>
          <cell r="T736">
            <v>116340.0299999998</v>
          </cell>
          <cell r="U736">
            <v>-10160.84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2429819.06</v>
          </cell>
          <cell r="AA736">
            <v>472336.91000000003</v>
          </cell>
          <cell r="AB736">
            <v>-65.09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2902090.88</v>
          </cell>
        </row>
        <row r="737">
          <cell r="A737" t="str">
            <v/>
          </cell>
          <cell r="B737" t="str">
            <v/>
          </cell>
          <cell r="C737" t="str">
            <v>WestCountyEC U3</v>
          </cell>
          <cell r="D737" t="str">
            <v>Other</v>
          </cell>
          <cell r="E737" t="str">
            <v/>
          </cell>
          <cell r="J737" t="str">
            <v>Depr Total</v>
          </cell>
          <cell r="L737">
            <v>0</v>
          </cell>
          <cell r="M737">
            <v>9538526.2300000004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9538526.2300000004</v>
          </cell>
          <cell r="T737">
            <v>6696002.9900000002</v>
          </cell>
          <cell r="U737">
            <v>-584811.77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15649717.450000001</v>
          </cell>
          <cell r="AA737">
            <v>26773464.260000002</v>
          </cell>
          <cell r="AB737">
            <v>-18679744.580000002</v>
          </cell>
          <cell r="AC737">
            <v>0</v>
          </cell>
          <cell r="AD737">
            <v>0</v>
          </cell>
          <cell r="AE737">
            <v>7470418.7999999998</v>
          </cell>
          <cell r="AF737">
            <v>0</v>
          </cell>
          <cell r="AG737">
            <v>31213855.929999992</v>
          </cell>
        </row>
        <row r="738">
          <cell r="A738" t="str">
            <v/>
          </cell>
          <cell r="B738" t="str">
            <v/>
          </cell>
          <cell r="C738" t="str">
            <v>WestCountyEC U3 Total</v>
          </cell>
          <cell r="D738" t="str">
            <v>Other</v>
          </cell>
          <cell r="E738" t="str">
            <v/>
          </cell>
          <cell r="I738" t="str">
            <v>WestCountyEC U3 Total</v>
          </cell>
          <cell r="L738">
            <v>0</v>
          </cell>
          <cell r="M738">
            <v>9538526.2300000004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9538526.2300000004</v>
          </cell>
          <cell r="T738">
            <v>6696002.9900000002</v>
          </cell>
          <cell r="U738">
            <v>-584811.77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15649717.450000001</v>
          </cell>
          <cell r="AA738">
            <v>26773464.260000002</v>
          </cell>
          <cell r="AB738">
            <v>-18679744.580000002</v>
          </cell>
          <cell r="AC738">
            <v>0</v>
          </cell>
          <cell r="AD738">
            <v>0</v>
          </cell>
          <cell r="AE738">
            <v>7470418.7999999998</v>
          </cell>
          <cell r="AF738">
            <v>0</v>
          </cell>
          <cell r="AG738">
            <v>31213855.929999992</v>
          </cell>
        </row>
        <row r="739">
          <cell r="A739" t="str">
            <v/>
          </cell>
          <cell r="B739" t="str">
            <v/>
          </cell>
          <cell r="C739" t="str">
            <v>WestCountyEC U3 Total</v>
          </cell>
          <cell r="D739" t="str">
            <v>Other</v>
          </cell>
          <cell r="E739" t="str">
            <v/>
          </cell>
          <cell r="H739" t="str">
            <v>WestCountyEC Total</v>
          </cell>
          <cell r="L739">
            <v>56115009.139999993</v>
          </cell>
          <cell r="M739">
            <v>40336744.210000008</v>
          </cell>
          <cell r="N739">
            <v>0</v>
          </cell>
          <cell r="O739">
            <v>-1155663.2</v>
          </cell>
          <cell r="P739">
            <v>0</v>
          </cell>
          <cell r="Q739">
            <v>0</v>
          </cell>
          <cell r="R739">
            <v>0</v>
          </cell>
          <cell r="S739">
            <v>95296090.150000006</v>
          </cell>
          <cell r="T739">
            <v>16818023.210000001</v>
          </cell>
          <cell r="U739">
            <v>-42504260.160000011</v>
          </cell>
          <cell r="V739">
            <v>0</v>
          </cell>
          <cell r="W739">
            <v>0</v>
          </cell>
          <cell r="X739">
            <v>5471826</v>
          </cell>
          <cell r="Y739">
            <v>0</v>
          </cell>
          <cell r="Z739">
            <v>75081679.200000018</v>
          </cell>
          <cell r="AA739">
            <v>67640089.950000003</v>
          </cell>
          <cell r="AB739">
            <v>-59758124.690000005</v>
          </cell>
          <cell r="AC739">
            <v>0</v>
          </cell>
          <cell r="AD739">
            <v>0</v>
          </cell>
          <cell r="AE739">
            <v>23885896.800000001</v>
          </cell>
          <cell r="AF739">
            <v>0</v>
          </cell>
          <cell r="AG739">
            <v>106849541.25999999</v>
          </cell>
        </row>
        <row r="740">
          <cell r="A740" t="str">
            <v/>
          </cell>
          <cell r="B740" t="str">
            <v/>
          </cell>
          <cell r="C740" t="str">
            <v>WestCountyEC U3 Total</v>
          </cell>
          <cell r="D740" t="str">
            <v>Other Gener</v>
          </cell>
          <cell r="E740" t="str">
            <v/>
          </cell>
          <cell r="G740" t="str">
            <v>05 - Other Generation Plant Total</v>
          </cell>
          <cell r="L740">
            <v>1368242169.5500014</v>
          </cell>
          <cell r="M740">
            <v>188149160.91000006</v>
          </cell>
          <cell r="N740">
            <v>-171626249.00000003</v>
          </cell>
          <cell r="O740">
            <v>-13258203.310000002</v>
          </cell>
          <cell r="P740">
            <v>0</v>
          </cell>
          <cell r="Q740">
            <v>54032164.490000002</v>
          </cell>
          <cell r="R740">
            <v>-4.6566128730773926E-10</v>
          </cell>
          <cell r="S740">
            <v>1425539042.6400006</v>
          </cell>
          <cell r="T740">
            <v>67445083.570000008</v>
          </cell>
          <cell r="U740">
            <v>-105683710.47999996</v>
          </cell>
          <cell r="V740">
            <v>0</v>
          </cell>
          <cell r="W740">
            <v>0</v>
          </cell>
          <cell r="X740">
            <v>15982467.450251067</v>
          </cell>
          <cell r="Y740">
            <v>0</v>
          </cell>
          <cell r="Z740">
            <v>1403282883.1802521</v>
          </cell>
          <cell r="AA740">
            <v>272296971.58999985</v>
          </cell>
          <cell r="AB740">
            <v>-180889676.49999988</v>
          </cell>
          <cell r="AC740">
            <v>0</v>
          </cell>
          <cell r="AD740">
            <v>0</v>
          </cell>
          <cell r="AE740">
            <v>89959279.723508805</v>
          </cell>
          <cell r="AF740">
            <v>0</v>
          </cell>
          <cell r="AG740">
            <v>1584649457.9937599</v>
          </cell>
        </row>
        <row r="741">
          <cell r="A741" t="str">
            <v>350.2</v>
          </cell>
          <cell r="B741">
            <v>350.2</v>
          </cell>
          <cell r="C741" t="str">
            <v>Transmission</v>
          </cell>
          <cell r="D741" t="str">
            <v>Transmission</v>
          </cell>
          <cell r="E741" t="str">
            <v/>
          </cell>
          <cell r="G741" t="str">
            <v>06 - Transmission Plant - Electric</v>
          </cell>
          <cell r="H741" t="str">
            <v>Transmission</v>
          </cell>
          <cell r="I741" t="str">
            <v>Transmission</v>
          </cell>
          <cell r="J741" t="str">
            <v>Depr</v>
          </cell>
          <cell r="K741">
            <v>350.2</v>
          </cell>
          <cell r="L741">
            <v>66488790.130000003</v>
          </cell>
          <cell r="M741">
            <v>1642860.6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-0.33000000007450581</v>
          </cell>
          <cell r="S741">
            <v>68131650.400000006</v>
          </cell>
          <cell r="T741">
            <v>563492.16999999993</v>
          </cell>
          <cell r="U741">
            <v>-337981.70999999996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68357160.860000014</v>
          </cell>
          <cell r="AA741">
            <v>2278328.69</v>
          </cell>
          <cell r="AB741">
            <v>-1480084.6199999999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69155404.930000007</v>
          </cell>
        </row>
        <row r="742">
          <cell r="A742" t="str">
            <v>352</v>
          </cell>
          <cell r="B742">
            <v>352</v>
          </cell>
          <cell r="C742" t="str">
            <v>Transmission</v>
          </cell>
          <cell r="D742" t="str">
            <v>Transmission</v>
          </cell>
          <cell r="E742" t="str">
            <v/>
          </cell>
          <cell r="K742">
            <v>352</v>
          </cell>
          <cell r="L742">
            <v>28307284.800000001</v>
          </cell>
          <cell r="M742">
            <v>1320774.24</v>
          </cell>
          <cell r="N742">
            <v>-108865.01</v>
          </cell>
          <cell r="O742">
            <v>-6424.99</v>
          </cell>
          <cell r="P742">
            <v>-493.02</v>
          </cell>
          <cell r="Q742">
            <v>0</v>
          </cell>
          <cell r="R742">
            <v>430513.72</v>
          </cell>
          <cell r="S742">
            <v>29942789.739999998</v>
          </cell>
          <cell r="T742">
            <v>471209.56000000006</v>
          </cell>
          <cell r="U742">
            <v>-178094.56999999995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30235904.730000004</v>
          </cell>
          <cell r="AA742">
            <v>1903582.96</v>
          </cell>
          <cell r="AB742">
            <v>-779975.37999999989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31359512.310000002</v>
          </cell>
        </row>
        <row r="743">
          <cell r="A743" t="str">
            <v>353</v>
          </cell>
          <cell r="B743">
            <v>353</v>
          </cell>
          <cell r="C743" t="str">
            <v>Transmission</v>
          </cell>
          <cell r="D743" t="str">
            <v>Transmission</v>
          </cell>
          <cell r="E743" t="str">
            <v/>
          </cell>
          <cell r="K743">
            <v>353</v>
          </cell>
          <cell r="L743">
            <v>358093991.37999994</v>
          </cell>
          <cell r="M743">
            <v>21386005.57</v>
          </cell>
          <cell r="N743">
            <v>-10836411.449999999</v>
          </cell>
          <cell r="O743">
            <v>-81580.63</v>
          </cell>
          <cell r="P743">
            <v>47511.44</v>
          </cell>
          <cell r="Q743">
            <v>1817397.13</v>
          </cell>
          <cell r="R743">
            <v>16117330.220000001</v>
          </cell>
          <cell r="S743">
            <v>386544243.65999997</v>
          </cell>
          <cell r="T743">
            <v>7237893.2599999979</v>
          </cell>
          <cell r="U743">
            <v>-2035238.839999998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391746898.07999992</v>
          </cell>
          <cell r="AA743">
            <v>29244705.190000001</v>
          </cell>
          <cell r="AB743">
            <v>-8913445.4699999988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412078157.79999995</v>
          </cell>
        </row>
        <row r="744">
          <cell r="A744" t="str">
            <v>353.1</v>
          </cell>
          <cell r="B744">
            <v>353.1</v>
          </cell>
          <cell r="C744" t="str">
            <v>Transmission</v>
          </cell>
          <cell r="D744" t="str">
            <v>Transmission</v>
          </cell>
          <cell r="E744" t="str">
            <v/>
          </cell>
          <cell r="K744">
            <v>353.1</v>
          </cell>
          <cell r="L744">
            <v>63085828.989999995</v>
          </cell>
          <cell r="M744">
            <v>5959501.3999999994</v>
          </cell>
          <cell r="N744">
            <v>-9417305.6999999993</v>
          </cell>
          <cell r="O744">
            <v>-721965.39</v>
          </cell>
          <cell r="P744">
            <v>0</v>
          </cell>
          <cell r="Q744">
            <v>203814.08</v>
          </cell>
          <cell r="R744">
            <v>220145.87</v>
          </cell>
          <cell r="S744">
            <v>59330019.249999993</v>
          </cell>
          <cell r="T744">
            <v>1974294.3500000006</v>
          </cell>
          <cell r="U744">
            <v>-468223.56999999844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60836090.029999994</v>
          </cell>
          <cell r="AA744">
            <v>8112492.0700000012</v>
          </cell>
          <cell r="AB744">
            <v>-2081836.49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66866745.609999992</v>
          </cell>
        </row>
        <row r="745">
          <cell r="A745" t="str">
            <v>354</v>
          </cell>
          <cell r="B745">
            <v>354</v>
          </cell>
          <cell r="C745" t="str">
            <v>Transmission</v>
          </cell>
          <cell r="D745" t="str">
            <v>Transmission</v>
          </cell>
          <cell r="E745" t="str">
            <v/>
          </cell>
          <cell r="K745">
            <v>354</v>
          </cell>
          <cell r="L745">
            <v>206302339.13</v>
          </cell>
          <cell r="M745">
            <v>2695772.13</v>
          </cell>
          <cell r="N745">
            <v>-77448.83</v>
          </cell>
          <cell r="O745">
            <v>-209263.01</v>
          </cell>
          <cell r="P745">
            <v>0</v>
          </cell>
          <cell r="Q745">
            <v>798834.47</v>
          </cell>
          <cell r="R745">
            <v>0</v>
          </cell>
          <cell r="S745">
            <v>209510233.88999999</v>
          </cell>
          <cell r="T745">
            <v>854448.77</v>
          </cell>
          <cell r="U745">
            <v>-499821.94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209864860.72</v>
          </cell>
          <cell r="AA745">
            <v>3478759.79</v>
          </cell>
          <cell r="AB745">
            <v>-2188813.04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211154807.47</v>
          </cell>
        </row>
        <row r="746">
          <cell r="A746" t="str">
            <v>355</v>
          </cell>
          <cell r="B746">
            <v>355</v>
          </cell>
          <cell r="C746" t="str">
            <v>Transmission</v>
          </cell>
          <cell r="D746" t="str">
            <v>Transmission</v>
          </cell>
          <cell r="E746" t="str">
            <v/>
          </cell>
          <cell r="K746">
            <v>355</v>
          </cell>
          <cell r="L746">
            <v>292663513.25</v>
          </cell>
          <cell r="M746">
            <v>20089405.100000001</v>
          </cell>
          <cell r="N746">
            <v>-3030999.4</v>
          </cell>
          <cell r="O746">
            <v>-3357664.79</v>
          </cell>
          <cell r="P746">
            <v>123848.88</v>
          </cell>
          <cell r="Q746">
            <v>2277486.29</v>
          </cell>
          <cell r="R746">
            <v>-31402.270000000019</v>
          </cell>
          <cell r="S746">
            <v>308734187.06000006</v>
          </cell>
          <cell r="T746">
            <v>6863154.0099999979</v>
          </cell>
          <cell r="U746">
            <v>-1392779.98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314204561.09000003</v>
          </cell>
          <cell r="AA746">
            <v>27715159.84</v>
          </cell>
          <cell r="AB746">
            <v>-6099241.9199999999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335820479.01000005</v>
          </cell>
        </row>
        <row r="747">
          <cell r="A747" t="str">
            <v>356</v>
          </cell>
          <cell r="B747">
            <v>356</v>
          </cell>
          <cell r="C747" t="str">
            <v>Transmission</v>
          </cell>
          <cell r="D747" t="str">
            <v>Transmission</v>
          </cell>
          <cell r="E747" t="str">
            <v/>
          </cell>
          <cell r="K747">
            <v>356</v>
          </cell>
          <cell r="L747">
            <v>296552556.27999997</v>
          </cell>
          <cell r="M747">
            <v>13243300.26</v>
          </cell>
          <cell r="N747">
            <v>-2572199.6999999997</v>
          </cell>
          <cell r="O747">
            <v>-2373739.7600000002</v>
          </cell>
          <cell r="P747">
            <v>-5185.32</v>
          </cell>
          <cell r="Q747">
            <v>1713131.72</v>
          </cell>
          <cell r="R747">
            <v>9122.0300000000279</v>
          </cell>
          <cell r="S747">
            <v>306566985.50999999</v>
          </cell>
          <cell r="T747">
            <v>4399841.6799999978</v>
          </cell>
          <cell r="U747">
            <v>-1093816.98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309873010.20999998</v>
          </cell>
          <cell r="AA747">
            <v>17793426.25</v>
          </cell>
          <cell r="AB747">
            <v>-4790027.4699999988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322876408.99000001</v>
          </cell>
        </row>
        <row r="748">
          <cell r="A748" t="str">
            <v>357</v>
          </cell>
          <cell r="B748">
            <v>357</v>
          </cell>
          <cell r="C748" t="str">
            <v>Transmission</v>
          </cell>
          <cell r="D748" t="str">
            <v>Transmission</v>
          </cell>
          <cell r="E748" t="str">
            <v/>
          </cell>
          <cell r="K748">
            <v>357</v>
          </cell>
          <cell r="L748">
            <v>20460969.209999997</v>
          </cell>
          <cell r="M748">
            <v>1067690.9900000002</v>
          </cell>
          <cell r="N748">
            <v>0</v>
          </cell>
          <cell r="O748">
            <v>4434.54</v>
          </cell>
          <cell r="P748">
            <v>0</v>
          </cell>
          <cell r="Q748">
            <v>0</v>
          </cell>
          <cell r="R748">
            <v>0</v>
          </cell>
          <cell r="S748">
            <v>21533094.739999995</v>
          </cell>
          <cell r="T748">
            <v>357265.10000000009</v>
          </cell>
          <cell r="U748">
            <v>-144707.10999999999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21745652.729999997</v>
          </cell>
          <cell r="AA748">
            <v>1442699.31</v>
          </cell>
          <cell r="AB748">
            <v>-633699.28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22554652.759999998</v>
          </cell>
        </row>
        <row r="749">
          <cell r="A749" t="str">
            <v>358</v>
          </cell>
          <cell r="B749">
            <v>358</v>
          </cell>
          <cell r="C749" t="str">
            <v>Transmission</v>
          </cell>
          <cell r="D749" t="str">
            <v>Transmission</v>
          </cell>
          <cell r="E749" t="str">
            <v/>
          </cell>
          <cell r="K749">
            <v>358</v>
          </cell>
          <cell r="L749">
            <v>23547311.949999999</v>
          </cell>
          <cell r="M749">
            <v>827356.57</v>
          </cell>
          <cell r="N749">
            <v>-32563.48</v>
          </cell>
          <cell r="O749">
            <v>-1991.5</v>
          </cell>
          <cell r="P749">
            <v>0</v>
          </cell>
          <cell r="Q749">
            <v>0</v>
          </cell>
          <cell r="R749">
            <v>0</v>
          </cell>
          <cell r="S749">
            <v>24340113.539999999</v>
          </cell>
          <cell r="T749">
            <v>277077.95999999985</v>
          </cell>
          <cell r="U749">
            <v>-105993.12000000001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24511198.379999999</v>
          </cell>
          <cell r="AA749">
            <v>1118889.5099999998</v>
          </cell>
          <cell r="AB749">
            <v>-464163.54999999993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25165924.34</v>
          </cell>
        </row>
        <row r="750">
          <cell r="A750" t="str">
            <v>359</v>
          </cell>
          <cell r="B750">
            <v>359</v>
          </cell>
          <cell r="C750" t="str">
            <v>Transmission</v>
          </cell>
          <cell r="D750" t="str">
            <v>Transmission</v>
          </cell>
          <cell r="E750" t="str">
            <v/>
          </cell>
          <cell r="K750">
            <v>359</v>
          </cell>
          <cell r="L750">
            <v>33557820.089999996</v>
          </cell>
          <cell r="M750">
            <v>1129381.29</v>
          </cell>
          <cell r="N750">
            <v>-51837.66</v>
          </cell>
          <cell r="O750">
            <v>-10593.47</v>
          </cell>
          <cell r="P750">
            <v>0</v>
          </cell>
          <cell r="Q750">
            <v>0</v>
          </cell>
          <cell r="R750">
            <v>0</v>
          </cell>
          <cell r="S750">
            <v>34624770.25</v>
          </cell>
          <cell r="T750">
            <v>378580.1100000001</v>
          </cell>
          <cell r="U750">
            <v>-164290.99000000002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34839059.369999997</v>
          </cell>
          <cell r="AA750">
            <v>1529805.1300000001</v>
          </cell>
          <cell r="AB750">
            <v>-719460.72000000009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35649403.779999994</v>
          </cell>
        </row>
        <row r="751">
          <cell r="A751" t="str">
            <v/>
          </cell>
          <cell r="B751" t="str">
            <v/>
          </cell>
          <cell r="C751" t="str">
            <v>Transmission</v>
          </cell>
          <cell r="D751" t="str">
            <v>Transmission</v>
          </cell>
          <cell r="E751" t="str">
            <v/>
          </cell>
          <cell r="J751" t="str">
            <v>Depr Total</v>
          </cell>
          <cell r="L751">
            <v>1389060405.21</v>
          </cell>
          <cell r="M751">
            <v>69362048.149999991</v>
          </cell>
          <cell r="N751">
            <v>-26127631.229999993</v>
          </cell>
          <cell r="O751">
            <v>-6758789</v>
          </cell>
          <cell r="P751">
            <v>165681.98000000001</v>
          </cell>
          <cell r="Q751">
            <v>6810663.6899999995</v>
          </cell>
          <cell r="R751">
            <v>16745709.24</v>
          </cell>
          <cell r="S751">
            <v>1449258088.04</v>
          </cell>
          <cell r="T751">
            <v>23377256.969999999</v>
          </cell>
          <cell r="U751">
            <v>-6420948.8099999968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1466214396.2</v>
          </cell>
          <cell r="AA751">
            <v>94617848.74000001</v>
          </cell>
          <cell r="AB751">
            <v>-28150747.940000001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1532681497</v>
          </cell>
        </row>
        <row r="752">
          <cell r="A752" t="str">
            <v/>
          </cell>
          <cell r="B752" t="str">
            <v/>
          </cell>
          <cell r="C752" t="str">
            <v>Transmission Total</v>
          </cell>
          <cell r="D752" t="str">
            <v>Transmission</v>
          </cell>
          <cell r="E752" t="str">
            <v/>
          </cell>
          <cell r="I752" t="str">
            <v>Transmission Total</v>
          </cell>
          <cell r="L752">
            <v>1389060405.21</v>
          </cell>
          <cell r="M752">
            <v>69362048.149999991</v>
          </cell>
          <cell r="N752">
            <v>-26127631.229999993</v>
          </cell>
          <cell r="O752">
            <v>-6758789</v>
          </cell>
          <cell r="P752">
            <v>165681.98000000001</v>
          </cell>
          <cell r="Q752">
            <v>6810663.6899999995</v>
          </cell>
          <cell r="R752">
            <v>16745709.24</v>
          </cell>
          <cell r="S752">
            <v>1449258088.04</v>
          </cell>
          <cell r="T752">
            <v>23377256.969999999</v>
          </cell>
          <cell r="U752">
            <v>-6420948.8099999968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1466214396.2</v>
          </cell>
          <cell r="AA752">
            <v>94617848.74000001</v>
          </cell>
          <cell r="AB752">
            <v>-28150747.940000001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1532681497</v>
          </cell>
        </row>
        <row r="753">
          <cell r="A753" t="str">
            <v/>
          </cell>
          <cell r="B753" t="str">
            <v/>
          </cell>
          <cell r="C753" t="str">
            <v>Transmission Total</v>
          </cell>
          <cell r="D753" t="str">
            <v>Transmission</v>
          </cell>
          <cell r="E753" t="str">
            <v/>
          </cell>
          <cell r="H753" t="str">
            <v>Transmission Total</v>
          </cell>
          <cell r="L753">
            <v>1389060405.21</v>
          </cell>
          <cell r="M753">
            <v>69362048.149999991</v>
          </cell>
          <cell r="N753">
            <v>-26127631.229999993</v>
          </cell>
          <cell r="O753">
            <v>-6758789</v>
          </cell>
          <cell r="P753">
            <v>165681.98000000001</v>
          </cell>
          <cell r="Q753">
            <v>6810663.6899999995</v>
          </cell>
          <cell r="R753">
            <v>16745709.24</v>
          </cell>
          <cell r="S753">
            <v>1449258088.04</v>
          </cell>
          <cell r="T753">
            <v>23377256.969999999</v>
          </cell>
          <cell r="U753">
            <v>-6420948.8099999968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1466214396.2</v>
          </cell>
          <cell r="AA753">
            <v>94617848.74000001</v>
          </cell>
          <cell r="AB753">
            <v>-28150747.940000001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1532681497</v>
          </cell>
        </row>
        <row r="754">
          <cell r="A754" t="str">
            <v/>
          </cell>
          <cell r="B754" t="str">
            <v/>
          </cell>
          <cell r="C754" t="str">
            <v>Transmission Total</v>
          </cell>
          <cell r="D754" t="str">
            <v>Transmission Plant</v>
          </cell>
          <cell r="E754" t="str">
            <v/>
          </cell>
          <cell r="G754" t="str">
            <v>06 - Transmission Plant - Electric Total</v>
          </cell>
          <cell r="L754">
            <v>1389060405.21</v>
          </cell>
          <cell r="M754">
            <v>69362048.149999991</v>
          </cell>
          <cell r="N754">
            <v>-26127631.229999993</v>
          </cell>
          <cell r="O754">
            <v>-6758789</v>
          </cell>
          <cell r="P754">
            <v>165681.98000000001</v>
          </cell>
          <cell r="Q754">
            <v>6810663.6899999995</v>
          </cell>
          <cell r="R754">
            <v>16745709.24</v>
          </cell>
          <cell r="S754">
            <v>1449258088.04</v>
          </cell>
          <cell r="T754">
            <v>23377256.969999999</v>
          </cell>
          <cell r="U754">
            <v>-6420948.8099999968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1466214396.2</v>
          </cell>
          <cell r="AA754">
            <v>94617848.74000001</v>
          </cell>
          <cell r="AB754">
            <v>-28150747.940000001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1532681497</v>
          </cell>
        </row>
        <row r="755">
          <cell r="A755" t="str">
            <v>370.2</v>
          </cell>
          <cell r="B755">
            <v>370.2</v>
          </cell>
          <cell r="C755" t="str">
            <v>Distribution</v>
          </cell>
          <cell r="D755" t="str">
            <v>Distribution</v>
          </cell>
          <cell r="E755" t="str">
            <v/>
          </cell>
          <cell r="G755" t="str">
            <v>07 - Distribution Plant - Electric</v>
          </cell>
          <cell r="H755" t="str">
            <v xml:space="preserve">Distribution </v>
          </cell>
          <cell r="I755" t="str">
            <v>Distribution</v>
          </cell>
          <cell r="J755" t="str">
            <v>CRS</v>
          </cell>
          <cell r="K755">
            <v>370.2</v>
          </cell>
          <cell r="L755">
            <v>220807303.27000001</v>
          </cell>
          <cell r="M755">
            <v>0</v>
          </cell>
          <cell r="N755">
            <v>-55241121.759999998</v>
          </cell>
          <cell r="O755">
            <v>-8650174.7100000009</v>
          </cell>
          <cell r="P755">
            <v>0</v>
          </cell>
          <cell r="Q755">
            <v>2462803.5099999998</v>
          </cell>
          <cell r="R755">
            <v>0</v>
          </cell>
          <cell r="S755">
            <v>159378810.31</v>
          </cell>
          <cell r="T755">
            <v>0</v>
          </cell>
          <cell r="U755">
            <v>-14451374.999999993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144927435.31</v>
          </cell>
          <cell r="AA755">
            <v>0</v>
          </cell>
          <cell r="AB755">
            <v>-61523100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83404335.310000002</v>
          </cell>
        </row>
        <row r="756">
          <cell r="A756" t="str">
            <v/>
          </cell>
          <cell r="B756" t="str">
            <v/>
          </cell>
          <cell r="C756" t="str">
            <v>Distribution</v>
          </cell>
          <cell r="D756" t="str">
            <v>Distribution</v>
          </cell>
          <cell r="E756" t="str">
            <v/>
          </cell>
          <cell r="J756" t="str">
            <v>CRS Total</v>
          </cell>
          <cell r="L756">
            <v>220807303.27000001</v>
          </cell>
          <cell r="M756">
            <v>0</v>
          </cell>
          <cell r="N756">
            <v>-55241121.759999998</v>
          </cell>
          <cell r="O756">
            <v>-8650174.7100000009</v>
          </cell>
          <cell r="P756">
            <v>0</v>
          </cell>
          <cell r="Q756">
            <v>2462803.5099999998</v>
          </cell>
          <cell r="R756">
            <v>0</v>
          </cell>
          <cell r="S756">
            <v>159378810.31</v>
          </cell>
          <cell r="T756">
            <v>0</v>
          </cell>
          <cell r="U756">
            <v>-14451374.999999993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144927435.31</v>
          </cell>
          <cell r="AA756">
            <v>0</v>
          </cell>
          <cell r="AB756">
            <v>-61523100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83404335.310000002</v>
          </cell>
        </row>
        <row r="757">
          <cell r="A757" t="str">
            <v>361</v>
          </cell>
          <cell r="B757">
            <v>361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J757" t="str">
            <v>Depr</v>
          </cell>
          <cell r="K757">
            <v>361</v>
          </cell>
          <cell r="L757">
            <v>38523575.5</v>
          </cell>
          <cell r="M757">
            <v>2476761.62</v>
          </cell>
          <cell r="N757">
            <v>-529817.9</v>
          </cell>
          <cell r="O757">
            <v>-21761.599999999999</v>
          </cell>
          <cell r="P757">
            <v>0</v>
          </cell>
          <cell r="Q757">
            <v>4662.83</v>
          </cell>
          <cell r="R757">
            <v>-1.3900000000000148</v>
          </cell>
          <cell r="S757">
            <v>40453419.059999995</v>
          </cell>
          <cell r="T757">
            <v>837091.91000000015</v>
          </cell>
          <cell r="U757">
            <v>-19387.530000000028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41271123.439999998</v>
          </cell>
          <cell r="AA757">
            <v>3476033.0299999993</v>
          </cell>
          <cell r="AB757">
            <v>-77550.12000000001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44669606.349999994</v>
          </cell>
        </row>
        <row r="758">
          <cell r="A758" t="str">
            <v>362</v>
          </cell>
          <cell r="B758">
            <v>362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362</v>
          </cell>
          <cell r="L758">
            <v>385935167.55000001</v>
          </cell>
          <cell r="M758">
            <v>25093875.190000001</v>
          </cell>
          <cell r="N758">
            <v>-5437177.2699999996</v>
          </cell>
          <cell r="O758">
            <v>-11795.649999999998</v>
          </cell>
          <cell r="P758">
            <v>41762.14</v>
          </cell>
          <cell r="Q758">
            <v>942956.75</v>
          </cell>
          <cell r="R758">
            <v>-154966.96</v>
          </cell>
          <cell r="S758">
            <v>406409821.75000006</v>
          </cell>
          <cell r="T758">
            <v>8482471.9100000001</v>
          </cell>
          <cell r="U758">
            <v>-1779778.6499999994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413112515.01000005</v>
          </cell>
          <cell r="AA758">
            <v>34533688.089999996</v>
          </cell>
          <cell r="AB758">
            <v>-7119114.5999999987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440527088.50000006</v>
          </cell>
        </row>
        <row r="759">
          <cell r="A759" t="str">
            <v>364</v>
          </cell>
          <cell r="B759">
            <v>364</v>
          </cell>
          <cell r="C759" t="str">
            <v>Distribution</v>
          </cell>
          <cell r="D759" t="str">
            <v>Distribution</v>
          </cell>
          <cell r="E759" t="str">
            <v/>
          </cell>
          <cell r="K759">
            <v>364</v>
          </cell>
          <cell r="L759">
            <v>428367493.83000004</v>
          </cell>
          <cell r="M759">
            <v>30136832.27</v>
          </cell>
          <cell r="N759">
            <v>-4589297.25</v>
          </cell>
          <cell r="O759">
            <v>-8712476.7300000004</v>
          </cell>
          <cell r="P759">
            <v>430.76</v>
          </cell>
          <cell r="Q759">
            <v>584491.15</v>
          </cell>
          <cell r="R759">
            <v>31402.269999999997</v>
          </cell>
          <cell r="S759">
            <v>445818876.29999995</v>
          </cell>
          <cell r="T759">
            <v>10304801.309999999</v>
          </cell>
          <cell r="U759">
            <v>-1760186.6100000003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454363490.99999994</v>
          </cell>
          <cell r="AA759">
            <v>42588091.399999999</v>
          </cell>
          <cell r="AB759">
            <v>-7040746.4400000004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489910835.95999992</v>
          </cell>
        </row>
        <row r="760">
          <cell r="A760" t="str">
            <v>365</v>
          </cell>
          <cell r="B760">
            <v>365</v>
          </cell>
          <cell r="C760" t="str">
            <v>Distribution</v>
          </cell>
          <cell r="D760" t="str">
            <v>Distribution</v>
          </cell>
          <cell r="E760" t="str">
            <v/>
          </cell>
          <cell r="K760">
            <v>365</v>
          </cell>
          <cell r="L760">
            <v>523846223.45999998</v>
          </cell>
          <cell r="M760">
            <v>35991855.099999994</v>
          </cell>
          <cell r="N760">
            <v>-4464059.46</v>
          </cell>
          <cell r="O760">
            <v>-7067479.3399999999</v>
          </cell>
          <cell r="P760">
            <v>766.05</v>
          </cell>
          <cell r="Q760">
            <v>-570227.71</v>
          </cell>
          <cell r="R760">
            <v>0</v>
          </cell>
          <cell r="S760">
            <v>547737078.09999979</v>
          </cell>
          <cell r="T760">
            <v>12244955.930000007</v>
          </cell>
          <cell r="U760">
            <v>-2167691.3400000008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557814342.68999994</v>
          </cell>
          <cell r="AA760">
            <v>50401060.830000006</v>
          </cell>
          <cell r="AB760">
            <v>-8670765.3600000013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599544638.15999997</v>
          </cell>
        </row>
        <row r="761">
          <cell r="A761" t="str">
            <v>366.6</v>
          </cell>
          <cell r="B761">
            <v>366.6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366.6</v>
          </cell>
          <cell r="L761">
            <v>228486156.34000003</v>
          </cell>
          <cell r="M761">
            <v>14902934.559999999</v>
          </cell>
          <cell r="N761">
            <v>-716715.22</v>
          </cell>
          <cell r="O761">
            <v>-14776.54</v>
          </cell>
          <cell r="P761">
            <v>0</v>
          </cell>
          <cell r="Q761">
            <v>17747.93</v>
          </cell>
          <cell r="R761">
            <v>0</v>
          </cell>
          <cell r="S761">
            <v>242675347.07000005</v>
          </cell>
          <cell r="T761">
            <v>5053477.8000000007</v>
          </cell>
          <cell r="U761">
            <v>-202982.5199999999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247525842.35000005</v>
          </cell>
          <cell r="AA761">
            <v>20854660.199999999</v>
          </cell>
          <cell r="AB761">
            <v>-811930.07999999973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267568572.47000006</v>
          </cell>
        </row>
        <row r="762">
          <cell r="A762" t="str">
            <v>366.7</v>
          </cell>
          <cell r="B762">
            <v>366.7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366.7</v>
          </cell>
          <cell r="L762">
            <v>16629684.439999999</v>
          </cell>
          <cell r="M762">
            <v>1114647.45</v>
          </cell>
          <cell r="N762">
            <v>-64576.17</v>
          </cell>
          <cell r="O762">
            <v>-20593.939999999999</v>
          </cell>
          <cell r="P762">
            <v>0</v>
          </cell>
          <cell r="Q762">
            <v>25068.7</v>
          </cell>
          <cell r="R762">
            <v>0</v>
          </cell>
          <cell r="S762">
            <v>17684230.479999997</v>
          </cell>
          <cell r="T762">
            <v>375409.68999999994</v>
          </cell>
          <cell r="U762">
            <v>-11309.279999999984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18048330.889999997</v>
          </cell>
          <cell r="AA762">
            <v>1549238.31</v>
          </cell>
          <cell r="AB762">
            <v>-45237.120000000017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19552332.079999998</v>
          </cell>
        </row>
        <row r="763">
          <cell r="A763" t="str">
            <v>367.6</v>
          </cell>
          <cell r="B763">
            <v>367.6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367.6</v>
          </cell>
          <cell r="L763">
            <v>343078595.87000006</v>
          </cell>
          <cell r="M763">
            <v>28180307.280000001</v>
          </cell>
          <cell r="N763">
            <v>-7696704.0199999996</v>
          </cell>
          <cell r="O763">
            <v>-1964075.43</v>
          </cell>
          <cell r="P763">
            <v>0</v>
          </cell>
          <cell r="Q763">
            <v>1084925.17</v>
          </cell>
          <cell r="R763">
            <v>0</v>
          </cell>
          <cell r="S763">
            <v>362683048.87000012</v>
          </cell>
          <cell r="T763">
            <v>9617517.5100000054</v>
          </cell>
          <cell r="U763">
            <v>-2548088.3099999987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369752478.07000011</v>
          </cell>
          <cell r="AA763">
            <v>39705500.150000006</v>
          </cell>
          <cell r="AB763">
            <v>-10192353.239999996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399265624.98000014</v>
          </cell>
        </row>
        <row r="764">
          <cell r="A764" t="str">
            <v>367.7</v>
          </cell>
          <cell r="B764">
            <v>367.7</v>
          </cell>
          <cell r="C764" t="str">
            <v>Distribution</v>
          </cell>
          <cell r="D764" t="str">
            <v>Distribution</v>
          </cell>
          <cell r="E764" t="str">
            <v/>
          </cell>
          <cell r="K764">
            <v>367.7</v>
          </cell>
          <cell r="L764">
            <v>218330799.50999999</v>
          </cell>
          <cell r="M764">
            <v>9280238.6999999993</v>
          </cell>
          <cell r="N764">
            <v>-2308098.9300000002</v>
          </cell>
          <cell r="O764">
            <v>-76751.08</v>
          </cell>
          <cell r="P764">
            <v>93.14</v>
          </cell>
          <cell r="Q764">
            <v>769022.85</v>
          </cell>
          <cell r="R764">
            <v>0</v>
          </cell>
          <cell r="S764">
            <v>225995304.18999994</v>
          </cell>
          <cell r="T764">
            <v>3152544.75</v>
          </cell>
          <cell r="U764">
            <v>-748838.39999999944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228399010.53999993</v>
          </cell>
          <cell r="AA764">
            <v>13015143.07</v>
          </cell>
          <cell r="AB764">
            <v>-2995353.5999999996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238418800.00999993</v>
          </cell>
        </row>
        <row r="765">
          <cell r="A765" t="str">
            <v>368</v>
          </cell>
          <cell r="B765">
            <v>368</v>
          </cell>
          <cell r="C765" t="str">
            <v>Distribution</v>
          </cell>
          <cell r="D765" t="str">
            <v>Distribution</v>
          </cell>
          <cell r="E765" t="str">
            <v/>
          </cell>
          <cell r="K765">
            <v>368</v>
          </cell>
          <cell r="L765">
            <v>793418636.25</v>
          </cell>
          <cell r="M765">
            <v>54128600.43</v>
          </cell>
          <cell r="N765">
            <v>-20005886.48</v>
          </cell>
          <cell r="O765">
            <v>-3329909.03</v>
          </cell>
          <cell r="P765">
            <v>13231.65</v>
          </cell>
          <cell r="Q765">
            <v>862235.64</v>
          </cell>
          <cell r="R765">
            <v>0</v>
          </cell>
          <cell r="S765">
            <v>825086908.45999992</v>
          </cell>
          <cell r="T765">
            <v>18339040.550000004</v>
          </cell>
          <cell r="U765">
            <v>-5980124.0100000016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837445825</v>
          </cell>
          <cell r="AA765">
            <v>74917599.349999979</v>
          </cell>
          <cell r="AB765">
            <v>-23920496.040000007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888442928.30999994</v>
          </cell>
        </row>
        <row r="766">
          <cell r="A766" t="str">
            <v>369.1</v>
          </cell>
          <cell r="B766">
            <v>369.1</v>
          </cell>
          <cell r="C766" t="str">
            <v>Distribution</v>
          </cell>
          <cell r="D766" t="str">
            <v>Distribution</v>
          </cell>
          <cell r="E766" t="str">
            <v/>
          </cell>
          <cell r="K766">
            <v>369.1</v>
          </cell>
          <cell r="L766">
            <v>87920795.909999996</v>
          </cell>
          <cell r="M766">
            <v>5813409.9199999999</v>
          </cell>
          <cell r="N766">
            <v>-653670.22</v>
          </cell>
          <cell r="O766">
            <v>-1293994.1299999999</v>
          </cell>
          <cell r="P766">
            <v>185.91</v>
          </cell>
          <cell r="Q766">
            <v>202040.14</v>
          </cell>
          <cell r="R766">
            <v>0</v>
          </cell>
          <cell r="S766">
            <v>91988767.530000001</v>
          </cell>
          <cell r="T766">
            <v>1978252.54</v>
          </cell>
          <cell r="U766">
            <v>-236144.31000000006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93730875.75999999</v>
          </cell>
          <cell r="AA766">
            <v>8099635.3700000001</v>
          </cell>
          <cell r="AB766">
            <v>-944577.24000000011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100885933.88999999</v>
          </cell>
        </row>
        <row r="767">
          <cell r="A767" t="str">
            <v>369.6</v>
          </cell>
          <cell r="B767">
            <v>369.6</v>
          </cell>
          <cell r="C767" t="str">
            <v>Distribution</v>
          </cell>
          <cell r="D767" t="str">
            <v>Distribution</v>
          </cell>
          <cell r="E767" t="str">
            <v/>
          </cell>
          <cell r="K767">
            <v>369.6</v>
          </cell>
          <cell r="L767">
            <v>215887923.33000001</v>
          </cell>
          <cell r="M767">
            <v>13476303.710000001</v>
          </cell>
          <cell r="N767">
            <v>-1262558.52</v>
          </cell>
          <cell r="O767">
            <v>-456801.92</v>
          </cell>
          <cell r="P767">
            <v>208.94</v>
          </cell>
          <cell r="Q767">
            <v>125349.48</v>
          </cell>
          <cell r="R767">
            <v>0</v>
          </cell>
          <cell r="S767">
            <v>227770425.02000001</v>
          </cell>
          <cell r="T767">
            <v>4573087.8599999994</v>
          </cell>
          <cell r="U767">
            <v>-760347.03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231583165.84999999</v>
          </cell>
          <cell r="AA767">
            <v>18723769.339999996</v>
          </cell>
          <cell r="AB767">
            <v>-3041388.1199999992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247265547.06999999</v>
          </cell>
        </row>
        <row r="768">
          <cell r="A768" t="str">
            <v>370</v>
          </cell>
          <cell r="B768">
            <v>370</v>
          </cell>
          <cell r="C768" t="str">
            <v>Distribution</v>
          </cell>
          <cell r="D768" t="str">
            <v>Distribution</v>
          </cell>
          <cell r="E768" t="str">
            <v/>
          </cell>
          <cell r="K768">
            <v>370</v>
          </cell>
          <cell r="L768">
            <v>93193855.930000007</v>
          </cell>
          <cell r="M768">
            <v>6172734.1200000001</v>
          </cell>
          <cell r="N768">
            <v>-700191.08</v>
          </cell>
          <cell r="O768">
            <v>3576224.83</v>
          </cell>
          <cell r="P768">
            <v>2654.18</v>
          </cell>
          <cell r="Q768">
            <v>-899570.74</v>
          </cell>
          <cell r="R768">
            <v>0</v>
          </cell>
          <cell r="S768">
            <v>101345707.24000002</v>
          </cell>
          <cell r="T768">
            <v>2087558.25</v>
          </cell>
          <cell r="U768">
            <v>-1009015.68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102424249.81000002</v>
          </cell>
          <cell r="AA768">
            <v>8557554.3200000003</v>
          </cell>
          <cell r="AB768">
            <v>-4036062.72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106945741.41000001</v>
          </cell>
        </row>
        <row r="769">
          <cell r="A769" t="str">
            <v>370.1</v>
          </cell>
          <cell r="B769">
            <v>370.1</v>
          </cell>
          <cell r="C769" t="str">
            <v>Distribution</v>
          </cell>
          <cell r="D769" t="str">
            <v>Distribution</v>
          </cell>
          <cell r="E769" t="str">
            <v/>
          </cell>
          <cell r="K769">
            <v>370.1</v>
          </cell>
          <cell r="L769">
            <v>8237990.6500000004</v>
          </cell>
          <cell r="M769">
            <v>11400795.289999999</v>
          </cell>
          <cell r="N769">
            <v>-65469.84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19573316.099999998</v>
          </cell>
          <cell r="T769">
            <v>4850351.5399999991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24423667.639999997</v>
          </cell>
          <cell r="AA769">
            <v>21119288.59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45542956.229999997</v>
          </cell>
        </row>
        <row r="770">
          <cell r="A770" t="str">
            <v>371</v>
          </cell>
          <cell r="B770">
            <v>371</v>
          </cell>
          <cell r="C770" t="str">
            <v>Distribution</v>
          </cell>
          <cell r="D770" t="str">
            <v>Distribution</v>
          </cell>
          <cell r="E770" t="str">
            <v/>
          </cell>
          <cell r="K770">
            <v>371</v>
          </cell>
          <cell r="L770">
            <v>22438694</v>
          </cell>
          <cell r="M770">
            <v>1988865.89</v>
          </cell>
          <cell r="N770">
            <v>-269908.39</v>
          </cell>
          <cell r="O770">
            <v>-112757.48</v>
          </cell>
          <cell r="P770">
            <v>0</v>
          </cell>
          <cell r="Q770">
            <v>29252.07</v>
          </cell>
          <cell r="R770">
            <v>0</v>
          </cell>
          <cell r="S770">
            <v>24074146.09</v>
          </cell>
          <cell r="T770">
            <v>672487.29999999958</v>
          </cell>
          <cell r="U770">
            <v>-108268.14000000001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24638365.249999996</v>
          </cell>
          <cell r="AA770">
            <v>2747299.8099999996</v>
          </cell>
          <cell r="AB770">
            <v>-433072.56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26952592.499999996</v>
          </cell>
        </row>
        <row r="771">
          <cell r="A771" t="str">
            <v>373</v>
          </cell>
          <cell r="B771">
            <v>373</v>
          </cell>
          <cell r="C771" t="str">
            <v>Distribution</v>
          </cell>
          <cell r="D771" t="str">
            <v>Distribution</v>
          </cell>
          <cell r="E771" t="str">
            <v/>
          </cell>
          <cell r="K771">
            <v>373</v>
          </cell>
          <cell r="L771">
            <v>124511173.65000001</v>
          </cell>
          <cell r="M771">
            <v>11843148.74</v>
          </cell>
          <cell r="N771">
            <v>-5559934.8700000001</v>
          </cell>
          <cell r="O771">
            <v>-1700556.05</v>
          </cell>
          <cell r="P771">
            <v>59050.18</v>
          </cell>
          <cell r="Q771">
            <v>568778.64</v>
          </cell>
          <cell r="R771">
            <v>0</v>
          </cell>
          <cell r="S771">
            <v>129721660.29000002</v>
          </cell>
          <cell r="T771">
            <v>4023749.1700000018</v>
          </cell>
          <cell r="U771">
            <v>-1901160.2400000002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131844249.22000001</v>
          </cell>
          <cell r="AA771">
            <v>16533958.74</v>
          </cell>
          <cell r="AB771">
            <v>-7604640.96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140773567</v>
          </cell>
        </row>
        <row r="772">
          <cell r="A772" t="str">
            <v/>
          </cell>
          <cell r="B772" t="str">
            <v/>
          </cell>
          <cell r="C772" t="str">
            <v>Distribution</v>
          </cell>
          <cell r="D772" t="str">
            <v>Distribution</v>
          </cell>
          <cell r="E772" t="str">
            <v/>
          </cell>
          <cell r="J772" t="str">
            <v>Depr Total</v>
          </cell>
          <cell r="L772">
            <v>3528806766.2200003</v>
          </cell>
          <cell r="M772">
            <v>252001310.26999998</v>
          </cell>
          <cell r="N772">
            <v>-54324065.620000005</v>
          </cell>
          <cell r="O772">
            <v>-21207504.090000004</v>
          </cell>
          <cell r="P772">
            <v>118382.95000000001</v>
          </cell>
          <cell r="Q772">
            <v>3746732.9000000004</v>
          </cell>
          <cell r="R772">
            <v>-123566.08000000002</v>
          </cell>
          <cell r="S772">
            <v>3709018056.5500002</v>
          </cell>
          <cell r="T772">
            <v>86592798.020000011</v>
          </cell>
          <cell r="U772">
            <v>-19233322.049999997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3776377532.5199995</v>
          </cell>
          <cell r="AA772">
            <v>356822520.5999999</v>
          </cell>
          <cell r="AB772">
            <v>-76933288.200000003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4056266764.9199996</v>
          </cell>
        </row>
        <row r="773">
          <cell r="A773" t="str">
            <v>362.9</v>
          </cell>
          <cell r="B773">
            <v>362.9</v>
          </cell>
          <cell r="C773" t="str">
            <v>Distribution</v>
          </cell>
          <cell r="D773" t="str">
            <v>Distribution</v>
          </cell>
          <cell r="E773" t="str">
            <v/>
          </cell>
          <cell r="J773" t="str">
            <v>Amort</v>
          </cell>
          <cell r="K773">
            <v>362.9</v>
          </cell>
          <cell r="L773">
            <v>2006101.28</v>
          </cell>
          <cell r="M773">
            <v>429673.63</v>
          </cell>
          <cell r="N773">
            <v>-670104.61</v>
          </cell>
          <cell r="O773">
            <v>-375.07</v>
          </cell>
          <cell r="P773">
            <v>0</v>
          </cell>
          <cell r="Q773">
            <v>0</v>
          </cell>
          <cell r="R773">
            <v>0</v>
          </cell>
          <cell r="S773">
            <v>1765295.2300000002</v>
          </cell>
          <cell r="T773">
            <v>38649.469999999972</v>
          </cell>
          <cell r="U773">
            <v>-193003.49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1610941.2099999997</v>
          </cell>
          <cell r="AA773">
            <v>187476.22</v>
          </cell>
          <cell r="AB773">
            <v>-805673.60999999987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992743.81999999983</v>
          </cell>
        </row>
        <row r="774">
          <cell r="A774" t="str">
            <v>367.5</v>
          </cell>
          <cell r="B774">
            <v>367.5</v>
          </cell>
          <cell r="C774" t="str">
            <v>Distribution</v>
          </cell>
          <cell r="D774" t="str">
            <v>Distribution</v>
          </cell>
          <cell r="E774" t="str">
            <v/>
          </cell>
          <cell r="K774">
            <v>367.5</v>
          </cell>
          <cell r="L774">
            <v>138039.37</v>
          </cell>
          <cell r="M774">
            <v>75399.240000000005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213438.61</v>
          </cell>
          <cell r="T774">
            <v>27903.810000000012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241342.42</v>
          </cell>
          <cell r="AA774">
            <v>111615.24000000003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352957.66000000003</v>
          </cell>
        </row>
        <row r="775">
          <cell r="A775" t="str">
            <v>367.9</v>
          </cell>
          <cell r="B775">
            <v>367.9</v>
          </cell>
          <cell r="C775" t="str">
            <v>Distribution</v>
          </cell>
          <cell r="D775" t="str">
            <v>Distribution</v>
          </cell>
          <cell r="E775" t="str">
            <v/>
          </cell>
          <cell r="K775">
            <v>367.9</v>
          </cell>
          <cell r="L775">
            <v>25510503.84</v>
          </cell>
          <cell r="M775">
            <v>2184645.12</v>
          </cell>
          <cell r="N775">
            <v>-5275248.05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22419900.91</v>
          </cell>
          <cell r="T775">
            <v>634505.67000000039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23054406.579999998</v>
          </cell>
          <cell r="AA775">
            <v>2538022.6800000011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25592429.259999998</v>
          </cell>
        </row>
        <row r="776">
          <cell r="A776" t="str">
            <v>371.2</v>
          </cell>
          <cell r="B776">
            <v>371.2</v>
          </cell>
          <cell r="C776" t="str">
            <v>Distribution</v>
          </cell>
          <cell r="D776" t="str">
            <v>Distribution</v>
          </cell>
          <cell r="E776" t="str">
            <v/>
          </cell>
          <cell r="K776">
            <v>371.2</v>
          </cell>
          <cell r="L776">
            <v>15793920.300000001</v>
          </cell>
          <cell r="M776">
            <v>4305255.71</v>
          </cell>
          <cell r="N776">
            <v>-3802057.27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16297118.740000002</v>
          </cell>
          <cell r="T776">
            <v>347701.37000000104</v>
          </cell>
          <cell r="U776">
            <v>-1162980.8599999999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15481839.250000004</v>
          </cell>
          <cell r="AA776">
            <v>1094300.1400000001</v>
          </cell>
          <cell r="AB776">
            <v>-6893486.4700000007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9682652.9200000037</v>
          </cell>
        </row>
        <row r="777">
          <cell r="A777" t="str">
            <v/>
          </cell>
          <cell r="B777" t="str">
            <v/>
          </cell>
          <cell r="C777" t="str">
            <v>Distribution</v>
          </cell>
          <cell r="D777" t="str">
            <v>Distribution</v>
          </cell>
          <cell r="E777" t="str">
            <v/>
          </cell>
          <cell r="J777" t="str">
            <v>Amort Total</v>
          </cell>
          <cell r="L777">
            <v>43448564.789999999</v>
          </cell>
          <cell r="M777">
            <v>6994973.7000000002</v>
          </cell>
          <cell r="N777">
            <v>-9747409.9299999997</v>
          </cell>
          <cell r="O777">
            <v>-375.07</v>
          </cell>
          <cell r="P777">
            <v>0</v>
          </cell>
          <cell r="Q777">
            <v>0</v>
          </cell>
          <cell r="R777">
            <v>0</v>
          </cell>
          <cell r="S777">
            <v>40695753.490000002</v>
          </cell>
          <cell r="T777">
            <v>1048760.3200000015</v>
          </cell>
          <cell r="U777">
            <v>-1355984.3499999999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40388529.460000001</v>
          </cell>
          <cell r="AA777">
            <v>3931414.2800000012</v>
          </cell>
          <cell r="AB777">
            <v>-7699160.0800000001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36620783.660000004</v>
          </cell>
        </row>
        <row r="778">
          <cell r="A778" t="str">
            <v/>
          </cell>
          <cell r="B778" t="str">
            <v/>
          </cell>
          <cell r="C778" t="str">
            <v>Distribution Total</v>
          </cell>
          <cell r="D778" t="str">
            <v>Distribution</v>
          </cell>
          <cell r="E778" t="str">
            <v/>
          </cell>
          <cell r="I778" t="str">
            <v>Distribution Total</v>
          </cell>
          <cell r="L778">
            <v>3793062634.2800007</v>
          </cell>
          <cell r="M778">
            <v>258996283.97</v>
          </cell>
          <cell r="N778">
            <v>-119312597.30999999</v>
          </cell>
          <cell r="O778">
            <v>-29858053.870000005</v>
          </cell>
          <cell r="P778">
            <v>118382.95000000001</v>
          </cell>
          <cell r="Q778">
            <v>6209536.4099999992</v>
          </cell>
          <cell r="R778">
            <v>-123566.08000000002</v>
          </cell>
          <cell r="S778">
            <v>3909092620.3500009</v>
          </cell>
          <cell r="T778">
            <v>87641558.340000018</v>
          </cell>
          <cell r="U778">
            <v>-35040681.399999991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3961693497.29</v>
          </cell>
          <cell r="AA778">
            <v>360753934.87999994</v>
          </cell>
          <cell r="AB778">
            <v>-146155548.28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4176291883.8899999</v>
          </cell>
        </row>
        <row r="779">
          <cell r="A779" t="str">
            <v/>
          </cell>
          <cell r="B779" t="str">
            <v/>
          </cell>
          <cell r="C779" t="str">
            <v>Distribution Total</v>
          </cell>
          <cell r="D779" t="str">
            <v>Distribution</v>
          </cell>
          <cell r="E779" t="str">
            <v/>
          </cell>
          <cell r="H779" t="str">
            <v>Distribution  Total</v>
          </cell>
          <cell r="L779">
            <v>3793062634.2800007</v>
          </cell>
          <cell r="M779">
            <v>258996283.97</v>
          </cell>
          <cell r="N779">
            <v>-119312597.30999999</v>
          </cell>
          <cell r="O779">
            <v>-29858053.870000005</v>
          </cell>
          <cell r="P779">
            <v>118382.95000000001</v>
          </cell>
          <cell r="Q779">
            <v>6209536.4099999992</v>
          </cell>
          <cell r="R779">
            <v>-123566.08000000002</v>
          </cell>
          <cell r="S779">
            <v>3909092620.3500009</v>
          </cell>
          <cell r="T779">
            <v>87641558.340000018</v>
          </cell>
          <cell r="U779">
            <v>-35040681.399999991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3961693497.29</v>
          </cell>
          <cell r="AA779">
            <v>360753934.87999994</v>
          </cell>
          <cell r="AB779">
            <v>-146155548.28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4176291883.8899999</v>
          </cell>
        </row>
        <row r="780">
          <cell r="A780" t="str">
            <v/>
          </cell>
          <cell r="B780" t="str">
            <v/>
          </cell>
          <cell r="C780" t="str">
            <v>Distribution Total</v>
          </cell>
          <cell r="D780" t="str">
            <v>Distribution Plant</v>
          </cell>
          <cell r="E780" t="str">
            <v/>
          </cell>
          <cell r="G780" t="str">
            <v>07 - Distribution Plant - Electric Total</v>
          </cell>
          <cell r="L780">
            <v>3793062634.2800007</v>
          </cell>
          <cell r="M780">
            <v>258996283.97</v>
          </cell>
          <cell r="N780">
            <v>-119312597.30999999</v>
          </cell>
          <cell r="O780">
            <v>-29858053.870000005</v>
          </cell>
          <cell r="P780">
            <v>118382.95000000001</v>
          </cell>
          <cell r="Q780">
            <v>6209536.4099999992</v>
          </cell>
          <cell r="R780">
            <v>-123566.08000000002</v>
          </cell>
          <cell r="S780">
            <v>3909092620.3500009</v>
          </cell>
          <cell r="T780">
            <v>87641558.340000018</v>
          </cell>
          <cell r="U780">
            <v>-35040681.399999991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3961693497.29</v>
          </cell>
          <cell r="AA780">
            <v>360753934.87999994</v>
          </cell>
          <cell r="AB780">
            <v>-146155548.28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4176291883.8899999</v>
          </cell>
        </row>
        <row r="781">
          <cell r="A781" t="str">
            <v>390</v>
          </cell>
          <cell r="B781">
            <v>390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G781" t="str">
            <v>08 - General Plant</v>
          </cell>
          <cell r="H781" t="str">
            <v>General Plant</v>
          </cell>
          <cell r="I781" t="str">
            <v>General Plant</v>
          </cell>
          <cell r="J781" t="str">
            <v>Depr</v>
          </cell>
          <cell r="K781">
            <v>390</v>
          </cell>
          <cell r="L781">
            <v>121884477.08000001</v>
          </cell>
          <cell r="M781">
            <v>5648397.6299999999</v>
          </cell>
          <cell r="N781">
            <v>-56535655.559999995</v>
          </cell>
          <cell r="O781">
            <v>-810516.03</v>
          </cell>
          <cell r="P781">
            <v>0</v>
          </cell>
          <cell r="Q781">
            <v>31611987.890000001</v>
          </cell>
          <cell r="R781">
            <v>0</v>
          </cell>
          <cell r="S781">
            <v>101798691.01000001</v>
          </cell>
          <cell r="T781">
            <v>1810527.3599999994</v>
          </cell>
          <cell r="U781">
            <v>-509980.40999999642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103099237.96000002</v>
          </cell>
          <cell r="AA781">
            <v>7346300.1799999997</v>
          </cell>
          <cell r="AB781">
            <v>-2039921.64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108405616.50000003</v>
          </cell>
        </row>
        <row r="782">
          <cell r="A782" t="str">
            <v>392</v>
          </cell>
          <cell r="B782">
            <v>392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392</v>
          </cell>
          <cell r="L782">
            <v>26640734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26640734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26640734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26640734</v>
          </cell>
        </row>
        <row r="783">
          <cell r="A783" t="str">
            <v>392.1</v>
          </cell>
          <cell r="B783">
            <v>392.1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392.1</v>
          </cell>
          <cell r="L783">
            <v>738199.55</v>
          </cell>
          <cell r="M783">
            <v>202381.73</v>
          </cell>
          <cell r="N783">
            <v>-74602.740000000005</v>
          </cell>
          <cell r="O783">
            <v>19362.5</v>
          </cell>
          <cell r="P783">
            <v>0</v>
          </cell>
          <cell r="Q783">
            <v>0</v>
          </cell>
          <cell r="R783">
            <v>0</v>
          </cell>
          <cell r="S783">
            <v>885341.04</v>
          </cell>
          <cell r="T783">
            <v>71114.430000000022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956455.47000000009</v>
          </cell>
          <cell r="AA783">
            <v>301388.66999999993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1257844.1400000001</v>
          </cell>
        </row>
        <row r="784">
          <cell r="A784" t="str">
            <v>392.2</v>
          </cell>
          <cell r="B784">
            <v>392.2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392.2</v>
          </cell>
          <cell r="L784">
            <v>10095601.540000001</v>
          </cell>
          <cell r="M784">
            <v>1591801.1400000001</v>
          </cell>
          <cell r="N784">
            <v>-1088340.95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10599061.730000002</v>
          </cell>
          <cell r="T784">
            <v>537952.62999999989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11137014.360000001</v>
          </cell>
          <cell r="AA784">
            <v>2279886.27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13416900.630000001</v>
          </cell>
        </row>
        <row r="785">
          <cell r="A785" t="str">
            <v>392.3</v>
          </cell>
          <cell r="B785">
            <v>392.3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392.3</v>
          </cell>
          <cell r="L785">
            <v>69419707.019999996</v>
          </cell>
          <cell r="M785">
            <v>7082228.1100000003</v>
          </cell>
          <cell r="N785">
            <v>-2858865.5</v>
          </cell>
          <cell r="O785">
            <v>0</v>
          </cell>
          <cell r="P785">
            <v>0</v>
          </cell>
          <cell r="Q785">
            <v>479509.12</v>
          </cell>
          <cell r="R785">
            <v>-0.15</v>
          </cell>
          <cell r="S785">
            <v>74122578.599999994</v>
          </cell>
          <cell r="T785">
            <v>2409652.6900000004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76532231.289999992</v>
          </cell>
          <cell r="AA785">
            <v>10212300.999999998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86744532.289999992</v>
          </cell>
        </row>
        <row r="786">
          <cell r="A786" t="str">
            <v>392.4</v>
          </cell>
          <cell r="B786">
            <v>392.4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392.4</v>
          </cell>
          <cell r="L786">
            <v>341761.29</v>
          </cell>
          <cell r="M786">
            <v>46619.149999999994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388380.43999999994</v>
          </cell>
          <cell r="T786">
            <v>17252.330000000002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405632.76999999996</v>
          </cell>
          <cell r="AA786">
            <v>73116.73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478749.49999999994</v>
          </cell>
        </row>
        <row r="787">
          <cell r="A787" t="str">
            <v>392.9</v>
          </cell>
          <cell r="B787">
            <v>392.9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392.9</v>
          </cell>
          <cell r="L787">
            <v>2259728.7000000002</v>
          </cell>
          <cell r="M787">
            <v>335281.55</v>
          </cell>
          <cell r="N787">
            <v>-92104.61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2502905.64</v>
          </cell>
          <cell r="T787">
            <v>113554.08000000002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2616459.7200000002</v>
          </cell>
          <cell r="AA787">
            <v>481251.26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3097710.9800000004</v>
          </cell>
        </row>
        <row r="788">
          <cell r="A788" t="str">
            <v>396.1</v>
          </cell>
          <cell r="B788">
            <v>396.1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396.1</v>
          </cell>
          <cell r="L788">
            <v>1052300.5</v>
          </cell>
          <cell r="M788">
            <v>258844.27</v>
          </cell>
          <cell r="N788">
            <v>-159959.74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1151185.03</v>
          </cell>
          <cell r="T788">
            <v>86137.1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1237322.1300000001</v>
          </cell>
          <cell r="AA788">
            <v>365055.9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1602378.0300000003</v>
          </cell>
        </row>
        <row r="789">
          <cell r="A789" t="str">
            <v>397.8</v>
          </cell>
          <cell r="B789">
            <v>397.8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397.8</v>
          </cell>
          <cell r="L789">
            <v>4522879.79</v>
          </cell>
          <cell r="M789">
            <v>605486.73999999987</v>
          </cell>
          <cell r="N789">
            <v>0</v>
          </cell>
          <cell r="O789">
            <v>-665.45</v>
          </cell>
          <cell r="P789">
            <v>0</v>
          </cell>
          <cell r="Q789">
            <v>9080.07</v>
          </cell>
          <cell r="R789">
            <v>-9122.0300000000007</v>
          </cell>
          <cell r="S789">
            <v>5127659.12</v>
          </cell>
          <cell r="T789">
            <v>216654.30000000005</v>
          </cell>
          <cell r="U789">
            <v>-14561.33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5329752.09</v>
          </cell>
          <cell r="AA789">
            <v>1032234.6</v>
          </cell>
          <cell r="AB789">
            <v>-64972.910000000011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6297013.7799999993</v>
          </cell>
        </row>
        <row r="790">
          <cell r="A790" t="str">
            <v/>
          </cell>
          <cell r="B790" t="str">
            <v/>
          </cell>
          <cell r="C790" t="str">
            <v>General Plant</v>
          </cell>
          <cell r="D790" t="str">
            <v>General Plant</v>
          </cell>
          <cell r="E790" t="str">
            <v/>
          </cell>
          <cell r="J790" t="str">
            <v>Depr Total</v>
          </cell>
          <cell r="L790">
            <v>236955389.46999997</v>
          </cell>
          <cell r="M790">
            <v>15771040.32</v>
          </cell>
          <cell r="N790">
            <v>-60809529.100000001</v>
          </cell>
          <cell r="O790">
            <v>-791818.98</v>
          </cell>
          <cell r="P790">
            <v>0</v>
          </cell>
          <cell r="Q790">
            <v>32100577.080000002</v>
          </cell>
          <cell r="R790">
            <v>-9122.18</v>
          </cell>
          <cell r="S790">
            <v>223216536.60999998</v>
          </cell>
          <cell r="T790">
            <v>5262844.919999999</v>
          </cell>
          <cell r="U790">
            <v>-524541.73999999638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227954839.79000002</v>
          </cell>
          <cell r="AA790">
            <v>22091534.609999999</v>
          </cell>
          <cell r="AB790">
            <v>-2104894.5499999998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247941479.84999999</v>
          </cell>
        </row>
        <row r="791">
          <cell r="A791" t="str">
            <v>390.1</v>
          </cell>
          <cell r="B791">
            <v>390.1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J791" t="str">
            <v>Amort</v>
          </cell>
          <cell r="K791">
            <v>390.1</v>
          </cell>
          <cell r="L791">
            <v>459285.54</v>
          </cell>
          <cell r="M791">
            <v>100716.71</v>
          </cell>
          <cell r="N791">
            <v>-158542.72</v>
          </cell>
          <cell r="O791">
            <v>0</v>
          </cell>
          <cell r="P791">
            <v>0</v>
          </cell>
          <cell r="Q791">
            <v>470872.77</v>
          </cell>
          <cell r="R791">
            <v>0</v>
          </cell>
          <cell r="S791">
            <v>872332.3</v>
          </cell>
          <cell r="T791">
            <v>29809.83</v>
          </cell>
          <cell r="U791">
            <v>-40473.48000000001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861668.64999999991</v>
          </cell>
          <cell r="AA791">
            <v>135907.53</v>
          </cell>
          <cell r="AB791">
            <v>-108609.17000000001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888967.00999999989</v>
          </cell>
        </row>
        <row r="792">
          <cell r="A792" t="str">
            <v>391.1</v>
          </cell>
          <cell r="B792">
            <v>391.1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391.1</v>
          </cell>
          <cell r="L792">
            <v>2515658.02</v>
          </cell>
          <cell r="M792">
            <v>687732.44</v>
          </cell>
          <cell r="N792">
            <v>-241232.29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2962158.17</v>
          </cell>
          <cell r="T792">
            <v>301051.99</v>
          </cell>
          <cell r="U792">
            <v>-264541.08000000007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2998669.08</v>
          </cell>
          <cell r="AA792">
            <v>1378701.84</v>
          </cell>
          <cell r="AB792">
            <v>-445142.51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3932228.41</v>
          </cell>
        </row>
        <row r="793">
          <cell r="A793" t="str">
            <v>391.2</v>
          </cell>
          <cell r="B793">
            <v>391.2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391.2</v>
          </cell>
          <cell r="L793">
            <v>625929.06999999995</v>
          </cell>
          <cell r="M793">
            <v>348366.88</v>
          </cell>
          <cell r="N793">
            <v>-107053.55</v>
          </cell>
          <cell r="O793">
            <v>-77576.100000000006</v>
          </cell>
          <cell r="P793">
            <v>0</v>
          </cell>
          <cell r="Q793">
            <v>0</v>
          </cell>
          <cell r="R793">
            <v>0</v>
          </cell>
          <cell r="S793">
            <v>789666.29999999993</v>
          </cell>
          <cell r="T793">
            <v>118042.42000000004</v>
          </cell>
          <cell r="U793">
            <v>-33776.659999999989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873932.06000000017</v>
          </cell>
          <cell r="AA793">
            <v>534410.33000000007</v>
          </cell>
          <cell r="AB793">
            <v>-269834.06999999995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1138508.3200000003</v>
          </cell>
        </row>
        <row r="794">
          <cell r="A794" t="str">
            <v>391.3</v>
          </cell>
          <cell r="B794">
            <v>391.3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391.3</v>
          </cell>
          <cell r="L794">
            <v>107503</v>
          </cell>
          <cell r="M794">
            <v>21649.56</v>
          </cell>
          <cell r="N794">
            <v>-1581.77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127570.79</v>
          </cell>
          <cell r="T794">
            <v>7831.6799999999967</v>
          </cell>
          <cell r="U794">
            <v>-368.44999999999982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135034.01999999999</v>
          </cell>
          <cell r="AA794">
            <v>32057.649999999998</v>
          </cell>
          <cell r="AB794">
            <v>-82205.010000000009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84886.659999999974</v>
          </cell>
        </row>
        <row r="795">
          <cell r="A795" t="str">
            <v>391.4</v>
          </cell>
          <cell r="B795">
            <v>391.4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391.4</v>
          </cell>
          <cell r="L795">
            <v>998531.56</v>
          </cell>
          <cell r="M795">
            <v>416725.22</v>
          </cell>
          <cell r="N795">
            <v>-44305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1370951.78</v>
          </cell>
          <cell r="T795">
            <v>145032.22000000009</v>
          </cell>
          <cell r="U795">
            <v>-6823.1900000000023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1509160.81</v>
          </cell>
          <cell r="AA795">
            <v>690996.12000000011</v>
          </cell>
          <cell r="AB795">
            <v>-30445.190000000002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2169711.7400000002</v>
          </cell>
        </row>
        <row r="796">
          <cell r="A796" t="str">
            <v>391.5</v>
          </cell>
          <cell r="B796">
            <v>391.5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391.5</v>
          </cell>
          <cell r="L796">
            <v>21241693.48</v>
          </cell>
          <cell r="M796">
            <v>7210541</v>
          </cell>
          <cell r="N796">
            <v>-3013797.29</v>
          </cell>
          <cell r="O796">
            <v>-821.42</v>
          </cell>
          <cell r="P796">
            <v>0</v>
          </cell>
          <cell r="Q796">
            <v>0</v>
          </cell>
          <cell r="R796">
            <v>0</v>
          </cell>
          <cell r="S796">
            <v>25437615.77</v>
          </cell>
          <cell r="T796">
            <v>2500017.8800000008</v>
          </cell>
          <cell r="U796">
            <v>-3494638.5200000005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24442995.129999995</v>
          </cell>
          <cell r="AA796">
            <v>9896621.209999999</v>
          </cell>
          <cell r="AB796">
            <v>-8726033.7300000023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25613582.609999992</v>
          </cell>
        </row>
        <row r="797">
          <cell r="A797" t="str">
            <v>391.7</v>
          </cell>
          <cell r="B797">
            <v>391.7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391.7</v>
          </cell>
          <cell r="L797">
            <v>343782.79</v>
          </cell>
          <cell r="M797">
            <v>25655.439999999999</v>
          </cell>
          <cell r="N797">
            <v>-369438.23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</row>
        <row r="798">
          <cell r="A798" t="str">
            <v>391.9</v>
          </cell>
          <cell r="B798">
            <v>391.9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391.9</v>
          </cell>
          <cell r="L798">
            <v>11876804.65</v>
          </cell>
          <cell r="M798">
            <v>4492052.0199999996</v>
          </cell>
          <cell r="N798">
            <v>-5851792.6699999999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10517064</v>
          </cell>
          <cell r="T798">
            <v>1595012.3400000008</v>
          </cell>
          <cell r="U798">
            <v>-1227429.9900000002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10884646.350000001</v>
          </cell>
          <cell r="AA798">
            <v>6117769.1999999993</v>
          </cell>
          <cell r="AB798">
            <v>-8427377.0700000003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8575038.4800000004</v>
          </cell>
        </row>
        <row r="799">
          <cell r="A799" t="str">
            <v>392.7</v>
          </cell>
          <cell r="B799">
            <v>392.7</v>
          </cell>
          <cell r="C799" t="str">
            <v>General Plant</v>
          </cell>
          <cell r="D799" t="str">
            <v>General Plant</v>
          </cell>
          <cell r="E799" t="str">
            <v/>
          </cell>
          <cell r="K799">
            <v>392.7</v>
          </cell>
          <cell r="L799">
            <v>6727.85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6727.85</v>
          </cell>
          <cell r="T799">
            <v>353.23</v>
          </cell>
          <cell r="U799">
            <v>-11.870000000000001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7069.21</v>
          </cell>
          <cell r="AA799">
            <v>1682.9199999999998</v>
          </cell>
          <cell r="AB799">
            <v>-52.96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8699.17</v>
          </cell>
        </row>
        <row r="800">
          <cell r="A800" t="str">
            <v>392.8</v>
          </cell>
          <cell r="B800">
            <v>392.8</v>
          </cell>
          <cell r="C800" t="str">
            <v>General Plant</v>
          </cell>
          <cell r="D800" t="str">
            <v>General Plant</v>
          </cell>
          <cell r="E800" t="str">
            <v/>
          </cell>
          <cell r="K800">
            <v>392.8</v>
          </cell>
          <cell r="L800">
            <v>-0.15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0.15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</row>
        <row r="801">
          <cell r="A801" t="str">
            <v>393.1</v>
          </cell>
          <cell r="B801">
            <v>393.1</v>
          </cell>
          <cell r="C801" t="str">
            <v>General Plant</v>
          </cell>
          <cell r="D801" t="str">
            <v>General Plant</v>
          </cell>
          <cell r="E801" t="str">
            <v/>
          </cell>
          <cell r="K801">
            <v>393.1</v>
          </cell>
          <cell r="L801">
            <v>249697.58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249697.58</v>
          </cell>
          <cell r="T801">
            <v>151.94</v>
          </cell>
          <cell r="U801">
            <v>-7.15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249842.37</v>
          </cell>
          <cell r="AA801">
            <v>723.87999999999988</v>
          </cell>
          <cell r="AB801">
            <v>-31.910000000000004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250534.34</v>
          </cell>
        </row>
        <row r="802">
          <cell r="A802" t="str">
            <v>393.2</v>
          </cell>
          <cell r="B802">
            <v>393.2</v>
          </cell>
          <cell r="C802" t="str">
            <v>General Plant</v>
          </cell>
          <cell r="D802" t="str">
            <v>General Plant</v>
          </cell>
          <cell r="K802">
            <v>393.2</v>
          </cell>
          <cell r="L802">
            <v>2994995.59</v>
          </cell>
          <cell r="M802">
            <v>423763.28</v>
          </cell>
          <cell r="N802">
            <v>-1071241.43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2347517.4400000004</v>
          </cell>
          <cell r="T802">
            <v>137313.57000000007</v>
          </cell>
          <cell r="U802">
            <v>-219089.16000000015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2265741.8499999996</v>
          </cell>
          <cell r="AA802">
            <v>610137.48</v>
          </cell>
          <cell r="AB802">
            <v>-657258.1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2218621.2299999995</v>
          </cell>
        </row>
        <row r="803">
          <cell r="A803" t="str">
            <v>394.1</v>
          </cell>
          <cell r="B803">
            <v>394.1</v>
          </cell>
          <cell r="C803" t="str">
            <v>General Plant</v>
          </cell>
          <cell r="D803" t="str">
            <v>General Plant</v>
          </cell>
          <cell r="K803">
            <v>394.1</v>
          </cell>
          <cell r="L803">
            <v>48247.59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48247.59</v>
          </cell>
          <cell r="T803">
            <v>114.31</v>
          </cell>
          <cell r="U803">
            <v>-5.37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48356.529999999992</v>
          </cell>
          <cell r="AA803">
            <v>544.64</v>
          </cell>
          <cell r="AB803">
            <v>-24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48877.169999999991</v>
          </cell>
        </row>
        <row r="804">
          <cell r="A804" t="str">
            <v>394.2</v>
          </cell>
          <cell r="B804">
            <v>394.2</v>
          </cell>
          <cell r="C804" t="str">
            <v>General Plant</v>
          </cell>
          <cell r="D804" t="str">
            <v>General Plant</v>
          </cell>
          <cell r="K804">
            <v>394.2</v>
          </cell>
          <cell r="L804">
            <v>8715658.3399999999</v>
          </cell>
          <cell r="M804">
            <v>1762319.53</v>
          </cell>
          <cell r="N804">
            <v>-871295.67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9606682.1999999993</v>
          </cell>
          <cell r="T804">
            <v>620125.15999999992</v>
          </cell>
          <cell r="U804">
            <v>-559841.49000000011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9666965.8699999992</v>
          </cell>
          <cell r="AA804">
            <v>2766071.25</v>
          </cell>
          <cell r="AB804">
            <v>-3199214.0300000003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9233823.0899999999</v>
          </cell>
        </row>
        <row r="805">
          <cell r="A805" t="str">
            <v>395.1</v>
          </cell>
          <cell r="B805">
            <v>395.1</v>
          </cell>
          <cell r="C805" t="str">
            <v>General Plant</v>
          </cell>
          <cell r="D805" t="str">
            <v>General Plant</v>
          </cell>
          <cell r="K805">
            <v>395.1</v>
          </cell>
          <cell r="L805">
            <v>20932.129999999997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20932.129999999997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20932.129999999997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20932.129999999997</v>
          </cell>
        </row>
        <row r="806">
          <cell r="A806" t="str">
            <v>395.2</v>
          </cell>
          <cell r="B806">
            <v>395.2</v>
          </cell>
          <cell r="C806" t="str">
            <v>General Plant</v>
          </cell>
          <cell r="D806" t="str">
            <v>General Plant</v>
          </cell>
          <cell r="K806">
            <v>395.2</v>
          </cell>
          <cell r="L806">
            <v>6932568.3399999999</v>
          </cell>
          <cell r="M806">
            <v>1130722.8799999999</v>
          </cell>
          <cell r="N806">
            <v>-1381974.65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6681316.5700000003</v>
          </cell>
          <cell r="T806">
            <v>381665.01</v>
          </cell>
          <cell r="U806">
            <v>-960999.04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6101982.540000001</v>
          </cell>
          <cell r="AA806">
            <v>1561669.71</v>
          </cell>
          <cell r="AB806">
            <v>-2123990.67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5539661.580000001</v>
          </cell>
        </row>
        <row r="807">
          <cell r="A807" t="str">
            <v>395.6</v>
          </cell>
          <cell r="B807">
            <v>395.6</v>
          </cell>
          <cell r="C807" t="str">
            <v>General Plant</v>
          </cell>
          <cell r="D807" t="str">
            <v>General Plant</v>
          </cell>
          <cell r="K807">
            <v>395.6</v>
          </cell>
          <cell r="L807">
            <v>35039.269999999997</v>
          </cell>
          <cell r="M807">
            <v>6274.11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41313.379999999997</v>
          </cell>
          <cell r="T807">
            <v>9703.77</v>
          </cell>
          <cell r="U807">
            <v>-39339.74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11677.409999999996</v>
          </cell>
          <cell r="AA807">
            <v>287031.74</v>
          </cell>
          <cell r="AB807">
            <v>-2488.0700000000002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296221.07999999996</v>
          </cell>
        </row>
        <row r="808">
          <cell r="A808" t="str">
            <v>397.1</v>
          </cell>
          <cell r="B808">
            <v>397.1</v>
          </cell>
          <cell r="C808" t="str">
            <v>General Plant</v>
          </cell>
          <cell r="D808" t="str">
            <v>General Plant</v>
          </cell>
          <cell r="K808">
            <v>397.1</v>
          </cell>
          <cell r="L808">
            <v>9788.59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9788.59</v>
          </cell>
          <cell r="T808">
            <v>-0.32</v>
          </cell>
          <cell r="U808">
            <v>0.03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9788.3000000000011</v>
          </cell>
          <cell r="AA808">
            <v>-1.5300000000000002</v>
          </cell>
          <cell r="AB808">
            <v>0.11999999999999998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9786.8900000000012</v>
          </cell>
        </row>
        <row r="809">
          <cell r="A809" t="str">
            <v>397.2</v>
          </cell>
          <cell r="B809">
            <v>397.2</v>
          </cell>
          <cell r="C809" t="str">
            <v>General Plant</v>
          </cell>
          <cell r="D809" t="str">
            <v>General Plant</v>
          </cell>
          <cell r="K809">
            <v>397.2</v>
          </cell>
          <cell r="L809">
            <v>26866386.240000002</v>
          </cell>
          <cell r="M809">
            <v>7826772.4900000002</v>
          </cell>
          <cell r="N809">
            <v>-2050869.39</v>
          </cell>
          <cell r="O809">
            <v>-7866.0099999999993</v>
          </cell>
          <cell r="P809">
            <v>0</v>
          </cell>
          <cell r="Q809">
            <v>0</v>
          </cell>
          <cell r="R809">
            <v>0</v>
          </cell>
          <cell r="S809">
            <v>32634423.330000002</v>
          </cell>
          <cell r="T809">
            <v>2702115.3499999978</v>
          </cell>
          <cell r="U809">
            <v>-840867.69000000018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34495670.990000002</v>
          </cell>
          <cell r="AA809">
            <v>11917924.42</v>
          </cell>
          <cell r="AB809">
            <v>-11526082.630000003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34887512.780000001</v>
          </cell>
        </row>
        <row r="810">
          <cell r="A810" t="str">
            <v>397.3</v>
          </cell>
          <cell r="B810">
            <v>397.3</v>
          </cell>
          <cell r="C810" t="str">
            <v>General Plant</v>
          </cell>
          <cell r="D810" t="str">
            <v>General Plant</v>
          </cell>
          <cell r="K810">
            <v>397.3</v>
          </cell>
          <cell r="L810">
            <v>33807.519999999997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33807.519999999997</v>
          </cell>
          <cell r="T810">
            <v>769.39</v>
          </cell>
          <cell r="U810">
            <v>-36.19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34540.719999999994</v>
          </cell>
          <cell r="AA810">
            <v>3665.69</v>
          </cell>
          <cell r="AB810">
            <v>-161.5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38044.909999999996</v>
          </cell>
        </row>
        <row r="811">
          <cell r="A811" t="str">
            <v>398</v>
          </cell>
          <cell r="B811">
            <v>398</v>
          </cell>
          <cell r="C811" t="str">
            <v>General Plant</v>
          </cell>
          <cell r="D811" t="str">
            <v>General Plant</v>
          </cell>
          <cell r="K811">
            <v>398</v>
          </cell>
          <cell r="L811">
            <v>4547468.95</v>
          </cell>
          <cell r="M811">
            <v>997741.73</v>
          </cell>
          <cell r="N811">
            <v>-680996.52</v>
          </cell>
          <cell r="O811">
            <v>-11878.58</v>
          </cell>
          <cell r="P811">
            <v>0</v>
          </cell>
          <cell r="Q811">
            <v>0</v>
          </cell>
          <cell r="R811">
            <v>0</v>
          </cell>
          <cell r="S811">
            <v>4852335.58</v>
          </cell>
          <cell r="T811">
            <v>362097.05000000005</v>
          </cell>
          <cell r="U811">
            <v>-256945.24000000011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4957487.3900000006</v>
          </cell>
          <cell r="AA811">
            <v>1551000.5600000003</v>
          </cell>
          <cell r="AB811">
            <v>-1967710.55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4540777.4000000004</v>
          </cell>
        </row>
        <row r="812">
          <cell r="A812" t="str">
            <v/>
          </cell>
          <cell r="B812" t="str">
            <v/>
          </cell>
          <cell r="C812" t="str">
            <v>General Plant</v>
          </cell>
          <cell r="D812" t="str">
            <v>General Plant</v>
          </cell>
          <cell r="J812" t="str">
            <v>Amort Total</v>
          </cell>
          <cell r="L812">
            <v>88630505.950000018</v>
          </cell>
          <cell r="M812">
            <v>25451033.289999995</v>
          </cell>
          <cell r="N812">
            <v>-15844121.18</v>
          </cell>
          <cell r="O812">
            <v>-98142.11</v>
          </cell>
          <cell r="P812">
            <v>0</v>
          </cell>
          <cell r="Q812">
            <v>470872.77</v>
          </cell>
          <cell r="R812">
            <v>0.15</v>
          </cell>
          <cell r="S812">
            <v>98610148.870000005</v>
          </cell>
          <cell r="T812">
            <v>8911206.8200000003</v>
          </cell>
          <cell r="U812">
            <v>-7945194.2800000031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99576161.409999982</v>
          </cell>
          <cell r="AA812">
            <v>37486914.640000001</v>
          </cell>
          <cell r="AB812">
            <v>-37566661.049999997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99496415</v>
          </cell>
        </row>
        <row r="813">
          <cell r="A813" t="str">
            <v/>
          </cell>
          <cell r="B813" t="str">
            <v/>
          </cell>
          <cell r="C813" t="str">
            <v>General Plant Total</v>
          </cell>
          <cell r="D813" t="str">
            <v>General Plant</v>
          </cell>
          <cell r="I813" t="str">
            <v>General Plant Total</v>
          </cell>
          <cell r="L813">
            <v>325585895.41999978</v>
          </cell>
          <cell r="M813">
            <v>41222073.609999999</v>
          </cell>
          <cell r="N813">
            <v>-76653650.280000001</v>
          </cell>
          <cell r="O813">
            <v>-889961.09</v>
          </cell>
          <cell r="P813">
            <v>0</v>
          </cell>
          <cell r="Q813">
            <v>32571449.850000001</v>
          </cell>
          <cell r="R813">
            <v>-9122.0300000000007</v>
          </cell>
          <cell r="S813">
            <v>321826685.4799999</v>
          </cell>
          <cell r="T813">
            <v>14174051.74</v>
          </cell>
          <cell r="U813">
            <v>-8469736.0199999996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327531001.20000011</v>
          </cell>
          <cell r="AA813">
            <v>59578449.25</v>
          </cell>
          <cell r="AB813">
            <v>-39671555.600000009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347437894.84999996</v>
          </cell>
        </row>
        <row r="814">
          <cell r="A814" t="str">
            <v/>
          </cell>
          <cell r="B814" t="str">
            <v/>
          </cell>
          <cell r="C814" t="str">
            <v>General Plant Total</v>
          </cell>
          <cell r="D814" t="str">
            <v>General Plant</v>
          </cell>
          <cell r="H814" t="str">
            <v>General Plant Total</v>
          </cell>
          <cell r="L814">
            <v>325585895.41999978</v>
          </cell>
          <cell r="M814">
            <v>41222073.609999999</v>
          </cell>
          <cell r="N814">
            <v>-76653650.280000001</v>
          </cell>
          <cell r="O814">
            <v>-889961.09</v>
          </cell>
          <cell r="P814">
            <v>0</v>
          </cell>
          <cell r="Q814">
            <v>32571449.850000001</v>
          </cell>
          <cell r="R814">
            <v>-9122.0300000000007</v>
          </cell>
          <cell r="S814">
            <v>321826685.4799999</v>
          </cell>
          <cell r="T814">
            <v>14174051.74</v>
          </cell>
          <cell r="U814">
            <v>-8469736.0199999996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327531001.20000011</v>
          </cell>
          <cell r="AA814">
            <v>59578449.25</v>
          </cell>
          <cell r="AB814">
            <v>-39671555.600000009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347437894.84999996</v>
          </cell>
        </row>
        <row r="815">
          <cell r="A815" t="str">
            <v/>
          </cell>
          <cell r="B815" t="str">
            <v/>
          </cell>
          <cell r="C815" t="str">
            <v>General Plant Total</v>
          </cell>
          <cell r="D815" t="str">
            <v>Ge</v>
          </cell>
          <cell r="G815" t="str">
            <v>08 - General Plant Total</v>
          </cell>
          <cell r="L815">
            <v>325585895.41999978</v>
          </cell>
          <cell r="M815">
            <v>41222073.609999999</v>
          </cell>
          <cell r="N815">
            <v>-76653650.280000001</v>
          </cell>
          <cell r="O815">
            <v>-889961.09</v>
          </cell>
          <cell r="P815">
            <v>0</v>
          </cell>
          <cell r="Q815">
            <v>32571449.850000001</v>
          </cell>
          <cell r="R815">
            <v>-9122.0300000000007</v>
          </cell>
          <cell r="S815">
            <v>321826685.4799999</v>
          </cell>
          <cell r="T815">
            <v>14174051.74</v>
          </cell>
          <cell r="U815">
            <v>-8469736.0199999996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327531001.20000011</v>
          </cell>
          <cell r="AA815">
            <v>59578449.25</v>
          </cell>
          <cell r="AB815">
            <v>-39671555.600000009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347437894.84999996</v>
          </cell>
        </row>
        <row r="816">
          <cell r="A816" t="str">
            <v/>
          </cell>
          <cell r="B816" t="str">
            <v/>
          </cell>
          <cell r="C816" t="str">
            <v>General Plant Total</v>
          </cell>
          <cell r="D816" t="str">
            <v xml:space="preserve"> Total</v>
          </cell>
          <cell r="G816" t="str">
            <v>Grand Total</v>
          </cell>
          <cell r="L816">
            <v>11209404454.390005</v>
          </cell>
          <cell r="M816">
            <v>716379437.76999974</v>
          </cell>
          <cell r="N816">
            <v>-639514356.37999952</v>
          </cell>
          <cell r="O816">
            <v>-76262740.070000008</v>
          </cell>
          <cell r="P816">
            <v>478479.93000000005</v>
          </cell>
          <cell r="Q816">
            <v>111145692.47000003</v>
          </cell>
          <cell r="R816">
            <v>-26.539999994938263</v>
          </cell>
          <cell r="S816">
            <v>11321630941.570005</v>
          </cell>
          <cell r="T816">
            <v>253345937.07000002</v>
          </cell>
          <cell r="U816">
            <v>-173307759.18000007</v>
          </cell>
          <cell r="V816">
            <v>-2836361.2399999998</v>
          </cell>
          <cell r="W816">
            <v>0</v>
          </cell>
          <cell r="X816">
            <v>16828824.810251065</v>
          </cell>
          <cell r="Y816">
            <v>0</v>
          </cell>
          <cell r="Z816">
            <v>11415661583.030237</v>
          </cell>
          <cell r="AA816">
            <v>1059049331.7800001</v>
          </cell>
          <cell r="AB816">
            <v>-679163285.53000009</v>
          </cell>
          <cell r="AC816">
            <v>-7966297.9400000004</v>
          </cell>
          <cell r="AD816">
            <v>0</v>
          </cell>
          <cell r="AE816">
            <v>90716326.475508809</v>
          </cell>
          <cell r="AF816">
            <v>0</v>
          </cell>
          <cell r="AG816">
            <v>11878297657.815752</v>
          </cell>
        </row>
      </sheetData>
      <sheetData sheetId="5">
        <row r="1">
          <cell r="B1" t="str">
            <v>Account</v>
          </cell>
          <cell r="C1" t="str">
            <v>Site</v>
          </cell>
          <cell r="D1" t="str">
            <v>Function</v>
          </cell>
          <cell r="E1" t="str">
            <v>Group</v>
          </cell>
          <cell r="G1" t="str">
            <v>Function</v>
          </cell>
          <cell r="H1" t="str">
            <v>Site</v>
          </cell>
          <cell r="I1" t="str">
            <v>Unit</v>
          </cell>
          <cell r="J1" t="str">
            <v>Depr / Amort</v>
          </cell>
          <cell r="K1" t="str">
            <v>Account</v>
          </cell>
          <cell r="L1" t="str">
            <v xml:space="preserve"> Dec 2010
Plant Balance</v>
          </cell>
          <cell r="M1" t="str">
            <v xml:space="preserve"> Jan 2011 - Sep 2011
Additions</v>
          </cell>
          <cell r="N1" t="str">
            <v xml:space="preserve"> Jan 2011 - Sep 2011
Retirements</v>
          </cell>
          <cell r="O1" t="str">
            <v xml:space="preserve"> Jan 2011 - Sep 2011
Plant Transfers</v>
          </cell>
          <cell r="P1" t="str">
            <v xml:space="preserve"> Sep 2011
Plant Balance</v>
          </cell>
          <cell r="Q1" t="str">
            <v>Oct 2011 - Dec 2011 Additions</v>
          </cell>
          <cell r="R1" t="str">
            <v xml:space="preserve"> Oct 2011 - Dec 2011 Retirements</v>
          </cell>
          <cell r="S1" t="str">
            <v xml:space="preserve"> Oct 2011 - Dec 2011 Transfers</v>
          </cell>
          <cell r="T1" t="str">
            <v>Dec 2011 Plant Balance</v>
          </cell>
          <cell r="U1" t="str">
            <v xml:space="preserve"> 2012 Additions</v>
          </cell>
          <cell r="V1" t="str">
            <v xml:space="preserve"> 2012 Retirements</v>
          </cell>
          <cell r="W1" t="str">
            <v xml:space="preserve"> 2012 Transfers</v>
          </cell>
          <cell r="X1" t="str">
            <v xml:space="preserve"> Dec 2012
Plant Balance</v>
          </cell>
        </row>
        <row r="2">
          <cell r="A2" t="str">
            <v>303</v>
          </cell>
          <cell r="B2">
            <v>303</v>
          </cell>
          <cell r="C2" t="str">
            <v>Intangible Plant</v>
          </cell>
          <cell r="D2" t="str">
            <v>Intangible</v>
          </cell>
          <cell r="E2" t="str">
            <v/>
          </cell>
          <cell r="G2" t="str">
            <v>01 - Intangible</v>
          </cell>
          <cell r="H2" t="str">
            <v>Intangible Plant</v>
          </cell>
          <cell r="I2" t="str">
            <v>Intangible Plant</v>
          </cell>
          <cell r="J2" t="str">
            <v>Amort</v>
          </cell>
          <cell r="K2">
            <v>303</v>
          </cell>
          <cell r="L2">
            <v>78350281.719999999</v>
          </cell>
          <cell r="M2">
            <v>88967578.250000015</v>
          </cell>
          <cell r="N2">
            <v>0</v>
          </cell>
          <cell r="O2">
            <v>0</v>
          </cell>
          <cell r="P2">
            <v>167317859.97</v>
          </cell>
          <cell r="Q2">
            <v>8401193.9899999984</v>
          </cell>
          <cell r="R2">
            <v>0</v>
          </cell>
          <cell r="S2">
            <v>0</v>
          </cell>
          <cell r="T2">
            <v>175719053.96000001</v>
          </cell>
          <cell r="U2">
            <v>129693863.26000001</v>
          </cell>
          <cell r="V2">
            <v>140762.96000000002</v>
          </cell>
          <cell r="W2">
            <v>0</v>
          </cell>
          <cell r="X2">
            <v>305553680.18000001</v>
          </cell>
        </row>
        <row r="3">
          <cell r="A3" t="str">
            <v>303.5</v>
          </cell>
          <cell r="B3">
            <v>303.5</v>
          </cell>
          <cell r="C3" t="str">
            <v>Intangible Plant</v>
          </cell>
          <cell r="D3" t="str">
            <v>Intangible</v>
          </cell>
          <cell r="E3" t="str">
            <v/>
          </cell>
          <cell r="K3">
            <v>303.5</v>
          </cell>
          <cell r="L3">
            <v>165056505.03</v>
          </cell>
          <cell r="M3">
            <v>84549020.010000005</v>
          </cell>
          <cell r="N3">
            <v>-18823885.949999999</v>
          </cell>
          <cell r="O3">
            <v>0</v>
          </cell>
          <cell r="P3">
            <v>230781639.09000003</v>
          </cell>
          <cell r="Q3">
            <v>17110685.200000003</v>
          </cell>
          <cell r="R3">
            <v>-2170997.7500000037</v>
          </cell>
          <cell r="S3">
            <v>0</v>
          </cell>
          <cell r="T3">
            <v>245721326.54000002</v>
          </cell>
          <cell r="U3">
            <v>27728402.600000001</v>
          </cell>
          <cell r="V3">
            <v>-8573651.0999999996</v>
          </cell>
          <cell r="W3">
            <v>0</v>
          </cell>
          <cell r="X3">
            <v>264876078.04000005</v>
          </cell>
        </row>
        <row r="4">
          <cell r="A4" t="str">
            <v>303.8</v>
          </cell>
          <cell r="B4">
            <v>303.8</v>
          </cell>
          <cell r="C4" t="str">
            <v>Intangible Plant</v>
          </cell>
          <cell r="D4" t="str">
            <v>Intangible</v>
          </cell>
          <cell r="E4" t="str">
            <v/>
          </cell>
          <cell r="K4">
            <v>303.8</v>
          </cell>
          <cell r="L4">
            <v>2244202.2999999998</v>
          </cell>
          <cell r="M4">
            <v>5924761.6299999999</v>
          </cell>
          <cell r="N4">
            <v>0</v>
          </cell>
          <cell r="O4">
            <v>0</v>
          </cell>
          <cell r="P4">
            <v>8168963.9299999997</v>
          </cell>
          <cell r="Q4">
            <v>636181.91999999993</v>
          </cell>
          <cell r="R4">
            <v>0</v>
          </cell>
          <cell r="S4">
            <v>0</v>
          </cell>
          <cell r="T4">
            <v>8805145.8499999996</v>
          </cell>
          <cell r="U4">
            <v>2434656.04</v>
          </cell>
          <cell r="V4">
            <v>0</v>
          </cell>
          <cell r="W4">
            <v>0</v>
          </cell>
          <cell r="X4">
            <v>11239801.890000001</v>
          </cell>
        </row>
        <row r="5">
          <cell r="A5" t="str">
            <v>304</v>
          </cell>
          <cell r="B5">
            <v>304</v>
          </cell>
          <cell r="C5" t="str">
            <v>Intangible Plant</v>
          </cell>
          <cell r="D5" t="str">
            <v>Intangible</v>
          </cell>
          <cell r="E5" t="str">
            <v/>
          </cell>
          <cell r="K5">
            <v>304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/>
          </cell>
          <cell r="B6" t="str">
            <v/>
          </cell>
          <cell r="C6" t="str">
            <v>Intangible Plant</v>
          </cell>
          <cell r="D6" t="str">
            <v>Intangible</v>
          </cell>
          <cell r="E6" t="str">
            <v/>
          </cell>
          <cell r="J6" t="str">
            <v>Amort Total</v>
          </cell>
          <cell r="L6">
            <v>245650989.05000001</v>
          </cell>
          <cell r="M6">
            <v>179441359.89000002</v>
          </cell>
          <cell r="N6">
            <v>-18823885.949999999</v>
          </cell>
          <cell r="O6">
            <v>0</v>
          </cell>
          <cell r="P6">
            <v>406268462.99000007</v>
          </cell>
          <cell r="Q6">
            <v>26148061.109999999</v>
          </cell>
          <cell r="R6">
            <v>-2170997.7500000037</v>
          </cell>
          <cell r="S6">
            <v>0</v>
          </cell>
          <cell r="T6">
            <v>430245526.35000002</v>
          </cell>
          <cell r="U6">
            <v>159856921.90000001</v>
          </cell>
          <cell r="V6">
            <v>-8432888.1399999987</v>
          </cell>
          <cell r="W6">
            <v>0</v>
          </cell>
          <cell r="X6">
            <v>581669560.11000001</v>
          </cell>
        </row>
        <row r="7">
          <cell r="A7" t="str">
            <v/>
          </cell>
          <cell r="B7" t="str">
            <v/>
          </cell>
          <cell r="C7" t="str">
            <v>Intangible Plant Total</v>
          </cell>
          <cell r="D7" t="str">
            <v>Intangible</v>
          </cell>
          <cell r="E7" t="str">
            <v/>
          </cell>
          <cell r="I7" t="str">
            <v>Intangible Plant Total</v>
          </cell>
          <cell r="L7">
            <v>245650989.05000001</v>
          </cell>
          <cell r="M7">
            <v>179441359.89000002</v>
          </cell>
          <cell r="N7">
            <v>-18823885.949999999</v>
          </cell>
          <cell r="O7">
            <v>0</v>
          </cell>
          <cell r="P7">
            <v>406268462.99000007</v>
          </cell>
          <cell r="Q7">
            <v>26148061.109999999</v>
          </cell>
          <cell r="R7">
            <v>-2170997.7500000037</v>
          </cell>
          <cell r="S7">
            <v>0</v>
          </cell>
          <cell r="T7">
            <v>430245526.35000002</v>
          </cell>
          <cell r="U7">
            <v>159856921.90000001</v>
          </cell>
          <cell r="V7">
            <v>-8432888.1399999987</v>
          </cell>
          <cell r="W7">
            <v>0</v>
          </cell>
          <cell r="X7">
            <v>581669560.11000001</v>
          </cell>
        </row>
        <row r="8">
          <cell r="A8" t="str">
            <v/>
          </cell>
          <cell r="B8" t="str">
            <v/>
          </cell>
          <cell r="C8" t="str">
            <v>Intangible Plant Total</v>
          </cell>
          <cell r="D8" t="str">
            <v>Intangible</v>
          </cell>
          <cell r="E8" t="str">
            <v/>
          </cell>
          <cell r="H8" t="str">
            <v>Intangible Plant Total</v>
          </cell>
          <cell r="L8">
            <v>245650989.05000001</v>
          </cell>
          <cell r="M8">
            <v>179441359.89000002</v>
          </cell>
          <cell r="N8">
            <v>-18823885.949999999</v>
          </cell>
          <cell r="O8">
            <v>0</v>
          </cell>
          <cell r="P8">
            <v>406268462.99000007</v>
          </cell>
          <cell r="Q8">
            <v>26148061.109999999</v>
          </cell>
          <cell r="R8">
            <v>-2170997.7500000037</v>
          </cell>
          <cell r="S8">
            <v>0</v>
          </cell>
          <cell r="T8">
            <v>430245526.35000002</v>
          </cell>
          <cell r="U8">
            <v>159856921.90000001</v>
          </cell>
          <cell r="V8">
            <v>-8432888.1399999987</v>
          </cell>
          <cell r="W8">
            <v>0</v>
          </cell>
          <cell r="X8">
            <v>581669560.11000001</v>
          </cell>
        </row>
        <row r="9">
          <cell r="A9" t="str">
            <v/>
          </cell>
          <cell r="B9" t="str">
            <v/>
          </cell>
          <cell r="C9" t="str">
            <v>Intangible Plant Total</v>
          </cell>
          <cell r="D9" t="str">
            <v>Intangible Total</v>
          </cell>
          <cell r="E9" t="str">
            <v/>
          </cell>
          <cell r="G9" t="str">
            <v>01 - Intangible Total</v>
          </cell>
          <cell r="L9">
            <v>245650989.05000001</v>
          </cell>
          <cell r="M9">
            <v>179441359.89000002</v>
          </cell>
          <cell r="N9">
            <v>-18823885.949999999</v>
          </cell>
          <cell r="O9">
            <v>0</v>
          </cell>
          <cell r="P9">
            <v>406268462.99000007</v>
          </cell>
          <cell r="Q9">
            <v>26148061.109999999</v>
          </cell>
          <cell r="R9">
            <v>-2170997.7500000037</v>
          </cell>
          <cell r="S9">
            <v>0</v>
          </cell>
          <cell r="T9">
            <v>430245526.35000002</v>
          </cell>
          <cell r="U9">
            <v>159856921.90000001</v>
          </cell>
          <cell r="V9">
            <v>-8432888.1399999987</v>
          </cell>
          <cell r="W9">
            <v>0</v>
          </cell>
          <cell r="X9">
            <v>581669560.11000001</v>
          </cell>
        </row>
        <row r="10">
          <cell r="A10" t="str">
            <v>31110100</v>
          </cell>
          <cell r="B10">
            <v>311</v>
          </cell>
          <cell r="C10" t="str">
            <v>CapeCanaveral Comm</v>
          </cell>
          <cell r="D10" t="str">
            <v>Steam</v>
          </cell>
          <cell r="E10">
            <v>10100</v>
          </cell>
          <cell r="G10" t="str">
            <v>02 - Steam Generation Plant</v>
          </cell>
          <cell r="H10" t="str">
            <v>Cape Canaveral</v>
          </cell>
          <cell r="I10" t="str">
            <v>CapeCanaveral Comm</v>
          </cell>
          <cell r="J10" t="str">
            <v>CRS</v>
          </cell>
          <cell r="K10">
            <v>311</v>
          </cell>
          <cell r="L10">
            <v>729271.18</v>
          </cell>
          <cell r="M10">
            <v>0</v>
          </cell>
          <cell r="N10">
            <v>0</v>
          </cell>
          <cell r="O10">
            <v>0</v>
          </cell>
          <cell r="P10">
            <v>729271.18</v>
          </cell>
          <cell r="Q10">
            <v>-1601.6899999999998</v>
          </cell>
          <cell r="R10">
            <v>0</v>
          </cell>
          <cell r="S10">
            <v>0</v>
          </cell>
          <cell r="T10">
            <v>727669.49000000011</v>
          </cell>
          <cell r="U10">
            <v>213462.06</v>
          </cell>
          <cell r="V10">
            <v>1667.42</v>
          </cell>
          <cell r="W10">
            <v>0</v>
          </cell>
          <cell r="X10">
            <v>942798.97000000009</v>
          </cell>
        </row>
        <row r="11">
          <cell r="A11" t="str">
            <v>31210100</v>
          </cell>
          <cell r="B11">
            <v>312</v>
          </cell>
          <cell r="C11" t="str">
            <v>CapeCanaveral Comm</v>
          </cell>
          <cell r="D11" t="str">
            <v>Steam</v>
          </cell>
          <cell r="E11">
            <v>10100</v>
          </cell>
          <cell r="K11">
            <v>312</v>
          </cell>
          <cell r="L11">
            <v>356546.71</v>
          </cell>
          <cell r="M11">
            <v>0</v>
          </cell>
          <cell r="N11">
            <v>0</v>
          </cell>
          <cell r="O11">
            <v>0</v>
          </cell>
          <cell r="P11">
            <v>356546.71</v>
          </cell>
          <cell r="Q11">
            <v>-783.07999999999993</v>
          </cell>
          <cell r="R11">
            <v>0</v>
          </cell>
          <cell r="S11">
            <v>0</v>
          </cell>
          <cell r="T11">
            <v>355763.63</v>
          </cell>
          <cell r="U11">
            <v>104363.37999999999</v>
          </cell>
          <cell r="V11">
            <v>815.21</v>
          </cell>
          <cell r="W11">
            <v>0</v>
          </cell>
          <cell r="X11">
            <v>460942.22000000003</v>
          </cell>
        </row>
        <row r="12">
          <cell r="A12" t="str">
            <v>31410100</v>
          </cell>
          <cell r="B12">
            <v>314</v>
          </cell>
          <cell r="C12" t="str">
            <v>CapeCanaveral Comm</v>
          </cell>
          <cell r="D12" t="str">
            <v>Steam</v>
          </cell>
          <cell r="E12">
            <v>10100</v>
          </cell>
          <cell r="K12">
            <v>314</v>
          </cell>
          <cell r="L12">
            <v>308630.78000000003</v>
          </cell>
          <cell r="M12">
            <v>0</v>
          </cell>
          <cell r="N12">
            <v>0</v>
          </cell>
          <cell r="O12">
            <v>0</v>
          </cell>
          <cell r="P12">
            <v>308630.78000000003</v>
          </cell>
          <cell r="Q12">
            <v>-677.82999999999993</v>
          </cell>
          <cell r="R12">
            <v>0</v>
          </cell>
          <cell r="S12">
            <v>0</v>
          </cell>
          <cell r="T12">
            <v>307952.95</v>
          </cell>
          <cell r="U12">
            <v>90338.09</v>
          </cell>
          <cell r="V12">
            <v>705.66</v>
          </cell>
          <cell r="W12">
            <v>0</v>
          </cell>
          <cell r="X12">
            <v>398996.7</v>
          </cell>
        </row>
        <row r="13">
          <cell r="A13" t="str">
            <v>31510100</v>
          </cell>
          <cell r="B13">
            <v>315</v>
          </cell>
          <cell r="C13" t="str">
            <v>CapeCanaveral Comm</v>
          </cell>
          <cell r="D13" t="str">
            <v>Steam</v>
          </cell>
          <cell r="E13">
            <v>10100</v>
          </cell>
          <cell r="K13">
            <v>315</v>
          </cell>
          <cell r="L13">
            <v>441633.22</v>
          </cell>
          <cell r="M13">
            <v>0</v>
          </cell>
          <cell r="N13">
            <v>0</v>
          </cell>
          <cell r="O13">
            <v>0</v>
          </cell>
          <cell r="P13">
            <v>441633.22</v>
          </cell>
          <cell r="Q13">
            <v>-969.95</v>
          </cell>
          <cell r="R13">
            <v>0</v>
          </cell>
          <cell r="S13">
            <v>0</v>
          </cell>
          <cell r="T13">
            <v>440663.26999999996</v>
          </cell>
          <cell r="U13">
            <v>129268.71999999999</v>
          </cell>
          <cell r="V13">
            <v>1009.76</v>
          </cell>
          <cell r="W13">
            <v>0</v>
          </cell>
          <cell r="X13">
            <v>570941.75</v>
          </cell>
        </row>
        <row r="14">
          <cell r="A14" t="str">
            <v>31610100</v>
          </cell>
          <cell r="B14">
            <v>316</v>
          </cell>
          <cell r="C14" t="str">
            <v>CapeCanaveral Comm</v>
          </cell>
          <cell r="D14" t="str">
            <v>Steam</v>
          </cell>
          <cell r="E14">
            <v>10100</v>
          </cell>
          <cell r="K14">
            <v>316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/>
          </cell>
          <cell r="B15" t="str">
            <v/>
          </cell>
          <cell r="C15" t="str">
            <v>CapeCanaveral Comm</v>
          </cell>
          <cell r="D15" t="str">
            <v>Steam</v>
          </cell>
          <cell r="E15" t="str">
            <v/>
          </cell>
          <cell r="J15" t="str">
            <v>CRS Total</v>
          </cell>
          <cell r="L15">
            <v>1836081.8900000001</v>
          </cell>
          <cell r="M15">
            <v>0</v>
          </cell>
          <cell r="N15">
            <v>0</v>
          </cell>
          <cell r="O15">
            <v>0</v>
          </cell>
          <cell r="P15">
            <v>1836081.8900000001</v>
          </cell>
          <cell r="Q15">
            <v>-4032.5499999999993</v>
          </cell>
          <cell r="R15">
            <v>0</v>
          </cell>
          <cell r="S15">
            <v>0</v>
          </cell>
          <cell r="T15">
            <v>1832049.34</v>
          </cell>
          <cell r="U15">
            <v>537432.25</v>
          </cell>
          <cell r="V15">
            <v>4198.05</v>
          </cell>
          <cell r="W15">
            <v>0</v>
          </cell>
          <cell r="X15">
            <v>2373679.64</v>
          </cell>
        </row>
        <row r="16">
          <cell r="A16" t="str">
            <v>31410100</v>
          </cell>
          <cell r="B16">
            <v>314</v>
          </cell>
          <cell r="C16" t="str">
            <v>CapeCanaveral Comm</v>
          </cell>
          <cell r="D16" t="str">
            <v>Steam</v>
          </cell>
          <cell r="E16">
            <v>10100</v>
          </cell>
          <cell r="J16" t="str">
            <v>Depr</v>
          </cell>
          <cell r="K16">
            <v>314</v>
          </cell>
          <cell r="L16">
            <v>3502299.42</v>
          </cell>
          <cell r="M16">
            <v>1049.44</v>
          </cell>
          <cell r="N16">
            <v>0</v>
          </cell>
          <cell r="O16">
            <v>0</v>
          </cell>
          <cell r="P16">
            <v>3503348.86</v>
          </cell>
          <cell r="Q16">
            <v>0</v>
          </cell>
          <cell r="R16">
            <v>0</v>
          </cell>
          <cell r="S16">
            <v>0</v>
          </cell>
          <cell r="T16">
            <v>3503348.86</v>
          </cell>
          <cell r="U16">
            <v>0</v>
          </cell>
          <cell r="V16">
            <v>0</v>
          </cell>
          <cell r="W16">
            <v>0</v>
          </cell>
          <cell r="X16">
            <v>3503348.86</v>
          </cell>
        </row>
        <row r="17">
          <cell r="A17" t="str">
            <v/>
          </cell>
          <cell r="B17" t="str">
            <v/>
          </cell>
          <cell r="C17" t="str">
            <v>CapeCanaveral Comm</v>
          </cell>
          <cell r="D17" t="str">
            <v>Steam</v>
          </cell>
          <cell r="E17" t="str">
            <v/>
          </cell>
          <cell r="J17" t="str">
            <v>Depr Total</v>
          </cell>
          <cell r="L17">
            <v>3502299.42</v>
          </cell>
          <cell r="M17">
            <v>1049.44</v>
          </cell>
          <cell r="N17">
            <v>0</v>
          </cell>
          <cell r="O17">
            <v>0</v>
          </cell>
          <cell r="P17">
            <v>3503348.86</v>
          </cell>
          <cell r="Q17">
            <v>0</v>
          </cell>
          <cell r="R17">
            <v>0</v>
          </cell>
          <cell r="S17">
            <v>0</v>
          </cell>
          <cell r="T17">
            <v>3503348.86</v>
          </cell>
          <cell r="U17">
            <v>0</v>
          </cell>
          <cell r="V17">
            <v>0</v>
          </cell>
          <cell r="W17">
            <v>0</v>
          </cell>
          <cell r="X17">
            <v>3503348.86</v>
          </cell>
        </row>
        <row r="18">
          <cell r="A18" t="str">
            <v>316.310100</v>
          </cell>
          <cell r="B18">
            <v>316.3</v>
          </cell>
          <cell r="C18" t="str">
            <v>CapeCanaveral Comm</v>
          </cell>
          <cell r="D18" t="str">
            <v>Steam</v>
          </cell>
          <cell r="E18">
            <v>10100</v>
          </cell>
          <cell r="J18" t="str">
            <v>Amort</v>
          </cell>
          <cell r="K18">
            <v>316.3</v>
          </cell>
          <cell r="L18">
            <v>27803.83</v>
          </cell>
          <cell r="M18">
            <v>0</v>
          </cell>
          <cell r="N18">
            <v>-23190.51</v>
          </cell>
          <cell r="O18">
            <v>0</v>
          </cell>
          <cell r="P18">
            <v>4613.3200000000033</v>
          </cell>
          <cell r="Q18">
            <v>-10.130000000000001</v>
          </cell>
          <cell r="R18">
            <v>0</v>
          </cell>
          <cell r="S18">
            <v>0</v>
          </cell>
          <cell r="T18">
            <v>4603.1900000000023</v>
          </cell>
          <cell r="U18">
            <v>1350.34</v>
          </cell>
          <cell r="V18">
            <v>-4602.7699999999995</v>
          </cell>
          <cell r="W18">
            <v>0</v>
          </cell>
          <cell r="X18">
            <v>1350.7600000000039</v>
          </cell>
        </row>
        <row r="19">
          <cell r="A19" t="str">
            <v>316.510100</v>
          </cell>
          <cell r="B19">
            <v>316.5</v>
          </cell>
          <cell r="C19" t="str">
            <v>CapeCanaveral Comm</v>
          </cell>
          <cell r="D19" t="str">
            <v>Steam</v>
          </cell>
          <cell r="E19">
            <v>10100</v>
          </cell>
          <cell r="K19">
            <v>316.5</v>
          </cell>
          <cell r="L19">
            <v>22877.120000000003</v>
          </cell>
          <cell r="M19">
            <v>0</v>
          </cell>
          <cell r="N19">
            <v>0</v>
          </cell>
          <cell r="O19">
            <v>0</v>
          </cell>
          <cell r="P19">
            <v>22877.120000000003</v>
          </cell>
          <cell r="Q19">
            <v>-50.24</v>
          </cell>
          <cell r="R19">
            <v>0</v>
          </cell>
          <cell r="S19">
            <v>0</v>
          </cell>
          <cell r="T19">
            <v>22826.880000000001</v>
          </cell>
          <cell r="U19">
            <v>6696.28</v>
          </cell>
          <cell r="V19">
            <v>-6493.19</v>
          </cell>
          <cell r="W19">
            <v>0</v>
          </cell>
          <cell r="X19">
            <v>23029.970000000005</v>
          </cell>
        </row>
        <row r="20">
          <cell r="A20" t="str">
            <v>316.710100</v>
          </cell>
          <cell r="B20">
            <v>316.7</v>
          </cell>
          <cell r="C20" t="str">
            <v>CapeCanaveral Comm</v>
          </cell>
          <cell r="D20" t="str">
            <v>Steam</v>
          </cell>
          <cell r="E20">
            <v>10100</v>
          </cell>
          <cell r="K20">
            <v>316.7</v>
          </cell>
          <cell r="L20">
            <v>287147.75</v>
          </cell>
          <cell r="M20">
            <v>0</v>
          </cell>
          <cell r="N20">
            <v>-19367.939999999999</v>
          </cell>
          <cell r="O20">
            <v>0</v>
          </cell>
          <cell r="P20">
            <v>267779.81</v>
          </cell>
          <cell r="Q20">
            <v>-585.22</v>
          </cell>
          <cell r="R20">
            <v>-2605.4799999999996</v>
          </cell>
          <cell r="S20">
            <v>0</v>
          </cell>
          <cell r="T20">
            <v>264589.11000000004</v>
          </cell>
          <cell r="U20">
            <v>70950.789999999994</v>
          </cell>
          <cell r="V20">
            <v>-37156.640000000007</v>
          </cell>
          <cell r="W20">
            <v>0</v>
          </cell>
          <cell r="X20">
            <v>298383.25999999995</v>
          </cell>
        </row>
        <row r="21">
          <cell r="A21" t="str">
            <v/>
          </cell>
          <cell r="B21" t="str">
            <v/>
          </cell>
          <cell r="C21" t="str">
            <v>CapeCanaveral Comm</v>
          </cell>
          <cell r="D21" t="str">
            <v>Steam</v>
          </cell>
          <cell r="E21" t="str">
            <v/>
          </cell>
          <cell r="J21" t="str">
            <v>Amort Total</v>
          </cell>
          <cell r="L21">
            <v>337828.7</v>
          </cell>
          <cell r="M21">
            <v>0</v>
          </cell>
          <cell r="N21">
            <v>-42558.45</v>
          </cell>
          <cell r="O21">
            <v>0</v>
          </cell>
          <cell r="P21">
            <v>295270.25</v>
          </cell>
          <cell r="Q21">
            <v>-645.59</v>
          </cell>
          <cell r="R21">
            <v>-2605.4799999999996</v>
          </cell>
          <cell r="S21">
            <v>0</v>
          </cell>
          <cell r="T21">
            <v>292019.18000000005</v>
          </cell>
          <cell r="U21">
            <v>78997.409999999989</v>
          </cell>
          <cell r="V21">
            <v>-48252.600000000006</v>
          </cell>
          <cell r="W21">
            <v>0</v>
          </cell>
          <cell r="X21">
            <v>322763.99</v>
          </cell>
        </row>
        <row r="22">
          <cell r="A22" t="str">
            <v/>
          </cell>
          <cell r="B22" t="str">
            <v/>
          </cell>
          <cell r="C22" t="str">
            <v>CapeCanaveral Comm Total</v>
          </cell>
          <cell r="D22" t="str">
            <v>Steam</v>
          </cell>
          <cell r="E22" t="str">
            <v/>
          </cell>
          <cell r="I22" t="str">
            <v>CapeCanaveral Comm Total</v>
          </cell>
          <cell r="L22">
            <v>5676210.0100000007</v>
          </cell>
          <cell r="M22">
            <v>1049.44</v>
          </cell>
          <cell r="N22">
            <v>-42558.45</v>
          </cell>
          <cell r="O22">
            <v>0</v>
          </cell>
          <cell r="P22">
            <v>5634701</v>
          </cell>
          <cell r="Q22">
            <v>-4678.1399999999994</v>
          </cell>
          <cell r="R22">
            <v>-2605.4799999999996</v>
          </cell>
          <cell r="S22">
            <v>0</v>
          </cell>
          <cell r="T22">
            <v>5627417.3800000008</v>
          </cell>
          <cell r="U22">
            <v>616429.66</v>
          </cell>
          <cell r="V22">
            <v>-44054.55</v>
          </cell>
          <cell r="W22">
            <v>0</v>
          </cell>
          <cell r="X22">
            <v>6199792.4899999993</v>
          </cell>
        </row>
        <row r="23">
          <cell r="A23" t="str">
            <v>31110101</v>
          </cell>
          <cell r="B23">
            <v>311</v>
          </cell>
          <cell r="C23" t="str">
            <v>CapeCanaveral U1</v>
          </cell>
          <cell r="D23" t="str">
            <v>Steam</v>
          </cell>
          <cell r="E23">
            <v>10101</v>
          </cell>
          <cell r="I23" t="str">
            <v>CapeCanaveral U1</v>
          </cell>
          <cell r="J23" t="str">
            <v>CRS</v>
          </cell>
          <cell r="K23">
            <v>311</v>
          </cell>
          <cell r="L23">
            <v>18564.96</v>
          </cell>
          <cell r="M23">
            <v>0</v>
          </cell>
          <cell r="N23">
            <v>0</v>
          </cell>
          <cell r="O23">
            <v>0</v>
          </cell>
          <cell r="P23">
            <v>18564.96</v>
          </cell>
          <cell r="Q23">
            <v>-40.769999999999996</v>
          </cell>
          <cell r="R23">
            <v>0</v>
          </cell>
          <cell r="S23">
            <v>0</v>
          </cell>
          <cell r="T23">
            <v>18524.189999999999</v>
          </cell>
          <cell r="U23">
            <v>5434.09</v>
          </cell>
          <cell r="V23">
            <v>42.45</v>
          </cell>
          <cell r="W23">
            <v>0</v>
          </cell>
          <cell r="X23">
            <v>24000.73</v>
          </cell>
        </row>
        <row r="24">
          <cell r="A24" t="str">
            <v>31210101</v>
          </cell>
          <cell r="B24">
            <v>312</v>
          </cell>
          <cell r="C24" t="str">
            <v>CapeCanaveral U1</v>
          </cell>
          <cell r="D24" t="str">
            <v>Steam</v>
          </cell>
          <cell r="E24">
            <v>10101</v>
          </cell>
          <cell r="K24">
            <v>312</v>
          </cell>
          <cell r="L24">
            <v>1230173.27</v>
          </cell>
          <cell r="M24">
            <v>0</v>
          </cell>
          <cell r="N24">
            <v>0</v>
          </cell>
          <cell r="O24">
            <v>0</v>
          </cell>
          <cell r="P24">
            <v>1230173.27</v>
          </cell>
          <cell r="Q24">
            <v>-2701.8</v>
          </cell>
          <cell r="R24">
            <v>0</v>
          </cell>
          <cell r="S24">
            <v>0</v>
          </cell>
          <cell r="T24">
            <v>1227471.47</v>
          </cell>
          <cell r="U24">
            <v>360079.12999999995</v>
          </cell>
          <cell r="V24">
            <v>2812.68</v>
          </cell>
          <cell r="W24">
            <v>0</v>
          </cell>
          <cell r="X24">
            <v>1590363.2799999998</v>
          </cell>
        </row>
        <row r="25">
          <cell r="A25" t="str">
            <v>31410101</v>
          </cell>
          <cell r="B25">
            <v>314</v>
          </cell>
          <cell r="C25" t="str">
            <v>CapeCanaveral U1</v>
          </cell>
          <cell r="D25" t="str">
            <v>Steam</v>
          </cell>
          <cell r="E25">
            <v>10101</v>
          </cell>
          <cell r="K25">
            <v>314</v>
          </cell>
          <cell r="L25">
            <v>341249.72</v>
          </cell>
          <cell r="M25">
            <v>0</v>
          </cell>
          <cell r="N25">
            <v>0</v>
          </cell>
          <cell r="O25">
            <v>0</v>
          </cell>
          <cell r="P25">
            <v>341249.72</v>
          </cell>
          <cell r="Q25">
            <v>-749.48</v>
          </cell>
          <cell r="R25">
            <v>0</v>
          </cell>
          <cell r="S25">
            <v>0</v>
          </cell>
          <cell r="T25">
            <v>340500.24</v>
          </cell>
          <cell r="U25">
            <v>99885.829999999987</v>
          </cell>
          <cell r="V25">
            <v>780.24</v>
          </cell>
          <cell r="W25">
            <v>0</v>
          </cell>
          <cell r="X25">
            <v>441166.30999999994</v>
          </cell>
        </row>
        <row r="26">
          <cell r="A26" t="str">
            <v>31510101</v>
          </cell>
          <cell r="B26">
            <v>315</v>
          </cell>
          <cell r="C26" t="str">
            <v>CapeCanaveral U1</v>
          </cell>
          <cell r="D26" t="str">
            <v>Steam</v>
          </cell>
          <cell r="E26">
            <v>10101</v>
          </cell>
          <cell r="K26">
            <v>315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31610101</v>
          </cell>
          <cell r="B27">
            <v>316</v>
          </cell>
          <cell r="C27" t="str">
            <v>CapeCanaveral U1</v>
          </cell>
          <cell r="D27" t="str">
            <v>Steam</v>
          </cell>
          <cell r="E27">
            <v>10101</v>
          </cell>
          <cell r="K27">
            <v>316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/>
          </cell>
          <cell r="B28" t="str">
            <v/>
          </cell>
          <cell r="C28" t="str">
            <v>CapeCanaveral U1</v>
          </cell>
          <cell r="D28" t="str">
            <v>Steam</v>
          </cell>
          <cell r="E28" t="str">
            <v/>
          </cell>
          <cell r="J28" t="str">
            <v>CRS Total</v>
          </cell>
          <cell r="L28">
            <v>1589987.95</v>
          </cell>
          <cell r="M28">
            <v>0</v>
          </cell>
          <cell r="N28">
            <v>0</v>
          </cell>
          <cell r="O28">
            <v>0</v>
          </cell>
          <cell r="P28">
            <v>1589987.95</v>
          </cell>
          <cell r="Q28">
            <v>-3492.05</v>
          </cell>
          <cell r="R28">
            <v>0</v>
          </cell>
          <cell r="S28">
            <v>0</v>
          </cell>
          <cell r="T28">
            <v>1586495.9</v>
          </cell>
          <cell r="U28">
            <v>465399.04999999993</v>
          </cell>
          <cell r="V28">
            <v>3635.37</v>
          </cell>
          <cell r="W28">
            <v>0</v>
          </cell>
          <cell r="X28">
            <v>2055530.3199999998</v>
          </cell>
        </row>
        <row r="29">
          <cell r="A29" t="str">
            <v/>
          </cell>
          <cell r="B29" t="str">
            <v/>
          </cell>
          <cell r="C29" t="str">
            <v>CapeCanaveral U1 Total</v>
          </cell>
          <cell r="D29" t="str">
            <v>Steam</v>
          </cell>
          <cell r="E29" t="str">
            <v/>
          </cell>
          <cell r="I29" t="str">
            <v>CapeCanaveral U1 Total</v>
          </cell>
          <cell r="L29">
            <v>1589987.95</v>
          </cell>
          <cell r="M29">
            <v>0</v>
          </cell>
          <cell r="N29">
            <v>0</v>
          </cell>
          <cell r="O29">
            <v>0</v>
          </cell>
          <cell r="P29">
            <v>1589987.95</v>
          </cell>
          <cell r="Q29">
            <v>-3492.05</v>
          </cell>
          <cell r="R29">
            <v>0</v>
          </cell>
          <cell r="S29">
            <v>0</v>
          </cell>
          <cell r="T29">
            <v>1586495.9</v>
          </cell>
          <cell r="U29">
            <v>465399.04999999993</v>
          </cell>
          <cell r="V29">
            <v>3635.37</v>
          </cell>
          <cell r="W29">
            <v>0</v>
          </cell>
          <cell r="X29">
            <v>2055530.3199999998</v>
          </cell>
        </row>
        <row r="30">
          <cell r="A30" t="str">
            <v>31110102</v>
          </cell>
          <cell r="B30">
            <v>311</v>
          </cell>
          <cell r="C30" t="str">
            <v>CapeCanaveral U2</v>
          </cell>
          <cell r="D30" t="str">
            <v>Steam</v>
          </cell>
          <cell r="E30">
            <v>10102</v>
          </cell>
          <cell r="I30" t="str">
            <v>CapeCanaveral U2</v>
          </cell>
          <cell r="J30" t="str">
            <v>CRS</v>
          </cell>
          <cell r="K30">
            <v>311</v>
          </cell>
          <cell r="L30">
            <v>132493.68</v>
          </cell>
          <cell r="M30">
            <v>0</v>
          </cell>
          <cell r="N30">
            <v>0</v>
          </cell>
          <cell r="O30">
            <v>-13097.43</v>
          </cell>
          <cell r="P30">
            <v>119396.25</v>
          </cell>
          <cell r="Q30">
            <v>-262.23</v>
          </cell>
          <cell r="R30">
            <v>0</v>
          </cell>
          <cell r="S30">
            <v>0</v>
          </cell>
          <cell r="T30">
            <v>119134.01999999999</v>
          </cell>
          <cell r="U30">
            <v>34948.01</v>
          </cell>
          <cell r="V30">
            <v>272.99</v>
          </cell>
          <cell r="W30">
            <v>0</v>
          </cell>
          <cell r="X30">
            <v>154355.01999999999</v>
          </cell>
        </row>
        <row r="31">
          <cell r="A31" t="str">
            <v>31210102</v>
          </cell>
          <cell r="B31">
            <v>312</v>
          </cell>
          <cell r="C31" t="str">
            <v>CapeCanaveral U2</v>
          </cell>
          <cell r="D31" t="str">
            <v>Steam</v>
          </cell>
          <cell r="E31">
            <v>10102</v>
          </cell>
          <cell r="K31">
            <v>312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31410102</v>
          </cell>
          <cell r="B32">
            <v>314</v>
          </cell>
          <cell r="C32" t="str">
            <v>CapeCanaveral U2</v>
          </cell>
          <cell r="D32" t="str">
            <v>Steam</v>
          </cell>
          <cell r="E32">
            <v>10102</v>
          </cell>
          <cell r="K32">
            <v>314</v>
          </cell>
          <cell r="L32">
            <v>347839.36</v>
          </cell>
          <cell r="M32">
            <v>0</v>
          </cell>
          <cell r="N32">
            <v>0</v>
          </cell>
          <cell r="O32">
            <v>0</v>
          </cell>
          <cell r="P32">
            <v>347839.36</v>
          </cell>
          <cell r="Q32">
            <v>-763.94999999999993</v>
          </cell>
          <cell r="R32">
            <v>0</v>
          </cell>
          <cell r="S32">
            <v>0</v>
          </cell>
          <cell r="T32">
            <v>347075.41</v>
          </cell>
          <cell r="U32">
            <v>101814.7</v>
          </cell>
          <cell r="V32">
            <v>795.3</v>
          </cell>
          <cell r="W32">
            <v>0</v>
          </cell>
          <cell r="X32">
            <v>449685.41</v>
          </cell>
        </row>
        <row r="33">
          <cell r="A33" t="str">
            <v>31510102</v>
          </cell>
          <cell r="B33">
            <v>315</v>
          </cell>
          <cell r="C33" t="str">
            <v>CapeCanaveral U2</v>
          </cell>
          <cell r="D33" t="str">
            <v>Steam</v>
          </cell>
          <cell r="E33">
            <v>10102</v>
          </cell>
          <cell r="K33">
            <v>315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31610102</v>
          </cell>
          <cell r="B34">
            <v>316</v>
          </cell>
          <cell r="C34" t="str">
            <v>CapeCanaveral U2</v>
          </cell>
          <cell r="D34" t="str">
            <v>Steam</v>
          </cell>
          <cell r="E34">
            <v>10102</v>
          </cell>
          <cell r="K34">
            <v>316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/>
          </cell>
          <cell r="B35" t="str">
            <v/>
          </cell>
          <cell r="C35" t="str">
            <v>CapeCanaveral U2</v>
          </cell>
          <cell r="D35" t="str">
            <v>Steam</v>
          </cell>
          <cell r="E35" t="str">
            <v/>
          </cell>
          <cell r="J35" t="str">
            <v>CRS Total</v>
          </cell>
          <cell r="L35">
            <v>480333.04</v>
          </cell>
          <cell r="M35">
            <v>0</v>
          </cell>
          <cell r="N35">
            <v>0</v>
          </cell>
          <cell r="O35">
            <v>-13097.43</v>
          </cell>
          <cell r="P35">
            <v>467235.61</v>
          </cell>
          <cell r="Q35">
            <v>-1026.1799999999998</v>
          </cell>
          <cell r="R35">
            <v>0</v>
          </cell>
          <cell r="S35">
            <v>0</v>
          </cell>
          <cell r="T35">
            <v>466209.42999999993</v>
          </cell>
          <cell r="U35">
            <v>136762.71</v>
          </cell>
          <cell r="V35">
            <v>1068.29</v>
          </cell>
          <cell r="W35">
            <v>0</v>
          </cell>
          <cell r="X35">
            <v>604040.42999999993</v>
          </cell>
        </row>
        <row r="36">
          <cell r="A36" t="str">
            <v/>
          </cell>
          <cell r="B36" t="str">
            <v/>
          </cell>
          <cell r="C36" t="str">
            <v>CapeCanaveral U2 Total</v>
          </cell>
          <cell r="D36" t="str">
            <v>Steam</v>
          </cell>
          <cell r="E36" t="str">
            <v/>
          </cell>
          <cell r="I36" t="str">
            <v>CapeCanaveral U2 Total</v>
          </cell>
          <cell r="L36">
            <v>480333.04</v>
          </cell>
          <cell r="M36">
            <v>0</v>
          </cell>
          <cell r="N36">
            <v>0</v>
          </cell>
          <cell r="O36">
            <v>-13097.43</v>
          </cell>
          <cell r="P36">
            <v>467235.61</v>
          </cell>
          <cell r="Q36">
            <v>-1026.1799999999998</v>
          </cell>
          <cell r="R36">
            <v>0</v>
          </cell>
          <cell r="S36">
            <v>0</v>
          </cell>
          <cell r="T36">
            <v>466209.42999999993</v>
          </cell>
          <cell r="U36">
            <v>136762.71</v>
          </cell>
          <cell r="V36">
            <v>1068.29</v>
          </cell>
          <cell r="W36">
            <v>0</v>
          </cell>
          <cell r="X36">
            <v>604040.42999999993</v>
          </cell>
        </row>
        <row r="37">
          <cell r="A37" t="str">
            <v/>
          </cell>
          <cell r="B37" t="str">
            <v/>
          </cell>
          <cell r="C37" t="str">
            <v>CapeCanaveral U2 Total</v>
          </cell>
          <cell r="D37" t="str">
            <v>Steam</v>
          </cell>
          <cell r="E37" t="str">
            <v/>
          </cell>
          <cell r="H37" t="str">
            <v>Cape Canaveral Total</v>
          </cell>
          <cell r="L37">
            <v>7746531</v>
          </cell>
          <cell r="M37">
            <v>1049.44</v>
          </cell>
          <cell r="N37">
            <v>-42558.45</v>
          </cell>
          <cell r="O37">
            <v>-13097.43</v>
          </cell>
          <cell r="P37">
            <v>7691924.5600000005</v>
          </cell>
          <cell r="Q37">
            <v>-9196.3700000000008</v>
          </cell>
          <cell r="R37">
            <v>-2605.4799999999996</v>
          </cell>
          <cell r="S37">
            <v>0</v>
          </cell>
          <cell r="T37">
            <v>7680122.7100000009</v>
          </cell>
          <cell r="U37">
            <v>1218591.42</v>
          </cell>
          <cell r="V37">
            <v>-39350.890000000007</v>
          </cell>
          <cell r="W37">
            <v>0</v>
          </cell>
          <cell r="X37">
            <v>8859363.2400000002</v>
          </cell>
        </row>
        <row r="38">
          <cell r="A38" t="str">
            <v>31110200</v>
          </cell>
          <cell r="B38">
            <v>311</v>
          </cell>
          <cell r="C38" t="str">
            <v>Cutler Comm</v>
          </cell>
          <cell r="D38" t="str">
            <v>Steam</v>
          </cell>
          <cell r="E38">
            <v>10200</v>
          </cell>
          <cell r="H38" t="str">
            <v xml:space="preserve">Cutler </v>
          </cell>
          <cell r="I38" t="str">
            <v>Cutler Comm</v>
          </cell>
          <cell r="J38" t="str">
            <v>Depr</v>
          </cell>
          <cell r="K38">
            <v>311</v>
          </cell>
          <cell r="L38">
            <v>5966745.3600000003</v>
          </cell>
          <cell r="M38">
            <v>0</v>
          </cell>
          <cell r="N38">
            <v>0</v>
          </cell>
          <cell r="O38">
            <v>0</v>
          </cell>
          <cell r="P38">
            <v>5966745.3600000003</v>
          </cell>
          <cell r="Q38">
            <v>0</v>
          </cell>
          <cell r="R38">
            <v>-18654.05</v>
          </cell>
          <cell r="S38">
            <v>0</v>
          </cell>
          <cell r="T38">
            <v>5948091.3100000005</v>
          </cell>
          <cell r="U38">
            <v>0</v>
          </cell>
          <cell r="V38">
            <v>-5948091.3100000005</v>
          </cell>
          <cell r="W38">
            <v>0</v>
          </cell>
          <cell r="X38">
            <v>0</v>
          </cell>
        </row>
        <row r="39">
          <cell r="A39" t="str">
            <v>31210200</v>
          </cell>
          <cell r="B39">
            <v>312</v>
          </cell>
          <cell r="C39" t="str">
            <v>Cutler Comm</v>
          </cell>
          <cell r="D39" t="str">
            <v>Steam</v>
          </cell>
          <cell r="E39">
            <v>10200</v>
          </cell>
          <cell r="K39">
            <v>312</v>
          </cell>
          <cell r="L39">
            <v>820710.85</v>
          </cell>
          <cell r="M39">
            <v>0</v>
          </cell>
          <cell r="N39">
            <v>0</v>
          </cell>
          <cell r="O39">
            <v>410546.91</v>
          </cell>
          <cell r="P39">
            <v>1231257.76</v>
          </cell>
          <cell r="Q39">
            <v>0</v>
          </cell>
          <cell r="R39">
            <v>-3849.33</v>
          </cell>
          <cell r="S39">
            <v>0</v>
          </cell>
          <cell r="T39">
            <v>1227408.43</v>
          </cell>
          <cell r="U39">
            <v>0</v>
          </cell>
          <cell r="V39">
            <v>-1227408.43</v>
          </cell>
          <cell r="W39">
            <v>0</v>
          </cell>
          <cell r="X39">
            <v>0</v>
          </cell>
        </row>
        <row r="40">
          <cell r="A40" t="str">
            <v>31410200</v>
          </cell>
          <cell r="B40">
            <v>314</v>
          </cell>
          <cell r="C40" t="str">
            <v>Cutler Comm</v>
          </cell>
          <cell r="D40" t="str">
            <v>Steam</v>
          </cell>
          <cell r="E40">
            <v>10200</v>
          </cell>
          <cell r="K40">
            <v>314</v>
          </cell>
          <cell r="L40">
            <v>1215539.77</v>
          </cell>
          <cell r="M40">
            <v>0</v>
          </cell>
          <cell r="N40">
            <v>0</v>
          </cell>
          <cell r="O40">
            <v>0</v>
          </cell>
          <cell r="P40">
            <v>1215539.77</v>
          </cell>
          <cell r="Q40">
            <v>0</v>
          </cell>
          <cell r="R40">
            <v>-3800.1800000000003</v>
          </cell>
          <cell r="S40">
            <v>0</v>
          </cell>
          <cell r="T40">
            <v>1211739.5900000001</v>
          </cell>
          <cell r="U40">
            <v>0</v>
          </cell>
          <cell r="V40">
            <v>-1211739.5900000001</v>
          </cell>
          <cell r="W40">
            <v>0</v>
          </cell>
          <cell r="X40">
            <v>0</v>
          </cell>
        </row>
        <row r="41">
          <cell r="A41" t="str">
            <v>31510200</v>
          </cell>
          <cell r="B41">
            <v>315</v>
          </cell>
          <cell r="C41" t="str">
            <v>Cutler Comm</v>
          </cell>
          <cell r="D41" t="str">
            <v>Steam</v>
          </cell>
          <cell r="E41">
            <v>10200</v>
          </cell>
          <cell r="K41">
            <v>315</v>
          </cell>
          <cell r="L41">
            <v>1046135.43</v>
          </cell>
          <cell r="M41">
            <v>-5084.17</v>
          </cell>
          <cell r="N41">
            <v>0</v>
          </cell>
          <cell r="O41">
            <v>0</v>
          </cell>
          <cell r="P41">
            <v>1041051.26</v>
          </cell>
          <cell r="Q41">
            <v>0</v>
          </cell>
          <cell r="R41">
            <v>-3254.68</v>
          </cell>
          <cell r="S41">
            <v>0</v>
          </cell>
          <cell r="T41">
            <v>1037796.58</v>
          </cell>
          <cell r="U41">
            <v>0</v>
          </cell>
          <cell r="V41">
            <v>-1037796.58</v>
          </cell>
          <cell r="W41">
            <v>0</v>
          </cell>
          <cell r="X41">
            <v>1.1641532182693481E-10</v>
          </cell>
        </row>
        <row r="42">
          <cell r="A42" t="str">
            <v>31610200</v>
          </cell>
          <cell r="B42">
            <v>316</v>
          </cell>
          <cell r="C42" t="str">
            <v>Cutler Comm</v>
          </cell>
          <cell r="D42" t="str">
            <v>Steam</v>
          </cell>
          <cell r="E42">
            <v>10200</v>
          </cell>
          <cell r="K42">
            <v>316</v>
          </cell>
          <cell r="L42">
            <v>502886.33</v>
          </cell>
          <cell r="M42">
            <v>0</v>
          </cell>
          <cell r="N42">
            <v>0</v>
          </cell>
          <cell r="O42">
            <v>0</v>
          </cell>
          <cell r="P42">
            <v>502886.33</v>
          </cell>
          <cell r="Q42">
            <v>0</v>
          </cell>
          <cell r="R42">
            <v>-1572.1999999999998</v>
          </cell>
          <cell r="S42">
            <v>0</v>
          </cell>
          <cell r="T42">
            <v>501314.13</v>
          </cell>
          <cell r="U42">
            <v>0</v>
          </cell>
          <cell r="V42">
            <v>-501314.13</v>
          </cell>
          <cell r="W42">
            <v>0</v>
          </cell>
          <cell r="X42">
            <v>5.8207660913467407E-11</v>
          </cell>
        </row>
        <row r="43">
          <cell r="A43" t="str">
            <v/>
          </cell>
          <cell r="B43" t="str">
            <v/>
          </cell>
          <cell r="C43" t="str">
            <v>Cutler Comm</v>
          </cell>
          <cell r="D43" t="str">
            <v>Steam</v>
          </cell>
          <cell r="E43" t="str">
            <v/>
          </cell>
          <cell r="J43" t="str">
            <v>Depr Total</v>
          </cell>
          <cell r="L43">
            <v>9552017.7400000002</v>
          </cell>
          <cell r="M43">
            <v>-5084.17</v>
          </cell>
          <cell r="N43">
            <v>0</v>
          </cell>
          <cell r="O43">
            <v>410546.91</v>
          </cell>
          <cell r="P43">
            <v>9957480.4800000004</v>
          </cell>
          <cell r="Q43">
            <v>0</v>
          </cell>
          <cell r="R43">
            <v>-31130.44</v>
          </cell>
          <cell r="S43">
            <v>0</v>
          </cell>
          <cell r="T43">
            <v>9926350.040000001</v>
          </cell>
          <cell r="U43">
            <v>0</v>
          </cell>
          <cell r="V43">
            <v>-9926350.040000001</v>
          </cell>
          <cell r="W43">
            <v>0</v>
          </cell>
          <cell r="X43">
            <v>1.7462298274040222E-10</v>
          </cell>
        </row>
        <row r="44">
          <cell r="A44" t="str">
            <v>316.310200</v>
          </cell>
          <cell r="B44">
            <v>316.3</v>
          </cell>
          <cell r="C44" t="str">
            <v>Cutler Comm</v>
          </cell>
          <cell r="D44" t="str">
            <v>Steam</v>
          </cell>
          <cell r="E44">
            <v>10200</v>
          </cell>
          <cell r="J44" t="str">
            <v>Amort</v>
          </cell>
          <cell r="K44">
            <v>316.3</v>
          </cell>
          <cell r="L44">
            <v>4808.76</v>
          </cell>
          <cell r="M44">
            <v>0</v>
          </cell>
          <cell r="N44">
            <v>0</v>
          </cell>
          <cell r="O44">
            <v>0</v>
          </cell>
          <cell r="P44">
            <v>4808.76</v>
          </cell>
          <cell r="Q44">
            <v>0</v>
          </cell>
          <cell r="R44">
            <v>-4818.7700000000004</v>
          </cell>
          <cell r="S44">
            <v>0</v>
          </cell>
          <cell r="T44">
            <v>-10.010000000000218</v>
          </cell>
          <cell r="U44">
            <v>0</v>
          </cell>
          <cell r="V44">
            <v>0</v>
          </cell>
          <cell r="W44">
            <v>0</v>
          </cell>
          <cell r="X44">
            <v>-10.010000000000218</v>
          </cell>
        </row>
        <row r="45">
          <cell r="A45" t="str">
            <v>316.710200</v>
          </cell>
          <cell r="B45">
            <v>316.7</v>
          </cell>
          <cell r="C45" t="str">
            <v>Cutler Comm</v>
          </cell>
          <cell r="D45" t="str">
            <v>Steam</v>
          </cell>
          <cell r="E45">
            <v>10200</v>
          </cell>
          <cell r="K45">
            <v>316.7</v>
          </cell>
          <cell r="L45">
            <v>139600.17000000001</v>
          </cell>
          <cell r="M45">
            <v>0</v>
          </cell>
          <cell r="N45">
            <v>-1871.43</v>
          </cell>
          <cell r="O45">
            <v>0</v>
          </cell>
          <cell r="P45">
            <v>137728.74000000002</v>
          </cell>
          <cell r="Q45">
            <v>0</v>
          </cell>
          <cell r="R45">
            <v>-430.58000000000015</v>
          </cell>
          <cell r="S45">
            <v>0</v>
          </cell>
          <cell r="T45">
            <v>137298.16</v>
          </cell>
          <cell r="U45">
            <v>0</v>
          </cell>
          <cell r="V45">
            <v>-6884.9400000000005</v>
          </cell>
          <cell r="W45">
            <v>0</v>
          </cell>
          <cell r="X45">
            <v>130413.22000000003</v>
          </cell>
        </row>
        <row r="46">
          <cell r="A46" t="str">
            <v/>
          </cell>
          <cell r="B46" t="str">
            <v/>
          </cell>
          <cell r="C46" t="str">
            <v>Cutler Comm</v>
          </cell>
          <cell r="D46" t="str">
            <v>Steam</v>
          </cell>
          <cell r="E46" t="str">
            <v/>
          </cell>
          <cell r="J46" t="str">
            <v>Amort Total</v>
          </cell>
          <cell r="L46">
            <v>144408.93000000002</v>
          </cell>
          <cell r="M46">
            <v>0</v>
          </cell>
          <cell r="N46">
            <v>-1871.43</v>
          </cell>
          <cell r="O46">
            <v>0</v>
          </cell>
          <cell r="P46">
            <v>142537.50000000003</v>
          </cell>
          <cell r="Q46">
            <v>0</v>
          </cell>
          <cell r="R46">
            <v>-5249.35</v>
          </cell>
          <cell r="S46">
            <v>0</v>
          </cell>
          <cell r="T46">
            <v>137288.15</v>
          </cell>
          <cell r="U46">
            <v>0</v>
          </cell>
          <cell r="V46">
            <v>-6884.9400000000005</v>
          </cell>
          <cell r="W46">
            <v>0</v>
          </cell>
          <cell r="X46">
            <v>130403.21000000004</v>
          </cell>
        </row>
        <row r="47">
          <cell r="A47" t="str">
            <v/>
          </cell>
          <cell r="B47" t="str">
            <v/>
          </cell>
          <cell r="C47" t="str">
            <v>Cutler Comm Total</v>
          </cell>
          <cell r="D47" t="str">
            <v>Steam</v>
          </cell>
          <cell r="E47" t="str">
            <v/>
          </cell>
          <cell r="I47" t="str">
            <v>Cutler Comm Total</v>
          </cell>
          <cell r="L47">
            <v>9696426.6699999999</v>
          </cell>
          <cell r="M47">
            <v>-5084.17</v>
          </cell>
          <cell r="N47">
            <v>-1871.43</v>
          </cell>
          <cell r="O47">
            <v>410546.91</v>
          </cell>
          <cell r="P47">
            <v>10100017.98</v>
          </cell>
          <cell r="Q47">
            <v>0</v>
          </cell>
          <cell r="R47">
            <v>-36379.79</v>
          </cell>
          <cell r="S47">
            <v>0</v>
          </cell>
          <cell r="T47">
            <v>10063638.190000001</v>
          </cell>
          <cell r="U47">
            <v>0</v>
          </cell>
          <cell r="V47">
            <v>-9933234.9800000004</v>
          </cell>
          <cell r="W47">
            <v>0</v>
          </cell>
          <cell r="X47">
            <v>130403.21000000021</v>
          </cell>
        </row>
        <row r="48">
          <cell r="A48" t="str">
            <v>31110201</v>
          </cell>
          <cell r="B48">
            <v>311</v>
          </cell>
          <cell r="C48" t="str">
            <v>Cutler U5</v>
          </cell>
          <cell r="D48" t="str">
            <v>Steam</v>
          </cell>
          <cell r="E48">
            <v>10201</v>
          </cell>
          <cell r="I48" t="str">
            <v>Cutler U5</v>
          </cell>
          <cell r="J48" t="str">
            <v>Depr</v>
          </cell>
          <cell r="K48">
            <v>311</v>
          </cell>
          <cell r="L48">
            <v>417237.49</v>
          </cell>
          <cell r="M48">
            <v>0</v>
          </cell>
          <cell r="N48">
            <v>0</v>
          </cell>
          <cell r="O48">
            <v>0</v>
          </cell>
          <cell r="P48">
            <v>417237.49</v>
          </cell>
          <cell r="Q48">
            <v>0</v>
          </cell>
          <cell r="R48">
            <v>-1304.43</v>
          </cell>
          <cell r="S48">
            <v>0</v>
          </cell>
          <cell r="T48">
            <v>415933.06</v>
          </cell>
          <cell r="U48">
            <v>0</v>
          </cell>
          <cell r="V48">
            <v>-415933.06</v>
          </cell>
          <cell r="W48">
            <v>0</v>
          </cell>
          <cell r="X48">
            <v>0</v>
          </cell>
        </row>
        <row r="49">
          <cell r="A49" t="str">
            <v>31210201</v>
          </cell>
          <cell r="B49">
            <v>312</v>
          </cell>
          <cell r="C49" t="str">
            <v>Cutler U5</v>
          </cell>
          <cell r="D49" t="str">
            <v>Steam</v>
          </cell>
          <cell r="E49">
            <v>10201</v>
          </cell>
          <cell r="K49">
            <v>312</v>
          </cell>
          <cell r="L49">
            <v>5444888.6799999997</v>
          </cell>
          <cell r="M49">
            <v>0</v>
          </cell>
          <cell r="N49">
            <v>0</v>
          </cell>
          <cell r="O49">
            <v>0</v>
          </cell>
          <cell r="P49">
            <v>5444888.6799999997</v>
          </cell>
          <cell r="Q49">
            <v>0</v>
          </cell>
          <cell r="R49">
            <v>-17022.560000000001</v>
          </cell>
          <cell r="S49">
            <v>0</v>
          </cell>
          <cell r="T49">
            <v>5427866.1200000001</v>
          </cell>
          <cell r="U49">
            <v>0</v>
          </cell>
          <cell r="V49">
            <v>-5427866.1200000001</v>
          </cell>
          <cell r="W49">
            <v>0</v>
          </cell>
          <cell r="X49">
            <v>9.3132257461547852E-10</v>
          </cell>
        </row>
        <row r="50">
          <cell r="A50" t="str">
            <v>31410201</v>
          </cell>
          <cell r="B50">
            <v>314</v>
          </cell>
          <cell r="C50" t="str">
            <v>Cutler U5</v>
          </cell>
          <cell r="D50" t="str">
            <v>Steam</v>
          </cell>
          <cell r="E50">
            <v>10201</v>
          </cell>
          <cell r="K50">
            <v>314</v>
          </cell>
          <cell r="L50">
            <v>5906779.1799999997</v>
          </cell>
          <cell r="M50">
            <v>0</v>
          </cell>
          <cell r="N50">
            <v>0</v>
          </cell>
          <cell r="O50">
            <v>0</v>
          </cell>
          <cell r="P50">
            <v>5906779.1799999997</v>
          </cell>
          <cell r="Q50">
            <v>0</v>
          </cell>
          <cell r="R50">
            <v>-18466.57</v>
          </cell>
          <cell r="S50">
            <v>0</v>
          </cell>
          <cell r="T50">
            <v>5888312.6099999994</v>
          </cell>
          <cell r="U50">
            <v>0</v>
          </cell>
          <cell r="V50">
            <v>-5888312.6099999994</v>
          </cell>
          <cell r="W50">
            <v>0</v>
          </cell>
          <cell r="X50">
            <v>9.3132257461547852E-10</v>
          </cell>
        </row>
        <row r="51">
          <cell r="A51" t="str">
            <v>31510201</v>
          </cell>
          <cell r="B51">
            <v>315</v>
          </cell>
          <cell r="C51" t="str">
            <v>Cutler U5</v>
          </cell>
          <cell r="D51" t="str">
            <v>Steam</v>
          </cell>
          <cell r="E51">
            <v>10201</v>
          </cell>
          <cell r="K51">
            <v>315</v>
          </cell>
          <cell r="L51">
            <v>2303943.96</v>
          </cell>
          <cell r="M51">
            <v>0</v>
          </cell>
          <cell r="N51">
            <v>0</v>
          </cell>
          <cell r="O51">
            <v>0</v>
          </cell>
          <cell r="P51">
            <v>2303943.96</v>
          </cell>
          <cell r="Q51">
            <v>0</v>
          </cell>
          <cell r="R51">
            <v>-7202.91</v>
          </cell>
          <cell r="S51">
            <v>0</v>
          </cell>
          <cell r="T51">
            <v>2296741.0499999998</v>
          </cell>
          <cell r="U51">
            <v>0</v>
          </cell>
          <cell r="V51">
            <v>-2296741.0499999998</v>
          </cell>
          <cell r="W51">
            <v>0</v>
          </cell>
          <cell r="X51">
            <v>4.6566128730773926E-10</v>
          </cell>
        </row>
        <row r="52">
          <cell r="A52" t="str">
            <v>31610201</v>
          </cell>
          <cell r="B52">
            <v>316</v>
          </cell>
          <cell r="C52" t="str">
            <v>Cutler U5</v>
          </cell>
          <cell r="D52" t="str">
            <v>Steam</v>
          </cell>
          <cell r="E52">
            <v>10201</v>
          </cell>
          <cell r="K52">
            <v>316</v>
          </cell>
          <cell r="L52">
            <v>229935.08</v>
          </cell>
          <cell r="M52">
            <v>0</v>
          </cell>
          <cell r="N52">
            <v>0</v>
          </cell>
          <cell r="O52">
            <v>0</v>
          </cell>
          <cell r="P52">
            <v>229935.08</v>
          </cell>
          <cell r="Q52">
            <v>0</v>
          </cell>
          <cell r="R52">
            <v>-718.85</v>
          </cell>
          <cell r="S52">
            <v>0</v>
          </cell>
          <cell r="T52">
            <v>229216.22999999998</v>
          </cell>
          <cell r="U52">
            <v>0</v>
          </cell>
          <cell r="V52">
            <v>-229216.22999999998</v>
          </cell>
          <cell r="W52">
            <v>0</v>
          </cell>
          <cell r="X52">
            <v>2.9103830456733704E-11</v>
          </cell>
        </row>
        <row r="53">
          <cell r="A53" t="str">
            <v/>
          </cell>
          <cell r="B53" t="str">
            <v/>
          </cell>
          <cell r="C53" t="str">
            <v>Cutler U5</v>
          </cell>
          <cell r="D53" t="str">
            <v>Steam</v>
          </cell>
          <cell r="E53" t="str">
            <v/>
          </cell>
          <cell r="J53" t="str">
            <v>Depr Total</v>
          </cell>
          <cell r="L53">
            <v>14302784.389999999</v>
          </cell>
          <cell r="M53">
            <v>0</v>
          </cell>
          <cell r="N53">
            <v>0</v>
          </cell>
          <cell r="O53">
            <v>0</v>
          </cell>
          <cell r="P53">
            <v>14302784.389999999</v>
          </cell>
          <cell r="Q53">
            <v>0</v>
          </cell>
          <cell r="R53">
            <v>-44715.32</v>
          </cell>
          <cell r="S53">
            <v>0</v>
          </cell>
          <cell r="T53">
            <v>14258069.07</v>
          </cell>
          <cell r="U53">
            <v>0</v>
          </cell>
          <cell r="V53">
            <v>-14258069.07</v>
          </cell>
          <cell r="W53">
            <v>0</v>
          </cell>
          <cell r="X53">
            <v>2.35741026699543E-9</v>
          </cell>
        </row>
        <row r="54">
          <cell r="A54" t="str">
            <v/>
          </cell>
          <cell r="B54" t="str">
            <v/>
          </cell>
          <cell r="C54" t="str">
            <v>Cutler U5 Total</v>
          </cell>
          <cell r="D54" t="str">
            <v>Steam</v>
          </cell>
          <cell r="E54" t="str">
            <v/>
          </cell>
          <cell r="I54" t="str">
            <v>Cutler U5 Total</v>
          </cell>
          <cell r="L54">
            <v>14302784.389999999</v>
          </cell>
          <cell r="M54">
            <v>0</v>
          </cell>
          <cell r="N54">
            <v>0</v>
          </cell>
          <cell r="O54">
            <v>0</v>
          </cell>
          <cell r="P54">
            <v>14302784.389999999</v>
          </cell>
          <cell r="Q54">
            <v>0</v>
          </cell>
          <cell r="R54">
            <v>-44715.32</v>
          </cell>
          <cell r="S54">
            <v>0</v>
          </cell>
          <cell r="T54">
            <v>14258069.07</v>
          </cell>
          <cell r="U54">
            <v>0</v>
          </cell>
          <cell r="V54">
            <v>-14258069.07</v>
          </cell>
          <cell r="W54">
            <v>0</v>
          </cell>
          <cell r="X54">
            <v>2.35741026699543E-9</v>
          </cell>
        </row>
        <row r="55">
          <cell r="A55" t="str">
            <v>31110202</v>
          </cell>
          <cell r="B55">
            <v>311</v>
          </cell>
          <cell r="C55" t="str">
            <v>Cutler U6</v>
          </cell>
          <cell r="D55" t="str">
            <v>Steam</v>
          </cell>
          <cell r="E55">
            <v>10202</v>
          </cell>
          <cell r="I55" t="str">
            <v>Cutler U6</v>
          </cell>
          <cell r="J55" t="str">
            <v>Depr</v>
          </cell>
          <cell r="K55">
            <v>311</v>
          </cell>
          <cell r="L55">
            <v>405945.33</v>
          </cell>
          <cell r="M55">
            <v>0</v>
          </cell>
          <cell r="N55">
            <v>0</v>
          </cell>
          <cell r="O55">
            <v>0</v>
          </cell>
          <cell r="P55">
            <v>405945.33</v>
          </cell>
          <cell r="Q55">
            <v>0</v>
          </cell>
          <cell r="R55">
            <v>-1269.1299999999999</v>
          </cell>
          <cell r="S55">
            <v>0</v>
          </cell>
          <cell r="T55">
            <v>404676.2</v>
          </cell>
          <cell r="U55">
            <v>0</v>
          </cell>
          <cell r="V55">
            <v>-404676.2</v>
          </cell>
          <cell r="W55">
            <v>0</v>
          </cell>
          <cell r="X55">
            <v>-5.8207660913467407E-11</v>
          </cell>
        </row>
        <row r="56">
          <cell r="A56" t="str">
            <v>31210202</v>
          </cell>
          <cell r="B56">
            <v>312</v>
          </cell>
          <cell r="C56" t="str">
            <v>Cutler U6</v>
          </cell>
          <cell r="D56" t="str">
            <v>Steam</v>
          </cell>
          <cell r="E56">
            <v>10202</v>
          </cell>
          <cell r="K56">
            <v>312</v>
          </cell>
          <cell r="L56">
            <v>17471341.939999998</v>
          </cell>
          <cell r="M56">
            <v>0</v>
          </cell>
          <cell r="N56">
            <v>0</v>
          </cell>
          <cell r="O56">
            <v>0</v>
          </cell>
          <cell r="P56">
            <v>17471341.939999998</v>
          </cell>
          <cell r="Q56">
            <v>0</v>
          </cell>
          <cell r="R56">
            <v>-54621.3</v>
          </cell>
          <cell r="S56">
            <v>0</v>
          </cell>
          <cell r="T56">
            <v>17416720.639999997</v>
          </cell>
          <cell r="U56">
            <v>0</v>
          </cell>
          <cell r="V56">
            <v>-17416720.639999997</v>
          </cell>
          <cell r="W56">
            <v>0</v>
          </cell>
          <cell r="X56">
            <v>3.7252902984619141E-9</v>
          </cell>
        </row>
        <row r="57">
          <cell r="A57" t="str">
            <v>31410202</v>
          </cell>
          <cell r="B57">
            <v>314</v>
          </cell>
          <cell r="C57" t="str">
            <v>Cutler U6</v>
          </cell>
          <cell r="D57" t="str">
            <v>Steam</v>
          </cell>
          <cell r="E57">
            <v>10202</v>
          </cell>
          <cell r="K57">
            <v>314</v>
          </cell>
          <cell r="L57">
            <v>8456371.6500000004</v>
          </cell>
          <cell r="M57">
            <v>0</v>
          </cell>
          <cell r="N57">
            <v>0</v>
          </cell>
          <cell r="O57">
            <v>0</v>
          </cell>
          <cell r="P57">
            <v>8456371.6500000004</v>
          </cell>
          <cell r="Q57">
            <v>0</v>
          </cell>
          <cell r="R57">
            <v>-26437.47</v>
          </cell>
          <cell r="S57">
            <v>0</v>
          </cell>
          <cell r="T57">
            <v>8429934.1799999997</v>
          </cell>
          <cell r="U57">
            <v>0</v>
          </cell>
          <cell r="V57">
            <v>-8429934.1799999997</v>
          </cell>
          <cell r="W57">
            <v>0</v>
          </cell>
          <cell r="X57">
            <v>0</v>
          </cell>
        </row>
        <row r="58">
          <cell r="A58" t="str">
            <v>31510202</v>
          </cell>
          <cell r="B58">
            <v>315</v>
          </cell>
          <cell r="C58" t="str">
            <v>Cutler U6</v>
          </cell>
          <cell r="D58" t="str">
            <v>Steam</v>
          </cell>
          <cell r="E58">
            <v>10202</v>
          </cell>
          <cell r="K58">
            <v>315</v>
          </cell>
          <cell r="L58">
            <v>3008317.93</v>
          </cell>
          <cell r="M58">
            <v>0</v>
          </cell>
          <cell r="N58">
            <v>0</v>
          </cell>
          <cell r="O58">
            <v>0</v>
          </cell>
          <cell r="P58">
            <v>3008317.93</v>
          </cell>
          <cell r="Q58">
            <v>0</v>
          </cell>
          <cell r="R58">
            <v>-9405.01</v>
          </cell>
          <cell r="S58">
            <v>0</v>
          </cell>
          <cell r="T58">
            <v>2998912.9200000004</v>
          </cell>
          <cell r="U58">
            <v>0</v>
          </cell>
          <cell r="V58">
            <v>-2998912.9200000004</v>
          </cell>
          <cell r="W58">
            <v>0</v>
          </cell>
          <cell r="X58">
            <v>-4.6566128730773926E-10</v>
          </cell>
        </row>
        <row r="59">
          <cell r="A59" t="str">
            <v>31610202</v>
          </cell>
          <cell r="B59">
            <v>316</v>
          </cell>
          <cell r="C59" t="str">
            <v>Cutler U6</v>
          </cell>
          <cell r="D59" t="str">
            <v>Steam</v>
          </cell>
          <cell r="E59">
            <v>10202</v>
          </cell>
          <cell r="K59">
            <v>316</v>
          </cell>
          <cell r="L59">
            <v>296076.03000000003</v>
          </cell>
          <cell r="M59">
            <v>0</v>
          </cell>
          <cell r="N59">
            <v>0</v>
          </cell>
          <cell r="O59">
            <v>0</v>
          </cell>
          <cell r="P59">
            <v>296076.03000000003</v>
          </cell>
          <cell r="Q59">
            <v>0</v>
          </cell>
          <cell r="R59">
            <v>-925.6400000000001</v>
          </cell>
          <cell r="S59">
            <v>0</v>
          </cell>
          <cell r="T59">
            <v>295150.39</v>
          </cell>
          <cell r="U59">
            <v>0</v>
          </cell>
          <cell r="V59">
            <v>-295150.39</v>
          </cell>
          <cell r="W59">
            <v>0</v>
          </cell>
          <cell r="X59">
            <v>5.8207660913467407E-11</v>
          </cell>
        </row>
        <row r="60">
          <cell r="A60" t="str">
            <v/>
          </cell>
          <cell r="B60" t="str">
            <v/>
          </cell>
          <cell r="C60" t="str">
            <v>Cutler U6</v>
          </cell>
          <cell r="D60" t="str">
            <v>Steam</v>
          </cell>
          <cell r="E60" t="str">
            <v/>
          </cell>
          <cell r="J60" t="str">
            <v>Depr Total</v>
          </cell>
          <cell r="L60">
            <v>29638052.879999995</v>
          </cell>
          <cell r="M60">
            <v>0</v>
          </cell>
          <cell r="N60">
            <v>0</v>
          </cell>
          <cell r="O60">
            <v>0</v>
          </cell>
          <cell r="P60">
            <v>29638052.879999995</v>
          </cell>
          <cell r="Q60">
            <v>0</v>
          </cell>
          <cell r="R60">
            <v>-92658.549999999988</v>
          </cell>
          <cell r="S60">
            <v>0</v>
          </cell>
          <cell r="T60">
            <v>29545394.329999998</v>
          </cell>
          <cell r="U60">
            <v>0</v>
          </cell>
          <cell r="V60">
            <v>-29545394.329999998</v>
          </cell>
          <cell r="W60">
            <v>0</v>
          </cell>
          <cell r="X60">
            <v>3.2596290111541748E-9</v>
          </cell>
        </row>
        <row r="61">
          <cell r="A61" t="str">
            <v/>
          </cell>
          <cell r="B61" t="str">
            <v/>
          </cell>
          <cell r="C61" t="str">
            <v>Cutler U6 Total</v>
          </cell>
          <cell r="D61" t="str">
            <v>Steam</v>
          </cell>
          <cell r="E61" t="str">
            <v/>
          </cell>
          <cell r="I61" t="str">
            <v>Cutler U6 Total</v>
          </cell>
          <cell r="L61">
            <v>29638052.879999995</v>
          </cell>
          <cell r="M61">
            <v>0</v>
          </cell>
          <cell r="N61">
            <v>0</v>
          </cell>
          <cell r="O61">
            <v>0</v>
          </cell>
          <cell r="P61">
            <v>29638052.879999995</v>
          </cell>
          <cell r="Q61">
            <v>0</v>
          </cell>
          <cell r="R61">
            <v>-92658.549999999988</v>
          </cell>
          <cell r="S61">
            <v>0</v>
          </cell>
          <cell r="T61">
            <v>29545394.329999998</v>
          </cell>
          <cell r="U61">
            <v>0</v>
          </cell>
          <cell r="V61">
            <v>-29545394.329999998</v>
          </cell>
          <cell r="W61">
            <v>0</v>
          </cell>
          <cell r="X61">
            <v>3.2596290111541748E-9</v>
          </cell>
        </row>
        <row r="62">
          <cell r="A62" t="str">
            <v/>
          </cell>
          <cell r="B62" t="str">
            <v/>
          </cell>
          <cell r="C62" t="str">
            <v>Cutler U6 Total</v>
          </cell>
          <cell r="D62" t="str">
            <v>Steam</v>
          </cell>
          <cell r="E62" t="str">
            <v/>
          </cell>
          <cell r="H62" t="str">
            <v>Cutler  Total</v>
          </cell>
          <cell r="L62">
            <v>53637263.939999998</v>
          </cell>
          <cell r="M62">
            <v>-5084.17</v>
          </cell>
          <cell r="N62">
            <v>-1871.43</v>
          </cell>
          <cell r="O62">
            <v>410546.91</v>
          </cell>
          <cell r="P62">
            <v>54040855.249999993</v>
          </cell>
          <cell r="Q62">
            <v>0</v>
          </cell>
          <cell r="R62">
            <v>-173753.66000000006</v>
          </cell>
          <cell r="S62">
            <v>0</v>
          </cell>
          <cell r="T62">
            <v>53867101.589999996</v>
          </cell>
          <cell r="U62">
            <v>0</v>
          </cell>
          <cell r="V62">
            <v>-53736698.380000003</v>
          </cell>
          <cell r="W62">
            <v>0</v>
          </cell>
          <cell r="X62">
            <v>130403.21000000583</v>
          </cell>
        </row>
        <row r="63">
          <cell r="A63" t="str">
            <v>31110301</v>
          </cell>
          <cell r="B63">
            <v>311</v>
          </cell>
          <cell r="C63" t="str">
            <v>Manatee Comm</v>
          </cell>
          <cell r="D63" t="str">
            <v>Steam</v>
          </cell>
          <cell r="E63">
            <v>10301</v>
          </cell>
          <cell r="H63" t="str">
            <v xml:space="preserve">Manatee </v>
          </cell>
          <cell r="I63" t="str">
            <v>Manatee Comm</v>
          </cell>
          <cell r="J63" t="str">
            <v>Depr</v>
          </cell>
          <cell r="K63">
            <v>311</v>
          </cell>
          <cell r="L63">
            <v>94250021.510000005</v>
          </cell>
          <cell r="M63">
            <v>302631.67999999999</v>
          </cell>
          <cell r="N63">
            <v>-324556.5</v>
          </cell>
          <cell r="O63">
            <v>0</v>
          </cell>
          <cell r="P63">
            <v>94228096.690000013</v>
          </cell>
          <cell r="Q63">
            <v>1039424.21</v>
          </cell>
          <cell r="R63">
            <v>-548823.34000000008</v>
          </cell>
          <cell r="S63">
            <v>0</v>
          </cell>
          <cell r="T63">
            <v>94718697.560000002</v>
          </cell>
          <cell r="U63">
            <v>13274630.779999999</v>
          </cell>
          <cell r="V63">
            <v>-1012757.0700000003</v>
          </cell>
          <cell r="W63">
            <v>0</v>
          </cell>
          <cell r="X63">
            <v>106980571.27000001</v>
          </cell>
        </row>
        <row r="64">
          <cell r="A64" t="str">
            <v>31210301</v>
          </cell>
          <cell r="B64">
            <v>312</v>
          </cell>
          <cell r="C64" t="str">
            <v>Manatee Comm</v>
          </cell>
          <cell r="D64" t="str">
            <v>Steam</v>
          </cell>
          <cell r="E64">
            <v>10301</v>
          </cell>
          <cell r="K64">
            <v>312</v>
          </cell>
          <cell r="L64">
            <v>2046115.5499999998</v>
          </cell>
          <cell r="M64">
            <v>337218.83</v>
          </cell>
          <cell r="N64">
            <v>0</v>
          </cell>
          <cell r="O64">
            <v>-126735.79</v>
          </cell>
          <cell r="P64">
            <v>2256598.59</v>
          </cell>
          <cell r="Q64">
            <v>24892.400000000023</v>
          </cell>
          <cell r="R64">
            <v>-13143.359999999999</v>
          </cell>
          <cell r="S64">
            <v>0</v>
          </cell>
          <cell r="T64">
            <v>2268347.63</v>
          </cell>
          <cell r="U64">
            <v>317904.26999999996</v>
          </cell>
          <cell r="V64">
            <v>-24253.750000000004</v>
          </cell>
          <cell r="W64">
            <v>0</v>
          </cell>
          <cell r="X64">
            <v>2561998.1499999994</v>
          </cell>
        </row>
        <row r="65">
          <cell r="A65" t="str">
            <v>31410301</v>
          </cell>
          <cell r="B65">
            <v>314</v>
          </cell>
          <cell r="C65" t="str">
            <v>Manatee Comm</v>
          </cell>
          <cell r="D65" t="str">
            <v>Steam</v>
          </cell>
          <cell r="E65">
            <v>10301</v>
          </cell>
          <cell r="K65">
            <v>314</v>
          </cell>
          <cell r="L65">
            <v>9474948.0500000007</v>
          </cell>
          <cell r="M65">
            <v>1964836.67</v>
          </cell>
          <cell r="N65">
            <v>0</v>
          </cell>
          <cell r="O65">
            <v>-109807.57</v>
          </cell>
          <cell r="P65">
            <v>11329977.15</v>
          </cell>
          <cell r="Q65">
            <v>124980.26000000001</v>
          </cell>
          <cell r="R65">
            <v>-65990.459999999992</v>
          </cell>
          <cell r="S65">
            <v>0</v>
          </cell>
          <cell r="T65">
            <v>11388966.949999999</v>
          </cell>
          <cell r="U65">
            <v>1596140.3</v>
          </cell>
          <cell r="V65">
            <v>-121773.76999999999</v>
          </cell>
          <cell r="W65">
            <v>0</v>
          </cell>
          <cell r="X65">
            <v>12863333.480000002</v>
          </cell>
        </row>
        <row r="66">
          <cell r="A66" t="str">
            <v>31510301</v>
          </cell>
          <cell r="B66">
            <v>315</v>
          </cell>
          <cell r="C66" t="str">
            <v>Manatee Comm</v>
          </cell>
          <cell r="D66" t="str">
            <v>Steam</v>
          </cell>
          <cell r="E66">
            <v>10301</v>
          </cell>
          <cell r="K66">
            <v>315</v>
          </cell>
          <cell r="L66">
            <v>8516055.459999999</v>
          </cell>
          <cell r="M66">
            <v>0</v>
          </cell>
          <cell r="N66">
            <v>0</v>
          </cell>
          <cell r="O66">
            <v>0</v>
          </cell>
          <cell r="P66">
            <v>8516055.459999999</v>
          </cell>
          <cell r="Q66">
            <v>93940.07</v>
          </cell>
          <cell r="R66">
            <v>-49601.02</v>
          </cell>
          <cell r="S66">
            <v>0</v>
          </cell>
          <cell r="T66">
            <v>8560394.5099999998</v>
          </cell>
          <cell r="U66">
            <v>1199721.6999999997</v>
          </cell>
          <cell r="V66">
            <v>-91529.95</v>
          </cell>
          <cell r="W66">
            <v>0</v>
          </cell>
          <cell r="X66">
            <v>9668586.2599999998</v>
          </cell>
        </row>
        <row r="67">
          <cell r="A67" t="str">
            <v>31610301</v>
          </cell>
          <cell r="B67">
            <v>316</v>
          </cell>
          <cell r="C67" t="str">
            <v>Manatee Comm</v>
          </cell>
          <cell r="D67" t="str">
            <v>Steam</v>
          </cell>
          <cell r="E67">
            <v>10301</v>
          </cell>
          <cell r="K67">
            <v>316</v>
          </cell>
          <cell r="L67">
            <v>2358213.37</v>
          </cell>
          <cell r="M67">
            <v>0</v>
          </cell>
          <cell r="N67">
            <v>0</v>
          </cell>
          <cell r="O67">
            <v>0</v>
          </cell>
          <cell r="P67">
            <v>2358213.37</v>
          </cell>
          <cell r="Q67">
            <v>26013.309999999998</v>
          </cell>
          <cell r="R67">
            <v>-13735.22</v>
          </cell>
          <cell r="S67">
            <v>0</v>
          </cell>
          <cell r="T67">
            <v>2370491.46</v>
          </cell>
          <cell r="U67">
            <v>332219.51</v>
          </cell>
          <cell r="V67">
            <v>-25345.919999999998</v>
          </cell>
          <cell r="W67">
            <v>0</v>
          </cell>
          <cell r="X67">
            <v>2677365.0499999998</v>
          </cell>
        </row>
        <row r="68">
          <cell r="A68" t="str">
            <v/>
          </cell>
          <cell r="B68" t="str">
            <v/>
          </cell>
          <cell r="C68" t="str">
            <v>Manatee Comm</v>
          </cell>
          <cell r="D68" t="str">
            <v>Steam</v>
          </cell>
          <cell r="E68" t="str">
            <v/>
          </cell>
          <cell r="J68" t="str">
            <v>Depr Total</v>
          </cell>
          <cell r="L68">
            <v>116645353.94</v>
          </cell>
          <cell r="M68">
            <v>2604687.1799999997</v>
          </cell>
          <cell r="N68">
            <v>-324556.5</v>
          </cell>
          <cell r="O68">
            <v>-236543.35999999999</v>
          </cell>
          <cell r="P68">
            <v>118688941.26000002</v>
          </cell>
          <cell r="Q68">
            <v>1309250.25</v>
          </cell>
          <cell r="R68">
            <v>-691293.4</v>
          </cell>
          <cell r="S68">
            <v>0</v>
          </cell>
          <cell r="T68">
            <v>119306898.11</v>
          </cell>
          <cell r="U68">
            <v>16720616.559999999</v>
          </cell>
          <cell r="V68">
            <v>-1275660.4600000002</v>
          </cell>
          <cell r="W68">
            <v>0</v>
          </cell>
          <cell r="X68">
            <v>134751854.21000004</v>
          </cell>
        </row>
        <row r="69">
          <cell r="A69" t="str">
            <v>316.310301</v>
          </cell>
          <cell r="B69">
            <v>316.3</v>
          </cell>
          <cell r="C69" t="str">
            <v>Manatee Comm</v>
          </cell>
          <cell r="D69" t="str">
            <v>Steam</v>
          </cell>
          <cell r="E69">
            <v>10301</v>
          </cell>
          <cell r="J69" t="str">
            <v>Amort</v>
          </cell>
          <cell r="K69">
            <v>316.3</v>
          </cell>
          <cell r="L69">
            <v>129061.21</v>
          </cell>
          <cell r="M69">
            <v>507.35</v>
          </cell>
          <cell r="N69">
            <v>0</v>
          </cell>
          <cell r="O69">
            <v>0</v>
          </cell>
          <cell r="P69">
            <v>129568.56000000001</v>
          </cell>
          <cell r="Q69">
            <v>1429.2600000000002</v>
          </cell>
          <cell r="R69">
            <v>-754.67000000000007</v>
          </cell>
          <cell r="S69">
            <v>0</v>
          </cell>
          <cell r="T69">
            <v>130243.15000000001</v>
          </cell>
          <cell r="U69">
            <v>18253.310000000001</v>
          </cell>
          <cell r="V69">
            <v>-1392.6</v>
          </cell>
          <cell r="W69">
            <v>0</v>
          </cell>
          <cell r="X69">
            <v>147103.86000000002</v>
          </cell>
        </row>
        <row r="70">
          <cell r="A70" t="str">
            <v>316.510301</v>
          </cell>
          <cell r="B70">
            <v>316.5</v>
          </cell>
          <cell r="C70" t="str">
            <v>Manatee Comm</v>
          </cell>
          <cell r="D70" t="str">
            <v>Steam</v>
          </cell>
          <cell r="E70">
            <v>10301</v>
          </cell>
          <cell r="K70">
            <v>316.5</v>
          </cell>
          <cell r="L70">
            <v>114171.39</v>
          </cell>
          <cell r="M70">
            <v>0</v>
          </cell>
          <cell r="N70">
            <v>-21541.1</v>
          </cell>
          <cell r="O70">
            <v>0</v>
          </cell>
          <cell r="P70">
            <v>92630.290000000008</v>
          </cell>
          <cell r="Q70">
            <v>1021.8</v>
          </cell>
          <cell r="R70">
            <v>-539.5099999999984</v>
          </cell>
          <cell r="S70">
            <v>0</v>
          </cell>
          <cell r="T70">
            <v>93112.58</v>
          </cell>
          <cell r="U70">
            <v>3065.09</v>
          </cell>
          <cell r="V70">
            <v>-72557.470000000016</v>
          </cell>
          <cell r="W70">
            <v>0</v>
          </cell>
          <cell r="X70">
            <v>23620.199999999983</v>
          </cell>
        </row>
        <row r="71">
          <cell r="A71" t="str">
            <v>316.710301</v>
          </cell>
          <cell r="B71">
            <v>316.7</v>
          </cell>
          <cell r="C71" t="str">
            <v>Manatee Comm</v>
          </cell>
          <cell r="D71" t="str">
            <v>Steam</v>
          </cell>
          <cell r="E71">
            <v>10301</v>
          </cell>
          <cell r="K71">
            <v>316.7</v>
          </cell>
          <cell r="L71">
            <v>673176.49</v>
          </cell>
          <cell r="M71">
            <v>2072.5300000000002</v>
          </cell>
          <cell r="N71">
            <v>-96878.97</v>
          </cell>
          <cell r="O71">
            <v>0</v>
          </cell>
          <cell r="P71">
            <v>578370.05000000005</v>
          </cell>
          <cell r="Q71">
            <v>6394.9499999999989</v>
          </cell>
          <cell r="R71">
            <v>-17349.069999999992</v>
          </cell>
          <cell r="S71">
            <v>0</v>
          </cell>
          <cell r="T71">
            <v>567415.92999999993</v>
          </cell>
          <cell r="U71">
            <v>79342.409999999974</v>
          </cell>
          <cell r="V71">
            <v>-11135.029999999999</v>
          </cell>
          <cell r="W71">
            <v>0</v>
          </cell>
          <cell r="X71">
            <v>635623.30999999982</v>
          </cell>
        </row>
        <row r="72">
          <cell r="A72" t="str">
            <v/>
          </cell>
          <cell r="B72" t="str">
            <v/>
          </cell>
          <cell r="C72" t="str">
            <v>Manatee Comm</v>
          </cell>
          <cell r="D72" t="str">
            <v>Steam</v>
          </cell>
          <cell r="E72" t="str">
            <v/>
          </cell>
          <cell r="J72" t="str">
            <v>Amort Total</v>
          </cell>
          <cell r="L72">
            <v>916409.09</v>
          </cell>
          <cell r="M72">
            <v>2579.88</v>
          </cell>
          <cell r="N72">
            <v>-118420.07</v>
          </cell>
          <cell r="O72">
            <v>0</v>
          </cell>
          <cell r="P72">
            <v>800568.90000000014</v>
          </cell>
          <cell r="Q72">
            <v>8846.0099999999984</v>
          </cell>
          <cell r="R72">
            <v>-18643.249999999993</v>
          </cell>
          <cell r="S72">
            <v>0</v>
          </cell>
          <cell r="T72">
            <v>790771.65999999992</v>
          </cell>
          <cell r="U72">
            <v>100660.80999999997</v>
          </cell>
          <cell r="V72">
            <v>-85085.10000000002</v>
          </cell>
          <cell r="W72">
            <v>0</v>
          </cell>
          <cell r="X72">
            <v>806347.36999999988</v>
          </cell>
        </row>
        <row r="73">
          <cell r="A73" t="str">
            <v/>
          </cell>
          <cell r="B73" t="str">
            <v/>
          </cell>
          <cell r="C73" t="str">
            <v>Manatee Comm Total</v>
          </cell>
          <cell r="D73" t="str">
            <v>Steam</v>
          </cell>
          <cell r="E73" t="str">
            <v/>
          </cell>
          <cell r="I73" t="str">
            <v>Manatee Comm Total</v>
          </cell>
          <cell r="L73">
            <v>117561763.02999999</v>
          </cell>
          <cell r="M73">
            <v>2607267.0599999996</v>
          </cell>
          <cell r="N73">
            <v>-442976.56999999995</v>
          </cell>
          <cell r="O73">
            <v>-236543.35999999999</v>
          </cell>
          <cell r="P73">
            <v>119489510.16000003</v>
          </cell>
          <cell r="Q73">
            <v>1318096.26</v>
          </cell>
          <cell r="R73">
            <v>-709936.65</v>
          </cell>
          <cell r="S73">
            <v>0</v>
          </cell>
          <cell r="T73">
            <v>120097669.77000001</v>
          </cell>
          <cell r="U73">
            <v>16821277.369999997</v>
          </cell>
          <cell r="V73">
            <v>-1360745.5600000003</v>
          </cell>
          <cell r="W73">
            <v>0</v>
          </cell>
          <cell r="X73">
            <v>135558201.58000004</v>
          </cell>
        </row>
        <row r="74">
          <cell r="A74" t="str">
            <v>31110302</v>
          </cell>
          <cell r="B74">
            <v>311</v>
          </cell>
          <cell r="C74" t="str">
            <v>Manatee U1</v>
          </cell>
          <cell r="D74" t="str">
            <v>Steam</v>
          </cell>
          <cell r="E74">
            <v>10302</v>
          </cell>
          <cell r="I74" t="str">
            <v>Manatee U1</v>
          </cell>
          <cell r="J74" t="str">
            <v>Depr</v>
          </cell>
          <cell r="K74">
            <v>311</v>
          </cell>
          <cell r="L74">
            <v>6661103.6799999997</v>
          </cell>
          <cell r="M74">
            <v>0</v>
          </cell>
          <cell r="N74">
            <v>0</v>
          </cell>
          <cell r="O74">
            <v>0</v>
          </cell>
          <cell r="P74">
            <v>6661103.6799999997</v>
          </cell>
          <cell r="Q74">
            <v>73478.22</v>
          </cell>
          <cell r="R74">
            <v>-38797.019999999997</v>
          </cell>
          <cell r="S74">
            <v>0</v>
          </cell>
          <cell r="T74">
            <v>6695784.8799999999</v>
          </cell>
          <cell r="U74">
            <v>938400.49</v>
          </cell>
          <cell r="V74">
            <v>-71593.100000000006</v>
          </cell>
          <cell r="W74">
            <v>0</v>
          </cell>
          <cell r="X74">
            <v>7562592.2700000005</v>
          </cell>
        </row>
        <row r="75">
          <cell r="A75" t="str">
            <v>31210302</v>
          </cell>
          <cell r="B75">
            <v>312</v>
          </cell>
          <cell r="C75" t="str">
            <v>Manatee U1</v>
          </cell>
          <cell r="D75" t="str">
            <v>Steam</v>
          </cell>
          <cell r="E75">
            <v>10302</v>
          </cell>
          <cell r="K75">
            <v>312</v>
          </cell>
          <cell r="L75">
            <v>132861146.17000002</v>
          </cell>
          <cell r="M75">
            <v>151897.10999999999</v>
          </cell>
          <cell r="N75">
            <v>-135004.39000000001</v>
          </cell>
          <cell r="O75">
            <v>126735.79000000001</v>
          </cell>
          <cell r="P75">
            <v>133004774.68000002</v>
          </cell>
          <cell r="Q75">
            <v>1467167.29</v>
          </cell>
          <cell r="R75">
            <v>-774674.72</v>
          </cell>
          <cell r="S75">
            <v>0</v>
          </cell>
          <cell r="T75">
            <v>133697267.25000003</v>
          </cell>
          <cell r="U75">
            <v>18737397.210000001</v>
          </cell>
          <cell r="V75">
            <v>-1429526.11</v>
          </cell>
          <cell r="W75">
            <v>0</v>
          </cell>
          <cell r="X75">
            <v>151005138.35000002</v>
          </cell>
        </row>
        <row r="76">
          <cell r="A76" t="str">
            <v>31410302</v>
          </cell>
          <cell r="B76">
            <v>314</v>
          </cell>
          <cell r="C76" t="str">
            <v>Manatee U1</v>
          </cell>
          <cell r="D76" t="str">
            <v>Steam</v>
          </cell>
          <cell r="E76">
            <v>10302</v>
          </cell>
          <cell r="K76">
            <v>314</v>
          </cell>
          <cell r="L76">
            <v>64900917.939999998</v>
          </cell>
          <cell r="M76">
            <v>949278.4</v>
          </cell>
          <cell r="N76">
            <v>0</v>
          </cell>
          <cell r="O76">
            <v>0</v>
          </cell>
          <cell r="P76">
            <v>65850196.339999996</v>
          </cell>
          <cell r="Q76">
            <v>726389.37</v>
          </cell>
          <cell r="R76">
            <v>-383538.73</v>
          </cell>
          <cell r="S76">
            <v>0</v>
          </cell>
          <cell r="T76">
            <v>66193046.980000004</v>
          </cell>
          <cell r="U76">
            <v>9275027.9199999981</v>
          </cell>
          <cell r="V76">
            <v>-1151152.7</v>
          </cell>
          <cell r="W76">
            <v>0</v>
          </cell>
          <cell r="X76">
            <v>74316922.199999988</v>
          </cell>
        </row>
        <row r="77">
          <cell r="A77" t="str">
            <v>31510302</v>
          </cell>
          <cell r="B77">
            <v>315</v>
          </cell>
          <cell r="C77" t="str">
            <v>Manatee U1</v>
          </cell>
          <cell r="D77" t="str">
            <v>Steam</v>
          </cell>
          <cell r="E77">
            <v>10302</v>
          </cell>
          <cell r="K77">
            <v>315</v>
          </cell>
          <cell r="L77">
            <v>9355851.6099999994</v>
          </cell>
          <cell r="M77">
            <v>0</v>
          </cell>
          <cell r="N77">
            <v>0</v>
          </cell>
          <cell r="O77">
            <v>0</v>
          </cell>
          <cell r="P77">
            <v>9355851.6099999994</v>
          </cell>
          <cell r="Q77">
            <v>103203.81</v>
          </cell>
          <cell r="R77">
            <v>-54492.340000000004</v>
          </cell>
          <cell r="S77">
            <v>0</v>
          </cell>
          <cell r="T77">
            <v>9404563.0800000001</v>
          </cell>
          <cell r="U77">
            <v>1318030.1700000002</v>
          </cell>
          <cell r="V77">
            <v>-100556.03000000001</v>
          </cell>
          <cell r="W77">
            <v>0</v>
          </cell>
          <cell r="X77">
            <v>10622037.219999997</v>
          </cell>
        </row>
        <row r="78">
          <cell r="A78" t="str">
            <v>31610302</v>
          </cell>
          <cell r="B78">
            <v>316</v>
          </cell>
          <cell r="C78" t="str">
            <v>Manatee U1</v>
          </cell>
          <cell r="D78" t="str">
            <v>Steam</v>
          </cell>
          <cell r="E78">
            <v>10302</v>
          </cell>
          <cell r="K78">
            <v>316</v>
          </cell>
          <cell r="L78">
            <v>2865220.85</v>
          </cell>
          <cell r="M78">
            <v>0</v>
          </cell>
          <cell r="N78">
            <v>0</v>
          </cell>
          <cell r="O78">
            <v>0</v>
          </cell>
          <cell r="P78">
            <v>2865220.85</v>
          </cell>
          <cell r="Q78">
            <v>31606.07</v>
          </cell>
          <cell r="R78">
            <v>-16688.240000000002</v>
          </cell>
          <cell r="S78">
            <v>0</v>
          </cell>
          <cell r="T78">
            <v>2880138.6799999997</v>
          </cell>
          <cell r="U78">
            <v>403645.51999999996</v>
          </cell>
          <cell r="V78">
            <v>-30795.210000000006</v>
          </cell>
          <cell r="W78">
            <v>0</v>
          </cell>
          <cell r="X78">
            <v>3252988.9899999998</v>
          </cell>
        </row>
        <row r="79">
          <cell r="A79" t="str">
            <v/>
          </cell>
          <cell r="B79" t="str">
            <v/>
          </cell>
          <cell r="C79" t="str">
            <v>Manatee U1</v>
          </cell>
          <cell r="D79" t="str">
            <v>Steam</v>
          </cell>
          <cell r="E79" t="str">
            <v/>
          </cell>
          <cell r="J79" t="str">
            <v>Depr Total</v>
          </cell>
          <cell r="L79">
            <v>216644240.25000003</v>
          </cell>
          <cell r="M79">
            <v>1101175.51</v>
          </cell>
          <cell r="N79">
            <v>-135004.39000000001</v>
          </cell>
          <cell r="O79">
            <v>126735.79000000001</v>
          </cell>
          <cell r="P79">
            <v>217737147.16</v>
          </cell>
          <cell r="Q79">
            <v>2401844.7599999998</v>
          </cell>
          <cell r="R79">
            <v>-1268191.05</v>
          </cell>
          <cell r="S79">
            <v>0</v>
          </cell>
          <cell r="T79">
            <v>218870800.87000003</v>
          </cell>
          <cell r="U79">
            <v>30672501.309999999</v>
          </cell>
          <cell r="V79">
            <v>-2783623.15</v>
          </cell>
          <cell r="W79">
            <v>0</v>
          </cell>
          <cell r="X79">
            <v>246759679.03000003</v>
          </cell>
        </row>
        <row r="80">
          <cell r="A80" t="str">
            <v/>
          </cell>
          <cell r="B80" t="str">
            <v/>
          </cell>
          <cell r="C80" t="str">
            <v>Manatee U1 Total</v>
          </cell>
          <cell r="D80" t="str">
            <v>Steam</v>
          </cell>
          <cell r="E80" t="str">
            <v/>
          </cell>
          <cell r="I80" t="str">
            <v>Manatee U1 Total</v>
          </cell>
          <cell r="L80">
            <v>216644240.25000003</v>
          </cell>
          <cell r="M80">
            <v>1101175.51</v>
          </cell>
          <cell r="N80">
            <v>-135004.39000000001</v>
          </cell>
          <cell r="O80">
            <v>126735.79000000001</v>
          </cell>
          <cell r="P80">
            <v>217737147.16</v>
          </cell>
          <cell r="Q80">
            <v>2401844.7599999998</v>
          </cell>
          <cell r="R80">
            <v>-1268191.05</v>
          </cell>
          <cell r="S80">
            <v>0</v>
          </cell>
          <cell r="T80">
            <v>218870800.87000003</v>
          </cell>
          <cell r="U80">
            <v>30672501.309999999</v>
          </cell>
          <cell r="V80">
            <v>-2783623.15</v>
          </cell>
          <cell r="W80">
            <v>0</v>
          </cell>
          <cell r="X80">
            <v>246759679.03000003</v>
          </cell>
        </row>
        <row r="81">
          <cell r="A81" t="str">
            <v>31110303</v>
          </cell>
          <cell r="B81">
            <v>311</v>
          </cell>
          <cell r="C81" t="str">
            <v>Manatee U2</v>
          </cell>
          <cell r="D81" t="str">
            <v>Steam</v>
          </cell>
          <cell r="E81">
            <v>10303</v>
          </cell>
          <cell r="I81" t="str">
            <v>Manatee U2</v>
          </cell>
          <cell r="J81" t="str">
            <v>Depr</v>
          </cell>
          <cell r="K81">
            <v>311</v>
          </cell>
          <cell r="L81">
            <v>4853414.51</v>
          </cell>
          <cell r="M81">
            <v>0</v>
          </cell>
          <cell r="N81">
            <v>0</v>
          </cell>
          <cell r="O81">
            <v>0</v>
          </cell>
          <cell r="P81">
            <v>4853414.51</v>
          </cell>
          <cell r="Q81">
            <v>53537.710000000006</v>
          </cell>
          <cell r="R81">
            <v>-28268.29</v>
          </cell>
          <cell r="S81">
            <v>0</v>
          </cell>
          <cell r="T81">
            <v>4878683.93</v>
          </cell>
          <cell r="U81">
            <v>683737.52</v>
          </cell>
          <cell r="V81">
            <v>-52164.149999999994</v>
          </cell>
          <cell r="W81">
            <v>0</v>
          </cell>
          <cell r="X81">
            <v>5510257.2999999989</v>
          </cell>
        </row>
        <row r="82">
          <cell r="A82" t="str">
            <v>31210303</v>
          </cell>
          <cell r="B82">
            <v>312</v>
          </cell>
          <cell r="C82" t="str">
            <v>Manatee U2</v>
          </cell>
          <cell r="D82" t="str">
            <v>Steam</v>
          </cell>
          <cell r="E82">
            <v>10303</v>
          </cell>
          <cell r="K82">
            <v>312</v>
          </cell>
          <cell r="L82">
            <v>117809343.09999999</v>
          </cell>
          <cell r="M82">
            <v>4606251.9700000007</v>
          </cell>
          <cell r="N82">
            <v>-35221.440000000002</v>
          </cell>
          <cell r="O82">
            <v>0</v>
          </cell>
          <cell r="P82">
            <v>122380373.63</v>
          </cell>
          <cell r="Q82">
            <v>1349970.2000000002</v>
          </cell>
          <cell r="R82">
            <v>-712793.83000000007</v>
          </cell>
          <cell r="S82">
            <v>0</v>
          </cell>
          <cell r="T82">
            <v>123017550</v>
          </cell>
          <cell r="U82">
            <v>17240656.77</v>
          </cell>
          <cell r="V82">
            <v>-1315335.77</v>
          </cell>
          <cell r="W82">
            <v>0</v>
          </cell>
          <cell r="X82">
            <v>138942870.99999997</v>
          </cell>
        </row>
        <row r="83">
          <cell r="A83" t="str">
            <v>31410303</v>
          </cell>
          <cell r="B83">
            <v>314</v>
          </cell>
          <cell r="C83" t="str">
            <v>Manatee U2</v>
          </cell>
          <cell r="D83" t="str">
            <v>Steam</v>
          </cell>
          <cell r="E83">
            <v>10303</v>
          </cell>
          <cell r="K83">
            <v>314</v>
          </cell>
          <cell r="L83">
            <v>66776845.459999993</v>
          </cell>
          <cell r="M83">
            <v>12537.93</v>
          </cell>
          <cell r="N83">
            <v>-163046.04999999999</v>
          </cell>
          <cell r="O83">
            <v>109807.57</v>
          </cell>
          <cell r="P83">
            <v>66736144.909999996</v>
          </cell>
          <cell r="Q83">
            <v>743092.44000000006</v>
          </cell>
          <cell r="R83">
            <v>458901.87000000005</v>
          </cell>
          <cell r="S83">
            <v>0</v>
          </cell>
          <cell r="T83">
            <v>67938139.219999984</v>
          </cell>
          <cell r="U83">
            <v>9942257.339999998</v>
          </cell>
          <cell r="V83">
            <v>-842195.83</v>
          </cell>
          <cell r="W83">
            <v>0</v>
          </cell>
          <cell r="X83">
            <v>77038200.729999989</v>
          </cell>
        </row>
        <row r="84">
          <cell r="A84" t="str">
            <v>31510303</v>
          </cell>
          <cell r="B84">
            <v>315</v>
          </cell>
          <cell r="C84" t="str">
            <v>Manatee U2</v>
          </cell>
          <cell r="D84" t="str">
            <v>Steam</v>
          </cell>
          <cell r="E84">
            <v>10303</v>
          </cell>
          <cell r="K84">
            <v>315</v>
          </cell>
          <cell r="L84">
            <v>7212106.8600000003</v>
          </cell>
          <cell r="M84">
            <v>0</v>
          </cell>
          <cell r="N84">
            <v>0</v>
          </cell>
          <cell r="O84">
            <v>0</v>
          </cell>
          <cell r="P84">
            <v>7212106.8600000003</v>
          </cell>
          <cell r="Q84">
            <v>79556.3</v>
          </cell>
          <cell r="R84">
            <v>-42006.28</v>
          </cell>
          <cell r="S84">
            <v>0</v>
          </cell>
          <cell r="T84">
            <v>7249656.8799999999</v>
          </cell>
          <cell r="U84">
            <v>1016024.5099999999</v>
          </cell>
          <cell r="V84">
            <v>-77515.22</v>
          </cell>
          <cell r="W84">
            <v>0</v>
          </cell>
          <cell r="X84">
            <v>8188166.1700000009</v>
          </cell>
        </row>
        <row r="85">
          <cell r="A85" t="str">
            <v>31610303</v>
          </cell>
          <cell r="B85">
            <v>316</v>
          </cell>
          <cell r="C85" t="str">
            <v>Manatee U2</v>
          </cell>
          <cell r="D85" t="str">
            <v>Steam</v>
          </cell>
          <cell r="E85">
            <v>10303</v>
          </cell>
          <cell r="K85">
            <v>316</v>
          </cell>
          <cell r="L85">
            <v>2223104.0099999998</v>
          </cell>
          <cell r="M85">
            <v>0</v>
          </cell>
          <cell r="N85">
            <v>0</v>
          </cell>
          <cell r="O85">
            <v>0</v>
          </cell>
          <cell r="P85">
            <v>2223104.0099999998</v>
          </cell>
          <cell r="Q85">
            <v>24522.93</v>
          </cell>
          <cell r="R85">
            <v>-12948.279999999999</v>
          </cell>
          <cell r="S85">
            <v>0</v>
          </cell>
          <cell r="T85">
            <v>2234678.66</v>
          </cell>
          <cell r="U85">
            <v>313185.61</v>
          </cell>
          <cell r="V85">
            <v>-23893.759999999998</v>
          </cell>
          <cell r="W85">
            <v>0</v>
          </cell>
          <cell r="X85">
            <v>2523970.5099999998</v>
          </cell>
        </row>
        <row r="86">
          <cell r="A86" t="str">
            <v/>
          </cell>
          <cell r="B86" t="str">
            <v/>
          </cell>
          <cell r="C86" t="str">
            <v>Manatee U2</v>
          </cell>
          <cell r="D86" t="str">
            <v>Steam</v>
          </cell>
          <cell r="E86" t="str">
            <v/>
          </cell>
          <cell r="J86" t="str">
            <v>Depr Total</v>
          </cell>
          <cell r="L86">
            <v>198874813.94</v>
          </cell>
          <cell r="M86">
            <v>4618789.9000000004</v>
          </cell>
          <cell r="N86">
            <v>-198267.49</v>
          </cell>
          <cell r="O86">
            <v>109807.57</v>
          </cell>
          <cell r="P86">
            <v>203405143.92000002</v>
          </cell>
          <cell r="Q86">
            <v>2250679.58</v>
          </cell>
          <cell r="R86">
            <v>-337114.81000000006</v>
          </cell>
          <cell r="S86">
            <v>0</v>
          </cell>
          <cell r="T86">
            <v>205318708.68999997</v>
          </cell>
          <cell r="U86">
            <v>29195861.749999996</v>
          </cell>
          <cell r="V86">
            <v>-2311104.73</v>
          </cell>
          <cell r="W86">
            <v>0</v>
          </cell>
          <cell r="X86">
            <v>232203465.70999995</v>
          </cell>
        </row>
        <row r="87">
          <cell r="A87" t="str">
            <v/>
          </cell>
          <cell r="B87" t="str">
            <v/>
          </cell>
          <cell r="C87" t="str">
            <v>Manatee U2 Total</v>
          </cell>
          <cell r="D87" t="str">
            <v>Steam</v>
          </cell>
          <cell r="E87" t="str">
            <v/>
          </cell>
          <cell r="I87" t="str">
            <v>Manatee U2 Total</v>
          </cell>
          <cell r="L87">
            <v>198874813.94</v>
          </cell>
          <cell r="M87">
            <v>4618789.9000000004</v>
          </cell>
          <cell r="N87">
            <v>-198267.49</v>
          </cell>
          <cell r="O87">
            <v>109807.57</v>
          </cell>
          <cell r="P87">
            <v>203405143.92000002</v>
          </cell>
          <cell r="Q87">
            <v>2250679.58</v>
          </cell>
          <cell r="R87">
            <v>-337114.81000000006</v>
          </cell>
          <cell r="S87">
            <v>0</v>
          </cell>
          <cell r="T87">
            <v>205318708.68999997</v>
          </cell>
          <cell r="U87">
            <v>29195861.749999996</v>
          </cell>
          <cell r="V87">
            <v>-2311104.73</v>
          </cell>
          <cell r="W87">
            <v>0</v>
          </cell>
          <cell r="X87">
            <v>232203465.70999995</v>
          </cell>
        </row>
        <row r="88">
          <cell r="A88" t="str">
            <v/>
          </cell>
          <cell r="B88" t="str">
            <v/>
          </cell>
          <cell r="C88" t="str">
            <v>Manatee U2 Total</v>
          </cell>
          <cell r="D88" t="str">
            <v>Steam</v>
          </cell>
          <cell r="E88" t="str">
            <v/>
          </cell>
          <cell r="H88" t="str">
            <v>Manatee  Total</v>
          </cell>
          <cell r="L88">
            <v>533080817.21999997</v>
          </cell>
          <cell r="M88">
            <v>8327232.4699999997</v>
          </cell>
          <cell r="N88">
            <v>-776248.45</v>
          </cell>
          <cell r="O88">
            <v>2.9103830456733704E-11</v>
          </cell>
          <cell r="P88">
            <v>540631801.24000001</v>
          </cell>
          <cell r="Q88">
            <v>5970620.5999999996</v>
          </cell>
          <cell r="R88">
            <v>-2315242.5099999998</v>
          </cell>
          <cell r="S88">
            <v>0</v>
          </cell>
          <cell r="T88">
            <v>544287179.33000004</v>
          </cell>
          <cell r="U88">
            <v>76689640.430000007</v>
          </cell>
          <cell r="V88">
            <v>-6455473.4400000004</v>
          </cell>
          <cell r="W88">
            <v>0</v>
          </cell>
          <cell r="X88">
            <v>614521346.31999993</v>
          </cell>
        </row>
        <row r="89">
          <cell r="A89" t="str">
            <v>31110400</v>
          </cell>
          <cell r="B89">
            <v>311</v>
          </cell>
          <cell r="C89" t="str">
            <v>Martin Comm</v>
          </cell>
          <cell r="D89" t="str">
            <v>Steam</v>
          </cell>
          <cell r="E89">
            <v>10400</v>
          </cell>
          <cell r="H89" t="str">
            <v xml:space="preserve">Martin </v>
          </cell>
          <cell r="I89" t="str">
            <v>Martin Comm</v>
          </cell>
          <cell r="J89" t="str">
            <v>Depr</v>
          </cell>
          <cell r="K89">
            <v>311</v>
          </cell>
          <cell r="L89">
            <v>228796136.13</v>
          </cell>
          <cell r="M89">
            <v>720279.30999999994</v>
          </cell>
          <cell r="N89">
            <v>-517306.9</v>
          </cell>
          <cell r="O89">
            <v>0</v>
          </cell>
          <cell r="P89">
            <v>228999108.53999999</v>
          </cell>
          <cell r="Q89">
            <v>272324.11</v>
          </cell>
          <cell r="R89">
            <v>-512994.08999999997</v>
          </cell>
          <cell r="S89">
            <v>0</v>
          </cell>
          <cell r="T89">
            <v>228758438.55999997</v>
          </cell>
          <cell r="U89">
            <v>2800551.01</v>
          </cell>
          <cell r="V89">
            <v>-2055114.4599999997</v>
          </cell>
          <cell r="W89">
            <v>0</v>
          </cell>
          <cell r="X89">
            <v>229503875.10999998</v>
          </cell>
        </row>
        <row r="90">
          <cell r="A90" t="str">
            <v>31210400</v>
          </cell>
          <cell r="B90">
            <v>312</v>
          </cell>
          <cell r="C90" t="str">
            <v>Martin Comm</v>
          </cell>
          <cell r="D90" t="str">
            <v>Steam</v>
          </cell>
          <cell r="E90">
            <v>10400</v>
          </cell>
          <cell r="K90">
            <v>312</v>
          </cell>
          <cell r="L90">
            <v>4920644.34</v>
          </cell>
          <cell r="M90">
            <v>1443059.9100000001</v>
          </cell>
          <cell r="N90">
            <v>0</v>
          </cell>
          <cell r="O90">
            <v>-1232932.46</v>
          </cell>
          <cell r="P90">
            <v>5130771.79</v>
          </cell>
          <cell r="Q90">
            <v>6101.4799999997485</v>
          </cell>
          <cell r="R90">
            <v>-11493.73</v>
          </cell>
          <cell r="S90">
            <v>0</v>
          </cell>
          <cell r="T90">
            <v>5125379.5399999991</v>
          </cell>
          <cell r="U90">
            <v>62746.91</v>
          </cell>
          <cell r="V90">
            <v>-46045.270000000004</v>
          </cell>
          <cell r="W90">
            <v>0</v>
          </cell>
          <cell r="X90">
            <v>5142081.1800000016</v>
          </cell>
        </row>
        <row r="91">
          <cell r="A91" t="str">
            <v>31410400</v>
          </cell>
          <cell r="B91">
            <v>314</v>
          </cell>
          <cell r="C91" t="str">
            <v>Martin Comm</v>
          </cell>
          <cell r="D91" t="str">
            <v>Steam</v>
          </cell>
          <cell r="E91">
            <v>10400</v>
          </cell>
          <cell r="K91">
            <v>314</v>
          </cell>
          <cell r="L91">
            <v>24384678.18</v>
          </cell>
          <cell r="M91">
            <v>188918</v>
          </cell>
          <cell r="N91">
            <v>0</v>
          </cell>
          <cell r="O91">
            <v>0</v>
          </cell>
          <cell r="P91">
            <v>24573596.18</v>
          </cell>
          <cell r="Q91">
            <v>29222.739999999991</v>
          </cell>
          <cell r="R91">
            <v>-55048.72</v>
          </cell>
          <cell r="S91">
            <v>0</v>
          </cell>
          <cell r="T91">
            <v>24547770.199999999</v>
          </cell>
          <cell r="U91">
            <v>300523.47000000003</v>
          </cell>
          <cell r="V91">
            <v>-220531.66</v>
          </cell>
          <cell r="W91">
            <v>0</v>
          </cell>
          <cell r="X91">
            <v>24627762.009999994</v>
          </cell>
        </row>
        <row r="92">
          <cell r="A92" t="str">
            <v>31510400</v>
          </cell>
          <cell r="B92">
            <v>315</v>
          </cell>
          <cell r="C92" t="str">
            <v>Martin Comm</v>
          </cell>
          <cell r="D92" t="str">
            <v>Steam</v>
          </cell>
          <cell r="E92">
            <v>10400</v>
          </cell>
          <cell r="K92">
            <v>315</v>
          </cell>
          <cell r="L92">
            <v>7449063.6800000006</v>
          </cell>
          <cell r="M92">
            <v>-455.02</v>
          </cell>
          <cell r="N92">
            <v>0</v>
          </cell>
          <cell r="O92">
            <v>0</v>
          </cell>
          <cell r="P92">
            <v>7448608.6600000011</v>
          </cell>
          <cell r="Q92">
            <v>8857.8300000000017</v>
          </cell>
          <cell r="R92">
            <v>-16686.059999999998</v>
          </cell>
          <cell r="S92">
            <v>0</v>
          </cell>
          <cell r="T92">
            <v>7440780.4300000006</v>
          </cell>
          <cell r="U92">
            <v>91092.960000000021</v>
          </cell>
          <cell r="V92">
            <v>-66846.320000000007</v>
          </cell>
          <cell r="W92">
            <v>0</v>
          </cell>
          <cell r="X92">
            <v>7465027.0700000012</v>
          </cell>
        </row>
        <row r="93">
          <cell r="A93" t="str">
            <v>31610400</v>
          </cell>
          <cell r="B93">
            <v>316</v>
          </cell>
          <cell r="C93" t="str">
            <v>Martin Comm</v>
          </cell>
          <cell r="D93" t="str">
            <v>Steam</v>
          </cell>
          <cell r="E93">
            <v>10400</v>
          </cell>
          <cell r="K93">
            <v>316</v>
          </cell>
          <cell r="L93">
            <v>2859860.6199999996</v>
          </cell>
          <cell r="M93">
            <v>84287.96</v>
          </cell>
          <cell r="N93">
            <v>0</v>
          </cell>
          <cell r="O93">
            <v>0</v>
          </cell>
          <cell r="P93">
            <v>2944148.5799999996</v>
          </cell>
          <cell r="Q93">
            <v>3501.1700000000128</v>
          </cell>
          <cell r="R93">
            <v>-6595.3600000000006</v>
          </cell>
          <cell r="S93">
            <v>0</v>
          </cell>
          <cell r="T93">
            <v>2941054.3899999997</v>
          </cell>
          <cell r="U93">
            <v>36005.53</v>
          </cell>
          <cell r="V93">
            <v>-26421.77</v>
          </cell>
          <cell r="W93">
            <v>0</v>
          </cell>
          <cell r="X93">
            <v>2950638.1499999994</v>
          </cell>
        </row>
        <row r="94">
          <cell r="A94" t="str">
            <v/>
          </cell>
          <cell r="B94" t="str">
            <v/>
          </cell>
          <cell r="C94" t="str">
            <v>Martin Comm</v>
          </cell>
          <cell r="D94" t="str">
            <v>Steam</v>
          </cell>
          <cell r="E94" t="str">
            <v/>
          </cell>
          <cell r="J94" t="str">
            <v>Depr Total</v>
          </cell>
          <cell r="L94">
            <v>268410382.95000002</v>
          </cell>
          <cell r="M94">
            <v>2436090.16</v>
          </cell>
          <cell r="N94">
            <v>-517306.9</v>
          </cell>
          <cell r="O94">
            <v>-1232932.46</v>
          </cell>
          <cell r="P94">
            <v>269096233.75</v>
          </cell>
          <cell r="Q94">
            <v>320007.32999999973</v>
          </cell>
          <cell r="R94">
            <v>-602817.95999999985</v>
          </cell>
          <cell r="S94">
            <v>0</v>
          </cell>
          <cell r="T94">
            <v>268813423.11999995</v>
          </cell>
          <cell r="U94">
            <v>3290919.88</v>
          </cell>
          <cell r="V94">
            <v>-2414959.4799999995</v>
          </cell>
          <cell r="W94">
            <v>0</v>
          </cell>
          <cell r="X94">
            <v>269689383.51999998</v>
          </cell>
        </row>
        <row r="95">
          <cell r="A95" t="str">
            <v>316.310400</v>
          </cell>
          <cell r="B95">
            <v>316.3</v>
          </cell>
          <cell r="C95" t="str">
            <v>Martin Comm</v>
          </cell>
          <cell r="D95" t="str">
            <v>Steam</v>
          </cell>
          <cell r="E95">
            <v>10400</v>
          </cell>
          <cell r="J95" t="str">
            <v>Amort</v>
          </cell>
          <cell r="K95">
            <v>316.3</v>
          </cell>
          <cell r="L95">
            <v>122325.61</v>
          </cell>
          <cell r="M95">
            <v>2137.56</v>
          </cell>
          <cell r="N95">
            <v>-4097.29</v>
          </cell>
          <cell r="O95">
            <v>0</v>
          </cell>
          <cell r="P95">
            <v>120365.88</v>
          </cell>
          <cell r="Q95">
            <v>143.13000000000011</v>
          </cell>
          <cell r="R95">
            <v>-269.64000000000033</v>
          </cell>
          <cell r="S95">
            <v>0</v>
          </cell>
          <cell r="T95">
            <v>120239.37</v>
          </cell>
          <cell r="U95">
            <v>1472.02</v>
          </cell>
          <cell r="V95">
            <v>-1080.2100000000003</v>
          </cell>
          <cell r="W95">
            <v>0</v>
          </cell>
          <cell r="X95">
            <v>120631.17999999998</v>
          </cell>
        </row>
        <row r="96">
          <cell r="A96" t="str">
            <v>316.510400</v>
          </cell>
          <cell r="B96">
            <v>316.5</v>
          </cell>
          <cell r="C96" t="str">
            <v>Martin Comm</v>
          </cell>
          <cell r="D96" t="str">
            <v>Steam</v>
          </cell>
          <cell r="E96">
            <v>10400</v>
          </cell>
          <cell r="K96">
            <v>316.5</v>
          </cell>
          <cell r="L96">
            <v>170811.13</v>
          </cell>
          <cell r="M96">
            <v>-880.07</v>
          </cell>
          <cell r="N96">
            <v>-8193.17</v>
          </cell>
          <cell r="O96">
            <v>0</v>
          </cell>
          <cell r="P96">
            <v>161737.88999999998</v>
          </cell>
          <cell r="Q96">
            <v>192.34000000000003</v>
          </cell>
          <cell r="R96">
            <v>-362.31000000000131</v>
          </cell>
          <cell r="S96">
            <v>0</v>
          </cell>
          <cell r="T96">
            <v>161567.91999999998</v>
          </cell>
          <cell r="U96">
            <v>1967.69</v>
          </cell>
          <cell r="V96">
            <v>-45893.86</v>
          </cell>
          <cell r="W96">
            <v>0</v>
          </cell>
          <cell r="X96">
            <v>117641.75000000001</v>
          </cell>
        </row>
        <row r="97">
          <cell r="A97" t="str">
            <v>316.710400</v>
          </cell>
          <cell r="B97">
            <v>316.7</v>
          </cell>
          <cell r="C97" t="str">
            <v>Martin Comm</v>
          </cell>
          <cell r="D97" t="str">
            <v>Steam</v>
          </cell>
          <cell r="E97">
            <v>10400</v>
          </cell>
          <cell r="K97">
            <v>316.7</v>
          </cell>
          <cell r="L97">
            <v>1444794.06</v>
          </cell>
          <cell r="M97">
            <v>60543.43</v>
          </cell>
          <cell r="N97">
            <v>-131247.82999999999</v>
          </cell>
          <cell r="O97">
            <v>0</v>
          </cell>
          <cell r="P97">
            <v>1374089.66</v>
          </cell>
          <cell r="Q97">
            <v>1619.5699999999997</v>
          </cell>
          <cell r="R97">
            <v>-55455.44</v>
          </cell>
          <cell r="S97">
            <v>0</v>
          </cell>
          <cell r="T97">
            <v>1320253.79</v>
          </cell>
          <cell r="U97">
            <v>15566.96</v>
          </cell>
          <cell r="V97">
            <v>-88129.02</v>
          </cell>
          <cell r="W97">
            <v>0</v>
          </cell>
          <cell r="X97">
            <v>1247691.7299999997</v>
          </cell>
        </row>
        <row r="98">
          <cell r="A98" t="str">
            <v/>
          </cell>
          <cell r="B98" t="str">
            <v/>
          </cell>
          <cell r="C98" t="str">
            <v>Martin Comm</v>
          </cell>
          <cell r="D98" t="str">
            <v>Steam</v>
          </cell>
          <cell r="E98" t="str">
            <v/>
          </cell>
          <cell r="J98" t="str">
            <v>Amort Total</v>
          </cell>
          <cell r="L98">
            <v>1737930.8</v>
          </cell>
          <cell r="M98">
            <v>61800.92</v>
          </cell>
          <cell r="N98">
            <v>-143538.28999999998</v>
          </cell>
          <cell r="O98">
            <v>0</v>
          </cell>
          <cell r="P98">
            <v>1656193.43</v>
          </cell>
          <cell r="Q98">
            <v>1955.04</v>
          </cell>
          <cell r="R98">
            <v>-56087.390000000007</v>
          </cell>
          <cell r="S98">
            <v>0</v>
          </cell>
          <cell r="T98">
            <v>1602061.08</v>
          </cell>
          <cell r="U98">
            <v>19006.669999999998</v>
          </cell>
          <cell r="V98">
            <v>-135103.09</v>
          </cell>
          <cell r="W98">
            <v>0</v>
          </cell>
          <cell r="X98">
            <v>1485964.6599999997</v>
          </cell>
        </row>
        <row r="99">
          <cell r="A99" t="str">
            <v/>
          </cell>
          <cell r="B99" t="str">
            <v/>
          </cell>
          <cell r="C99" t="str">
            <v>Martin Comm Total</v>
          </cell>
          <cell r="D99" t="str">
            <v>Steam</v>
          </cell>
          <cell r="E99" t="str">
            <v/>
          </cell>
          <cell r="I99" t="str">
            <v>Martin Comm Total</v>
          </cell>
          <cell r="L99">
            <v>270148313.75</v>
          </cell>
          <cell r="M99">
            <v>2497891.0800000005</v>
          </cell>
          <cell r="N99">
            <v>-660845.18999999994</v>
          </cell>
          <cell r="O99">
            <v>-1232932.46</v>
          </cell>
          <cell r="P99">
            <v>270752427.18000001</v>
          </cell>
          <cell r="Q99">
            <v>321962.36999999976</v>
          </cell>
          <cell r="R99">
            <v>-658905.34999999986</v>
          </cell>
          <cell r="S99">
            <v>0</v>
          </cell>
          <cell r="T99">
            <v>270415484.19999999</v>
          </cell>
          <cell r="U99">
            <v>3309926.55</v>
          </cell>
          <cell r="V99">
            <v>-2550062.5699999994</v>
          </cell>
          <cell r="W99">
            <v>0</v>
          </cell>
          <cell r="X99">
            <v>271175348.18000001</v>
          </cell>
        </row>
        <row r="100">
          <cell r="A100" t="str">
            <v>312</v>
          </cell>
          <cell r="B100">
            <v>312</v>
          </cell>
          <cell r="C100" t="str">
            <v>Martin Pipeline</v>
          </cell>
          <cell r="D100" t="str">
            <v>Steam</v>
          </cell>
          <cell r="E100" t="str">
            <v/>
          </cell>
          <cell r="I100" t="str">
            <v>Martin Pipeline</v>
          </cell>
          <cell r="J100" t="str">
            <v>Depr</v>
          </cell>
          <cell r="K100">
            <v>312</v>
          </cell>
          <cell r="L100">
            <v>370941.56</v>
          </cell>
          <cell r="M100">
            <v>0</v>
          </cell>
          <cell r="N100">
            <v>0</v>
          </cell>
          <cell r="O100">
            <v>0</v>
          </cell>
          <cell r="P100">
            <v>370941.56</v>
          </cell>
          <cell r="Q100">
            <v>0</v>
          </cell>
          <cell r="R100">
            <v>0</v>
          </cell>
          <cell r="S100">
            <v>0</v>
          </cell>
          <cell r="T100">
            <v>370941.56</v>
          </cell>
          <cell r="U100">
            <v>0</v>
          </cell>
          <cell r="V100">
            <v>0</v>
          </cell>
          <cell r="W100">
            <v>0</v>
          </cell>
          <cell r="X100">
            <v>370941.56</v>
          </cell>
        </row>
        <row r="101">
          <cell r="A101" t="str">
            <v/>
          </cell>
          <cell r="B101" t="str">
            <v/>
          </cell>
          <cell r="C101" t="str">
            <v>Martin Pipeline</v>
          </cell>
          <cell r="D101" t="str">
            <v>Steam</v>
          </cell>
          <cell r="E101" t="str">
            <v/>
          </cell>
          <cell r="J101" t="str">
            <v>Depr Total</v>
          </cell>
          <cell r="L101">
            <v>370941.56</v>
          </cell>
          <cell r="M101">
            <v>0</v>
          </cell>
          <cell r="N101">
            <v>0</v>
          </cell>
          <cell r="O101">
            <v>0</v>
          </cell>
          <cell r="P101">
            <v>370941.56</v>
          </cell>
          <cell r="Q101">
            <v>0</v>
          </cell>
          <cell r="R101">
            <v>0</v>
          </cell>
          <cell r="S101">
            <v>0</v>
          </cell>
          <cell r="T101">
            <v>370941.56</v>
          </cell>
          <cell r="U101">
            <v>0</v>
          </cell>
          <cell r="V101">
            <v>0</v>
          </cell>
          <cell r="W101">
            <v>0</v>
          </cell>
          <cell r="X101">
            <v>370941.56</v>
          </cell>
        </row>
        <row r="102">
          <cell r="A102" t="str">
            <v/>
          </cell>
          <cell r="B102" t="str">
            <v/>
          </cell>
          <cell r="C102" t="str">
            <v>Martin Pipeline Total</v>
          </cell>
          <cell r="D102" t="str">
            <v>Steam</v>
          </cell>
          <cell r="E102" t="str">
            <v/>
          </cell>
          <cell r="I102" t="str">
            <v>Martin Pipeline Total</v>
          </cell>
          <cell r="L102">
            <v>370941.56</v>
          </cell>
          <cell r="M102">
            <v>0</v>
          </cell>
          <cell r="N102">
            <v>0</v>
          </cell>
          <cell r="O102">
            <v>0</v>
          </cell>
          <cell r="P102">
            <v>370941.56</v>
          </cell>
          <cell r="Q102">
            <v>0</v>
          </cell>
          <cell r="R102">
            <v>0</v>
          </cell>
          <cell r="S102">
            <v>0</v>
          </cell>
          <cell r="T102">
            <v>370941.56</v>
          </cell>
          <cell r="U102">
            <v>0</v>
          </cell>
          <cell r="V102">
            <v>0</v>
          </cell>
          <cell r="W102">
            <v>0</v>
          </cell>
          <cell r="X102">
            <v>370941.56</v>
          </cell>
        </row>
        <row r="103">
          <cell r="A103" t="str">
            <v>31110402</v>
          </cell>
          <cell r="B103">
            <v>311</v>
          </cell>
          <cell r="C103" t="str">
            <v>Martin U1</v>
          </cell>
          <cell r="D103" t="str">
            <v>Steam</v>
          </cell>
          <cell r="E103">
            <v>10402</v>
          </cell>
          <cell r="I103" t="str">
            <v>Martin U1</v>
          </cell>
          <cell r="J103" t="str">
            <v>Depr</v>
          </cell>
          <cell r="K103">
            <v>311</v>
          </cell>
          <cell r="L103">
            <v>15811349.729999999</v>
          </cell>
          <cell r="M103">
            <v>0</v>
          </cell>
          <cell r="N103">
            <v>0</v>
          </cell>
          <cell r="O103">
            <v>0</v>
          </cell>
          <cell r="P103">
            <v>15811349.729999999</v>
          </cell>
          <cell r="Q103">
            <v>18802.740000000002</v>
          </cell>
          <cell r="R103">
            <v>-35419.910000000003</v>
          </cell>
          <cell r="S103">
            <v>0</v>
          </cell>
          <cell r="T103">
            <v>15794732.559999999</v>
          </cell>
          <cell r="U103">
            <v>193365.34000000003</v>
          </cell>
          <cell r="V103">
            <v>-141896.34</v>
          </cell>
          <cell r="W103">
            <v>0</v>
          </cell>
          <cell r="X103">
            <v>15846201.560000002</v>
          </cell>
        </row>
        <row r="104">
          <cell r="A104" t="str">
            <v>31210402</v>
          </cell>
          <cell r="B104">
            <v>312</v>
          </cell>
          <cell r="C104" t="str">
            <v>Martin U1</v>
          </cell>
          <cell r="D104" t="str">
            <v>Steam</v>
          </cell>
          <cell r="E104">
            <v>10402</v>
          </cell>
          <cell r="K104">
            <v>312</v>
          </cell>
          <cell r="L104">
            <v>149555823.08000001</v>
          </cell>
          <cell r="M104">
            <v>5673588.2599999998</v>
          </cell>
          <cell r="N104">
            <v>0</v>
          </cell>
          <cell r="O104">
            <v>727618.28</v>
          </cell>
          <cell r="P104">
            <v>155957029.62</v>
          </cell>
          <cell r="Q104">
            <v>185462.99000000115</v>
          </cell>
          <cell r="R104">
            <v>-349368.32000000001</v>
          </cell>
          <cell r="S104">
            <v>0</v>
          </cell>
          <cell r="T104">
            <v>155793124.29000002</v>
          </cell>
          <cell r="U104">
            <v>1907280.8699999999</v>
          </cell>
          <cell r="V104">
            <v>-1399610.4800000002</v>
          </cell>
          <cell r="W104">
            <v>0</v>
          </cell>
          <cell r="X104">
            <v>156300794.68000001</v>
          </cell>
        </row>
        <row r="105">
          <cell r="A105" t="str">
            <v>31410402</v>
          </cell>
          <cell r="B105">
            <v>314</v>
          </cell>
          <cell r="C105" t="str">
            <v>Martin U1</v>
          </cell>
          <cell r="D105" t="str">
            <v>Steam</v>
          </cell>
          <cell r="E105">
            <v>10402</v>
          </cell>
          <cell r="K105">
            <v>314</v>
          </cell>
          <cell r="L105">
            <v>83938304.460000008</v>
          </cell>
          <cell r="M105">
            <v>200</v>
          </cell>
          <cell r="N105">
            <v>0</v>
          </cell>
          <cell r="O105">
            <v>0</v>
          </cell>
          <cell r="P105">
            <v>83938504.460000008</v>
          </cell>
          <cell r="Q105">
            <v>99819.07</v>
          </cell>
          <cell r="R105">
            <v>-188035.47</v>
          </cell>
          <cell r="S105">
            <v>0</v>
          </cell>
          <cell r="T105">
            <v>83850288.060000002</v>
          </cell>
          <cell r="U105">
            <v>1030960.7000000001</v>
          </cell>
          <cell r="V105">
            <v>-769417.15</v>
          </cell>
          <cell r="W105">
            <v>0</v>
          </cell>
          <cell r="X105">
            <v>84111831.609999999</v>
          </cell>
        </row>
        <row r="106">
          <cell r="A106" t="str">
            <v>31510402</v>
          </cell>
          <cell r="B106">
            <v>315</v>
          </cell>
          <cell r="C106" t="str">
            <v>Martin U1</v>
          </cell>
          <cell r="D106" t="str">
            <v>Steam</v>
          </cell>
          <cell r="E106">
            <v>10402</v>
          </cell>
          <cell r="K106">
            <v>315</v>
          </cell>
          <cell r="L106">
            <v>19428836.969999999</v>
          </cell>
          <cell r="M106">
            <v>0</v>
          </cell>
          <cell r="N106">
            <v>0</v>
          </cell>
          <cell r="O106">
            <v>0</v>
          </cell>
          <cell r="P106">
            <v>19428836.969999999</v>
          </cell>
          <cell r="Q106">
            <v>23104.629999999997</v>
          </cell>
          <cell r="R106">
            <v>-43523.649999999994</v>
          </cell>
          <cell r="S106">
            <v>0</v>
          </cell>
          <cell r="T106">
            <v>19408417.949999999</v>
          </cell>
          <cell r="U106">
            <v>237605.5</v>
          </cell>
          <cell r="V106">
            <v>-174360.86000000002</v>
          </cell>
          <cell r="W106">
            <v>0</v>
          </cell>
          <cell r="X106">
            <v>19471662.59</v>
          </cell>
        </row>
        <row r="107">
          <cell r="A107" t="str">
            <v>31610402</v>
          </cell>
          <cell r="B107">
            <v>316</v>
          </cell>
          <cell r="C107" t="str">
            <v>Martin U1</v>
          </cell>
          <cell r="D107" t="str">
            <v>Steam</v>
          </cell>
          <cell r="E107">
            <v>10402</v>
          </cell>
          <cell r="K107">
            <v>316</v>
          </cell>
          <cell r="L107">
            <v>2494986.16</v>
          </cell>
          <cell r="M107">
            <v>0</v>
          </cell>
          <cell r="N107">
            <v>0</v>
          </cell>
          <cell r="O107">
            <v>0</v>
          </cell>
          <cell r="P107">
            <v>2494986.16</v>
          </cell>
          <cell r="Q107">
            <v>2967.03</v>
          </cell>
          <cell r="R107">
            <v>-5589.16</v>
          </cell>
          <cell r="S107">
            <v>0</v>
          </cell>
          <cell r="T107">
            <v>2492364.0299999998</v>
          </cell>
          <cell r="U107">
            <v>30512.510000000002</v>
          </cell>
          <cell r="V107">
            <v>-22390.840000000004</v>
          </cell>
          <cell r="W107">
            <v>0</v>
          </cell>
          <cell r="X107">
            <v>2500485.7000000002</v>
          </cell>
        </row>
        <row r="108">
          <cell r="A108" t="str">
            <v/>
          </cell>
          <cell r="B108" t="str">
            <v/>
          </cell>
          <cell r="C108" t="str">
            <v>Martin U1</v>
          </cell>
          <cell r="D108" t="str">
            <v>Steam</v>
          </cell>
          <cell r="E108" t="str">
            <v/>
          </cell>
          <cell r="J108" t="str">
            <v>Depr Total</v>
          </cell>
          <cell r="L108">
            <v>271229300.40000004</v>
          </cell>
          <cell r="M108">
            <v>5673788.2599999998</v>
          </cell>
          <cell r="N108">
            <v>0</v>
          </cell>
          <cell r="O108">
            <v>727618.28</v>
          </cell>
          <cell r="P108">
            <v>277630706.94</v>
          </cell>
          <cell r="Q108">
            <v>330156.46000000119</v>
          </cell>
          <cell r="R108">
            <v>-621936.51</v>
          </cell>
          <cell r="S108">
            <v>0</v>
          </cell>
          <cell r="T108">
            <v>277338926.88999999</v>
          </cell>
          <cell r="U108">
            <v>3399724.92</v>
          </cell>
          <cell r="V108">
            <v>-2507675.67</v>
          </cell>
          <cell r="W108">
            <v>0</v>
          </cell>
          <cell r="X108">
            <v>278230976.13999999</v>
          </cell>
        </row>
        <row r="109">
          <cell r="A109" t="str">
            <v/>
          </cell>
          <cell r="B109" t="str">
            <v/>
          </cell>
          <cell r="C109" t="str">
            <v>Martin U1 Total</v>
          </cell>
          <cell r="D109" t="str">
            <v>Steam</v>
          </cell>
          <cell r="E109" t="str">
            <v/>
          </cell>
          <cell r="I109" t="str">
            <v>Martin U1 Total</v>
          </cell>
          <cell r="L109">
            <v>271229300.40000004</v>
          </cell>
          <cell r="M109">
            <v>5673788.2599999998</v>
          </cell>
          <cell r="N109">
            <v>0</v>
          </cell>
          <cell r="O109">
            <v>727618.28</v>
          </cell>
          <cell r="P109">
            <v>277630706.94</v>
          </cell>
          <cell r="Q109">
            <v>330156.46000000119</v>
          </cell>
          <cell r="R109">
            <v>-621936.51</v>
          </cell>
          <cell r="S109">
            <v>0</v>
          </cell>
          <cell r="T109">
            <v>277338926.88999999</v>
          </cell>
          <cell r="U109">
            <v>3399724.92</v>
          </cell>
          <cell r="V109">
            <v>-2507675.67</v>
          </cell>
          <cell r="W109">
            <v>0</v>
          </cell>
          <cell r="X109">
            <v>278230976.13999999</v>
          </cell>
        </row>
        <row r="110">
          <cell r="A110" t="str">
            <v>31110403</v>
          </cell>
          <cell r="B110">
            <v>311</v>
          </cell>
          <cell r="C110" t="str">
            <v>Martin U2</v>
          </cell>
          <cell r="D110" t="str">
            <v>Steam</v>
          </cell>
          <cell r="E110">
            <v>10403</v>
          </cell>
          <cell r="I110" t="str">
            <v>Martin U2</v>
          </cell>
          <cell r="J110" t="str">
            <v>Depr</v>
          </cell>
          <cell r="K110">
            <v>311</v>
          </cell>
          <cell r="L110">
            <v>10813081.889999999</v>
          </cell>
          <cell r="M110">
            <v>0</v>
          </cell>
          <cell r="N110">
            <v>0</v>
          </cell>
          <cell r="O110">
            <v>0</v>
          </cell>
          <cell r="P110">
            <v>10813081.889999999</v>
          </cell>
          <cell r="Q110">
            <v>12858.84</v>
          </cell>
          <cell r="R110">
            <v>-24223.010000000002</v>
          </cell>
          <cell r="S110">
            <v>0</v>
          </cell>
          <cell r="T110">
            <v>10801717.719999999</v>
          </cell>
          <cell r="U110">
            <v>132238.87</v>
          </cell>
          <cell r="V110">
            <v>-97040.200000000026</v>
          </cell>
          <cell r="W110">
            <v>0</v>
          </cell>
          <cell r="X110">
            <v>10836916.389999999</v>
          </cell>
        </row>
        <row r="111">
          <cell r="A111" t="str">
            <v>31210403</v>
          </cell>
          <cell r="B111">
            <v>312</v>
          </cell>
          <cell r="C111" t="str">
            <v>Martin U2</v>
          </cell>
          <cell r="D111" t="str">
            <v>Steam</v>
          </cell>
          <cell r="E111">
            <v>10403</v>
          </cell>
          <cell r="K111">
            <v>312</v>
          </cell>
          <cell r="L111">
            <v>158161605.09999999</v>
          </cell>
          <cell r="M111">
            <v>-1633015.3900000001</v>
          </cell>
          <cell r="N111">
            <v>-27088.26</v>
          </cell>
          <cell r="O111">
            <v>505314.18</v>
          </cell>
          <cell r="P111">
            <v>157006815.63000003</v>
          </cell>
          <cell r="Q111">
            <v>186711.37999999989</v>
          </cell>
          <cell r="R111">
            <v>-351720</v>
          </cell>
          <cell r="S111">
            <v>0</v>
          </cell>
          <cell r="T111">
            <v>156841807.01000002</v>
          </cell>
          <cell r="U111">
            <v>1920119.2500000002</v>
          </cell>
          <cell r="V111">
            <v>-1409031.59</v>
          </cell>
          <cell r="W111">
            <v>0</v>
          </cell>
          <cell r="X111">
            <v>157352894.66999999</v>
          </cell>
        </row>
        <row r="112">
          <cell r="A112" t="str">
            <v>31410403</v>
          </cell>
          <cell r="B112">
            <v>314</v>
          </cell>
          <cell r="C112" t="str">
            <v>Martin U2</v>
          </cell>
          <cell r="D112" t="str">
            <v>Steam</v>
          </cell>
          <cell r="E112">
            <v>10403</v>
          </cell>
          <cell r="K112">
            <v>314</v>
          </cell>
          <cell r="L112">
            <v>67682198.920000002</v>
          </cell>
          <cell r="M112">
            <v>2901.25</v>
          </cell>
          <cell r="N112">
            <v>-169807.81</v>
          </cell>
          <cell r="O112">
            <v>0</v>
          </cell>
          <cell r="P112">
            <v>67515292.359999999</v>
          </cell>
          <cell r="Q112">
            <v>80288.710000000006</v>
          </cell>
          <cell r="R112">
            <v>-151244.88999999996</v>
          </cell>
          <cell r="S112">
            <v>0</v>
          </cell>
          <cell r="T112">
            <v>67444336.179999992</v>
          </cell>
          <cell r="U112">
            <v>1104294.1400000001</v>
          </cell>
          <cell r="V112">
            <v>-1316360.6299999997</v>
          </cell>
          <cell r="W112">
            <v>0</v>
          </cell>
          <cell r="X112">
            <v>67232269.689999983</v>
          </cell>
        </row>
        <row r="113">
          <cell r="A113" t="str">
            <v>31510403</v>
          </cell>
          <cell r="B113">
            <v>315</v>
          </cell>
          <cell r="C113" t="str">
            <v>Martin U2</v>
          </cell>
          <cell r="D113" t="str">
            <v>Steam</v>
          </cell>
          <cell r="E113">
            <v>10403</v>
          </cell>
          <cell r="K113">
            <v>315</v>
          </cell>
          <cell r="L113">
            <v>17312040.120000001</v>
          </cell>
          <cell r="M113">
            <v>0</v>
          </cell>
          <cell r="N113">
            <v>0</v>
          </cell>
          <cell r="O113">
            <v>0</v>
          </cell>
          <cell r="P113">
            <v>17312040.120000001</v>
          </cell>
          <cell r="Q113">
            <v>20587.36</v>
          </cell>
          <cell r="R113">
            <v>-38781.69</v>
          </cell>
          <cell r="S113">
            <v>0</v>
          </cell>
          <cell r="T113">
            <v>17293845.789999999</v>
          </cell>
          <cell r="U113">
            <v>211718.06</v>
          </cell>
          <cell r="V113">
            <v>-155364.02000000002</v>
          </cell>
          <cell r="W113">
            <v>0</v>
          </cell>
          <cell r="X113">
            <v>17350199.830000002</v>
          </cell>
        </row>
        <row r="114">
          <cell r="A114" t="str">
            <v>31610403</v>
          </cell>
          <cell r="B114">
            <v>316</v>
          </cell>
          <cell r="C114" t="str">
            <v>Martin U2</v>
          </cell>
          <cell r="D114" t="str">
            <v>Steam</v>
          </cell>
          <cell r="E114">
            <v>10403</v>
          </cell>
          <cell r="K114">
            <v>316</v>
          </cell>
          <cell r="L114">
            <v>2148198.33</v>
          </cell>
          <cell r="M114">
            <v>0</v>
          </cell>
          <cell r="N114">
            <v>0</v>
          </cell>
          <cell r="O114">
            <v>0</v>
          </cell>
          <cell r="P114">
            <v>2148198.33</v>
          </cell>
          <cell r="Q114">
            <v>2554.62</v>
          </cell>
          <cell r="R114">
            <v>-4812.3099999999995</v>
          </cell>
          <cell r="S114">
            <v>0</v>
          </cell>
          <cell r="T114">
            <v>2145940.64</v>
          </cell>
          <cell r="U114">
            <v>26271.460000000003</v>
          </cell>
          <cell r="V114">
            <v>-19278.66</v>
          </cell>
          <cell r="W114">
            <v>0</v>
          </cell>
          <cell r="X114">
            <v>2152933.44</v>
          </cell>
        </row>
        <row r="115">
          <cell r="A115" t="str">
            <v/>
          </cell>
          <cell r="B115" t="str">
            <v/>
          </cell>
          <cell r="C115" t="str">
            <v>Martin U2</v>
          </cell>
          <cell r="D115" t="str">
            <v>Steam</v>
          </cell>
          <cell r="E115" t="str">
            <v/>
          </cell>
          <cell r="J115" t="str">
            <v>Depr Total</v>
          </cell>
          <cell r="L115">
            <v>256117124.35999998</v>
          </cell>
          <cell r="M115">
            <v>-1630114.1400000001</v>
          </cell>
          <cell r="N115">
            <v>-196896.07</v>
          </cell>
          <cell r="O115">
            <v>505314.18</v>
          </cell>
          <cell r="P115">
            <v>254795428.33000001</v>
          </cell>
          <cell r="Q115">
            <v>303000.90999999986</v>
          </cell>
          <cell r="R115">
            <v>-570781.89999999991</v>
          </cell>
          <cell r="S115">
            <v>0</v>
          </cell>
          <cell r="T115">
            <v>254527647.34</v>
          </cell>
          <cell r="U115">
            <v>3394641.7800000003</v>
          </cell>
          <cell r="V115">
            <v>-2997075.1</v>
          </cell>
          <cell r="W115">
            <v>0</v>
          </cell>
          <cell r="X115">
            <v>254925214.01999995</v>
          </cell>
        </row>
        <row r="116">
          <cell r="A116" t="str">
            <v/>
          </cell>
          <cell r="B116" t="str">
            <v/>
          </cell>
          <cell r="C116" t="str">
            <v>Martin U2 Total</v>
          </cell>
          <cell r="D116" t="str">
            <v>Steam</v>
          </cell>
          <cell r="E116" t="str">
            <v/>
          </cell>
          <cell r="I116" t="str">
            <v>Martin U2 Total</v>
          </cell>
          <cell r="L116">
            <v>256117124.35999998</v>
          </cell>
          <cell r="M116">
            <v>-1630114.1400000001</v>
          </cell>
          <cell r="N116">
            <v>-196896.07</v>
          </cell>
          <cell r="O116">
            <v>505314.18</v>
          </cell>
          <cell r="P116">
            <v>254795428.33000001</v>
          </cell>
          <cell r="Q116">
            <v>303000.90999999986</v>
          </cell>
          <cell r="R116">
            <v>-570781.89999999991</v>
          </cell>
          <cell r="S116">
            <v>0</v>
          </cell>
          <cell r="T116">
            <v>254527647.34</v>
          </cell>
          <cell r="U116">
            <v>3394641.7800000003</v>
          </cell>
          <cell r="V116">
            <v>-2997075.1</v>
          </cell>
          <cell r="W116">
            <v>0</v>
          </cell>
          <cell r="X116">
            <v>254925214.01999995</v>
          </cell>
        </row>
        <row r="117">
          <cell r="A117" t="str">
            <v/>
          </cell>
          <cell r="B117" t="str">
            <v/>
          </cell>
          <cell r="C117" t="str">
            <v>Martin U2 Total</v>
          </cell>
          <cell r="D117" t="str">
            <v>Steam</v>
          </cell>
          <cell r="E117" t="str">
            <v/>
          </cell>
          <cell r="H117" t="str">
            <v>Martin  Total</v>
          </cell>
          <cell r="L117">
            <v>797865680.07000005</v>
          </cell>
          <cell r="M117">
            <v>6541565.1999999993</v>
          </cell>
          <cell r="N117">
            <v>-857741.26</v>
          </cell>
          <cell r="O117">
            <v>5.8207660913467407E-11</v>
          </cell>
          <cell r="P117">
            <v>803549504.01000011</v>
          </cell>
          <cell r="Q117">
            <v>955119.74000000069</v>
          </cell>
          <cell r="R117">
            <v>-1851623.7599999995</v>
          </cell>
          <cell r="S117">
            <v>0</v>
          </cell>
          <cell r="T117">
            <v>802652999.98999989</v>
          </cell>
          <cell r="U117">
            <v>10104293.250000002</v>
          </cell>
          <cell r="V117">
            <v>-8054813.3399999999</v>
          </cell>
          <cell r="W117">
            <v>0</v>
          </cell>
          <cell r="X117">
            <v>804702479.9000001</v>
          </cell>
        </row>
        <row r="118">
          <cell r="A118" t="str">
            <v>31110500</v>
          </cell>
          <cell r="B118">
            <v>311</v>
          </cell>
          <cell r="C118" t="str">
            <v>PtEverglades Comm</v>
          </cell>
          <cell r="D118" t="str">
            <v>Steam</v>
          </cell>
          <cell r="E118">
            <v>10500</v>
          </cell>
          <cell r="H118" t="str">
            <v xml:space="preserve">Pt Everglades </v>
          </cell>
          <cell r="I118" t="str">
            <v>PtEverglades Comm</v>
          </cell>
          <cell r="J118" t="str">
            <v>Depr</v>
          </cell>
          <cell r="K118">
            <v>311</v>
          </cell>
          <cell r="L118">
            <v>27180714.859999999</v>
          </cell>
          <cell r="M118">
            <v>248115.29</v>
          </cell>
          <cell r="N118">
            <v>0</v>
          </cell>
          <cell r="O118">
            <v>0</v>
          </cell>
          <cell r="P118">
            <v>27428830.149999999</v>
          </cell>
          <cell r="Q118">
            <v>172240.36999999997</v>
          </cell>
          <cell r="R118">
            <v>-76592.08</v>
          </cell>
          <cell r="S118">
            <v>0</v>
          </cell>
          <cell r="T118">
            <v>27524478.440000001</v>
          </cell>
          <cell r="U118">
            <v>374913.86999999994</v>
          </cell>
          <cell r="V118">
            <v>-306429.19000000006</v>
          </cell>
          <cell r="W118">
            <v>0</v>
          </cell>
          <cell r="X118">
            <v>27592963.120000001</v>
          </cell>
        </row>
        <row r="119">
          <cell r="A119" t="str">
            <v>31210500</v>
          </cell>
          <cell r="B119">
            <v>312</v>
          </cell>
          <cell r="C119" t="str">
            <v>PtEverglades Comm</v>
          </cell>
          <cell r="D119" t="str">
            <v>Steam</v>
          </cell>
          <cell r="E119">
            <v>10500</v>
          </cell>
          <cell r="K119">
            <v>312</v>
          </cell>
          <cell r="L119">
            <v>3287666.96</v>
          </cell>
          <cell r="M119">
            <v>18060.740000000002</v>
          </cell>
          <cell r="N119">
            <v>0</v>
          </cell>
          <cell r="O119">
            <v>0</v>
          </cell>
          <cell r="P119">
            <v>3305727.7</v>
          </cell>
          <cell r="Q119">
            <v>20758.439999999999</v>
          </cell>
          <cell r="R119">
            <v>-9230.89</v>
          </cell>
          <cell r="S119">
            <v>0</v>
          </cell>
          <cell r="T119">
            <v>3317255.25</v>
          </cell>
          <cell r="U119">
            <v>45184.68</v>
          </cell>
          <cell r="V119">
            <v>-36930.880000000005</v>
          </cell>
          <cell r="W119">
            <v>0</v>
          </cell>
          <cell r="X119">
            <v>3325509.0500000003</v>
          </cell>
        </row>
        <row r="120">
          <cell r="A120" t="str">
            <v>31410500</v>
          </cell>
          <cell r="B120">
            <v>314</v>
          </cell>
          <cell r="C120" t="str">
            <v>PtEverglades Comm</v>
          </cell>
          <cell r="D120" t="str">
            <v>Steam</v>
          </cell>
          <cell r="E120">
            <v>10500</v>
          </cell>
          <cell r="K120">
            <v>314</v>
          </cell>
          <cell r="L120">
            <v>4512704.6500000004</v>
          </cell>
          <cell r="M120">
            <v>135087.51</v>
          </cell>
          <cell r="N120">
            <v>0</v>
          </cell>
          <cell r="O120">
            <v>0</v>
          </cell>
          <cell r="P120">
            <v>4647792.16</v>
          </cell>
          <cell r="Q120">
            <v>29185.989999999991</v>
          </cell>
          <cell r="R120">
            <v>-12978.47</v>
          </cell>
          <cell r="S120">
            <v>0</v>
          </cell>
          <cell r="T120">
            <v>4663999.6800000006</v>
          </cell>
          <cell r="U120">
            <v>63528.839999999989</v>
          </cell>
          <cell r="V120">
            <v>-51924.149999999987</v>
          </cell>
          <cell r="W120">
            <v>0</v>
          </cell>
          <cell r="X120">
            <v>4675604.37</v>
          </cell>
        </row>
        <row r="121">
          <cell r="A121" t="str">
            <v>31510500</v>
          </cell>
          <cell r="B121">
            <v>315</v>
          </cell>
          <cell r="C121" t="str">
            <v>PtEverglades Comm</v>
          </cell>
          <cell r="D121" t="str">
            <v>Steam</v>
          </cell>
          <cell r="E121">
            <v>10500</v>
          </cell>
          <cell r="K121">
            <v>315</v>
          </cell>
          <cell r="L121">
            <v>5683425.0800000001</v>
          </cell>
          <cell r="M121">
            <v>58975.16</v>
          </cell>
          <cell r="N121">
            <v>0</v>
          </cell>
          <cell r="O121">
            <v>-70703</v>
          </cell>
          <cell r="P121">
            <v>5671697.2400000002</v>
          </cell>
          <cell r="Q121">
            <v>35615.62999999999</v>
          </cell>
          <cell r="R121">
            <v>-15837.609999999999</v>
          </cell>
          <cell r="S121">
            <v>0</v>
          </cell>
          <cell r="T121">
            <v>5691475.2599999998</v>
          </cell>
          <cell r="U121">
            <v>77524.19</v>
          </cell>
          <cell r="V121">
            <v>-63363.000000000015</v>
          </cell>
          <cell r="W121">
            <v>0</v>
          </cell>
          <cell r="X121">
            <v>5705636.4499999993</v>
          </cell>
        </row>
        <row r="122">
          <cell r="A122" t="str">
            <v>31610500</v>
          </cell>
          <cell r="B122">
            <v>316</v>
          </cell>
          <cell r="C122" t="str">
            <v>PtEverglades Comm</v>
          </cell>
          <cell r="D122" t="str">
            <v>Steam</v>
          </cell>
          <cell r="E122">
            <v>10500</v>
          </cell>
          <cell r="K122">
            <v>316</v>
          </cell>
          <cell r="L122">
            <v>2154292.3199999998</v>
          </cell>
          <cell r="M122">
            <v>0</v>
          </cell>
          <cell r="N122">
            <v>0</v>
          </cell>
          <cell r="O122">
            <v>0</v>
          </cell>
          <cell r="P122">
            <v>2154292.3199999998</v>
          </cell>
          <cell r="Q122">
            <v>13527.95</v>
          </cell>
          <cell r="R122">
            <v>-6015.63</v>
          </cell>
          <cell r="S122">
            <v>0</v>
          </cell>
          <cell r="T122">
            <v>2161804.64</v>
          </cell>
          <cell r="U122">
            <v>29446.16</v>
          </cell>
          <cell r="V122">
            <v>-24067.29</v>
          </cell>
          <cell r="W122">
            <v>0</v>
          </cell>
          <cell r="X122">
            <v>2167183.5100000002</v>
          </cell>
        </row>
        <row r="123">
          <cell r="A123" t="str">
            <v/>
          </cell>
          <cell r="B123" t="str">
            <v/>
          </cell>
          <cell r="C123" t="str">
            <v>PtEverglades Comm</v>
          </cell>
          <cell r="D123" t="str">
            <v>Steam</v>
          </cell>
          <cell r="E123" t="str">
            <v/>
          </cell>
          <cell r="J123" t="str">
            <v>Depr Total</v>
          </cell>
          <cell r="L123">
            <v>42818803.869999997</v>
          </cell>
          <cell r="M123">
            <v>460238.70000000007</v>
          </cell>
          <cell r="N123">
            <v>0</v>
          </cell>
          <cell r="O123">
            <v>-70703</v>
          </cell>
          <cell r="P123">
            <v>43208339.57</v>
          </cell>
          <cell r="Q123">
            <v>271328.37999999995</v>
          </cell>
          <cell r="R123">
            <v>-120654.68000000001</v>
          </cell>
          <cell r="S123">
            <v>0</v>
          </cell>
          <cell r="T123">
            <v>43359013.270000003</v>
          </cell>
          <cell r="U123">
            <v>590597.73999999987</v>
          </cell>
          <cell r="V123">
            <v>-482714.51</v>
          </cell>
          <cell r="W123">
            <v>0</v>
          </cell>
          <cell r="X123">
            <v>43466896.499999993</v>
          </cell>
        </row>
        <row r="124">
          <cell r="A124" t="str">
            <v>316.310500</v>
          </cell>
          <cell r="B124">
            <v>316.3</v>
          </cell>
          <cell r="C124" t="str">
            <v>PtEverglades Comm</v>
          </cell>
          <cell r="D124" t="str">
            <v>Steam</v>
          </cell>
          <cell r="E124">
            <v>10500</v>
          </cell>
          <cell r="J124" t="str">
            <v>Amort</v>
          </cell>
          <cell r="K124">
            <v>316.3</v>
          </cell>
          <cell r="L124">
            <v>93009.95</v>
          </cell>
          <cell r="M124">
            <v>0</v>
          </cell>
          <cell r="N124">
            <v>-42393.87</v>
          </cell>
          <cell r="O124">
            <v>0</v>
          </cell>
          <cell r="P124">
            <v>50616.079999999994</v>
          </cell>
          <cell r="Q124">
            <v>317.86</v>
          </cell>
          <cell r="R124">
            <v>-141.33000000000175</v>
          </cell>
          <cell r="S124">
            <v>0</v>
          </cell>
          <cell r="T124">
            <v>50792.609999999993</v>
          </cell>
          <cell r="U124">
            <v>120.8</v>
          </cell>
          <cell r="V124">
            <v>-50665.720000000038</v>
          </cell>
          <cell r="W124">
            <v>0</v>
          </cell>
          <cell r="X124">
            <v>247.6899999999514</v>
          </cell>
        </row>
        <row r="125">
          <cell r="A125" t="str">
            <v>316.510500</v>
          </cell>
          <cell r="B125">
            <v>316.5</v>
          </cell>
          <cell r="C125" t="str">
            <v>PtEverglades Comm</v>
          </cell>
          <cell r="D125" t="str">
            <v>Steam</v>
          </cell>
          <cell r="E125">
            <v>10500</v>
          </cell>
          <cell r="K125">
            <v>316.5</v>
          </cell>
          <cell r="L125">
            <v>11339.27</v>
          </cell>
          <cell r="M125">
            <v>0</v>
          </cell>
          <cell r="N125">
            <v>0</v>
          </cell>
          <cell r="O125">
            <v>0</v>
          </cell>
          <cell r="P125">
            <v>11339.27</v>
          </cell>
          <cell r="Q125">
            <v>71.209999999999994</v>
          </cell>
          <cell r="R125">
            <v>-31.650000000000002</v>
          </cell>
          <cell r="S125">
            <v>0</v>
          </cell>
          <cell r="T125">
            <v>11378.83</v>
          </cell>
          <cell r="U125">
            <v>154.99</v>
          </cell>
          <cell r="V125">
            <v>-126.71000000000002</v>
          </cell>
          <cell r="W125">
            <v>0</v>
          </cell>
          <cell r="X125">
            <v>11407.110000000004</v>
          </cell>
        </row>
        <row r="126">
          <cell r="A126" t="str">
            <v>316.710500</v>
          </cell>
          <cell r="B126">
            <v>316.7</v>
          </cell>
          <cell r="C126" t="str">
            <v>PtEverglades Comm</v>
          </cell>
          <cell r="D126" t="str">
            <v>Steam</v>
          </cell>
          <cell r="E126">
            <v>10500</v>
          </cell>
          <cell r="K126">
            <v>316.7</v>
          </cell>
          <cell r="L126">
            <v>796032.91999999993</v>
          </cell>
          <cell r="M126">
            <v>103442.35</v>
          </cell>
          <cell r="N126">
            <v>-14135.29</v>
          </cell>
          <cell r="O126">
            <v>0</v>
          </cell>
          <cell r="P126">
            <v>885339.97999999986</v>
          </cell>
          <cell r="Q126">
            <v>5419.5399999999936</v>
          </cell>
          <cell r="R126">
            <v>-33485.870000000003</v>
          </cell>
          <cell r="S126">
            <v>0</v>
          </cell>
          <cell r="T126">
            <v>857273.64999999991</v>
          </cell>
          <cell r="U126">
            <v>11478.35</v>
          </cell>
          <cell r="V126">
            <v>-81337.059999999983</v>
          </cell>
          <cell r="W126">
            <v>0</v>
          </cell>
          <cell r="X126">
            <v>787414.94000000006</v>
          </cell>
        </row>
        <row r="127">
          <cell r="A127" t="str">
            <v/>
          </cell>
          <cell r="B127" t="str">
            <v/>
          </cell>
          <cell r="C127" t="str">
            <v>PtEverglades Comm</v>
          </cell>
          <cell r="D127" t="str">
            <v>Steam</v>
          </cell>
          <cell r="E127" t="str">
            <v/>
          </cell>
          <cell r="J127" t="str">
            <v>Amort Total</v>
          </cell>
          <cell r="L127">
            <v>900382.1399999999</v>
          </cell>
          <cell r="M127">
            <v>103442.35</v>
          </cell>
          <cell r="N127">
            <v>-56529.16</v>
          </cell>
          <cell r="O127">
            <v>0</v>
          </cell>
          <cell r="P127">
            <v>947295.32999999984</v>
          </cell>
          <cell r="Q127">
            <v>5808.6099999999933</v>
          </cell>
          <cell r="R127">
            <v>-33658.850000000006</v>
          </cell>
          <cell r="S127">
            <v>0</v>
          </cell>
          <cell r="T127">
            <v>919445.08999999985</v>
          </cell>
          <cell r="U127">
            <v>11754.140000000001</v>
          </cell>
          <cell r="V127">
            <v>-132129.49000000002</v>
          </cell>
          <cell r="W127">
            <v>0</v>
          </cell>
          <cell r="X127">
            <v>799069.74</v>
          </cell>
        </row>
        <row r="128">
          <cell r="A128" t="str">
            <v/>
          </cell>
          <cell r="B128" t="str">
            <v/>
          </cell>
          <cell r="C128" t="str">
            <v>PtEverglades Comm Total</v>
          </cell>
          <cell r="D128" t="str">
            <v>Steam</v>
          </cell>
          <cell r="E128" t="str">
            <v/>
          </cell>
          <cell r="I128" t="str">
            <v>PtEverglades Comm Total</v>
          </cell>
          <cell r="L128">
            <v>43719186.010000005</v>
          </cell>
          <cell r="M128">
            <v>563681.05000000005</v>
          </cell>
          <cell r="N128">
            <v>-56529.16</v>
          </cell>
          <cell r="O128">
            <v>-70703</v>
          </cell>
          <cell r="P128">
            <v>44155634.899999999</v>
          </cell>
          <cell r="Q128">
            <v>277136.98999999993</v>
          </cell>
          <cell r="R128">
            <v>-154313.53</v>
          </cell>
          <cell r="S128">
            <v>0</v>
          </cell>
          <cell r="T128">
            <v>44278458.359999999</v>
          </cell>
          <cell r="U128">
            <v>602351.87999999989</v>
          </cell>
          <cell r="V128">
            <v>-614844</v>
          </cell>
          <cell r="W128">
            <v>0</v>
          </cell>
          <cell r="X128">
            <v>44265966.239999987</v>
          </cell>
        </row>
        <row r="129">
          <cell r="A129" t="str">
            <v>31110501</v>
          </cell>
          <cell r="B129">
            <v>311</v>
          </cell>
          <cell r="C129" t="str">
            <v>PtEverglades U1</v>
          </cell>
          <cell r="D129" t="str">
            <v>Steam</v>
          </cell>
          <cell r="E129">
            <v>10501</v>
          </cell>
          <cell r="I129" t="str">
            <v>PtEverglades U1</v>
          </cell>
          <cell r="J129" t="str">
            <v>Depr</v>
          </cell>
          <cell r="K129">
            <v>311</v>
          </cell>
          <cell r="L129">
            <v>1729556.5699999998</v>
          </cell>
          <cell r="M129">
            <v>0</v>
          </cell>
          <cell r="N129">
            <v>0</v>
          </cell>
          <cell r="O129">
            <v>0</v>
          </cell>
          <cell r="P129">
            <v>1729556.5699999998</v>
          </cell>
          <cell r="Q129">
            <v>10860.82</v>
          </cell>
          <cell r="R129">
            <v>-4829.6099999999997</v>
          </cell>
          <cell r="S129">
            <v>0</v>
          </cell>
          <cell r="T129">
            <v>1735587.7799999998</v>
          </cell>
          <cell r="U129">
            <v>23640.629999999997</v>
          </cell>
          <cell r="V129">
            <v>-19322.230000000003</v>
          </cell>
          <cell r="W129">
            <v>0</v>
          </cell>
          <cell r="X129">
            <v>1739906.1799999997</v>
          </cell>
        </row>
        <row r="130">
          <cell r="A130" t="str">
            <v>31210501</v>
          </cell>
          <cell r="B130">
            <v>312</v>
          </cell>
          <cell r="C130" t="str">
            <v>PtEverglades U1</v>
          </cell>
          <cell r="D130" t="str">
            <v>Steam</v>
          </cell>
          <cell r="E130">
            <v>10501</v>
          </cell>
          <cell r="K130">
            <v>312</v>
          </cell>
          <cell r="L130">
            <v>32428577.59</v>
          </cell>
          <cell r="M130">
            <v>0</v>
          </cell>
          <cell r="N130">
            <v>0</v>
          </cell>
          <cell r="O130">
            <v>0</v>
          </cell>
          <cell r="P130">
            <v>32428577.59</v>
          </cell>
          <cell r="Q130">
            <v>203636.48000000001</v>
          </cell>
          <cell r="R130">
            <v>-90553.33</v>
          </cell>
          <cell r="S130">
            <v>0</v>
          </cell>
          <cell r="T130">
            <v>32541660.740000002</v>
          </cell>
          <cell r="U130">
            <v>443253.44</v>
          </cell>
          <cell r="V130">
            <v>-362285.31000000006</v>
          </cell>
          <cell r="W130">
            <v>0</v>
          </cell>
          <cell r="X130">
            <v>32622628.870000005</v>
          </cell>
        </row>
        <row r="131">
          <cell r="A131" t="str">
            <v>31410501</v>
          </cell>
          <cell r="B131">
            <v>314</v>
          </cell>
          <cell r="C131" t="str">
            <v>PtEverglades U1</v>
          </cell>
          <cell r="D131" t="str">
            <v>Steam</v>
          </cell>
          <cell r="E131">
            <v>10501</v>
          </cell>
          <cell r="K131">
            <v>314</v>
          </cell>
          <cell r="L131">
            <v>16211105.720000001</v>
          </cell>
          <cell r="M131">
            <v>0</v>
          </cell>
          <cell r="N131">
            <v>0</v>
          </cell>
          <cell r="O131">
            <v>0</v>
          </cell>
          <cell r="P131">
            <v>16211105.720000001</v>
          </cell>
          <cell r="Q131">
            <v>101798.25</v>
          </cell>
          <cell r="R131">
            <v>-45267.770000000004</v>
          </cell>
          <cell r="S131">
            <v>0</v>
          </cell>
          <cell r="T131">
            <v>16267636.200000001</v>
          </cell>
          <cell r="U131">
            <v>221583.22</v>
          </cell>
          <cell r="V131">
            <v>-181107.06000000003</v>
          </cell>
          <cell r="W131">
            <v>0</v>
          </cell>
          <cell r="X131">
            <v>16308112.360000003</v>
          </cell>
        </row>
        <row r="132">
          <cell r="A132" t="str">
            <v>31510501</v>
          </cell>
          <cell r="B132">
            <v>315</v>
          </cell>
          <cell r="C132" t="str">
            <v>PtEverglades U1</v>
          </cell>
          <cell r="D132" t="str">
            <v>Steam</v>
          </cell>
          <cell r="E132">
            <v>10501</v>
          </cell>
          <cell r="K132">
            <v>315</v>
          </cell>
          <cell r="L132">
            <v>7845132.6300000008</v>
          </cell>
          <cell r="M132">
            <v>0</v>
          </cell>
          <cell r="N132">
            <v>0</v>
          </cell>
          <cell r="O132">
            <v>0</v>
          </cell>
          <cell r="P132">
            <v>7845132.6300000008</v>
          </cell>
          <cell r="Q132">
            <v>49263.8</v>
          </cell>
          <cell r="R132">
            <v>-21906.7</v>
          </cell>
          <cell r="S132">
            <v>0</v>
          </cell>
          <cell r="T132">
            <v>7872489.7300000004</v>
          </cell>
          <cell r="U132">
            <v>107232.02</v>
          </cell>
          <cell r="V132">
            <v>-87644.180000000022</v>
          </cell>
          <cell r="W132">
            <v>0</v>
          </cell>
          <cell r="X132">
            <v>7892077.5700000003</v>
          </cell>
        </row>
        <row r="133">
          <cell r="A133" t="str">
            <v>31610501</v>
          </cell>
          <cell r="B133">
            <v>316</v>
          </cell>
          <cell r="C133" t="str">
            <v>PtEverglades U1</v>
          </cell>
          <cell r="D133" t="str">
            <v>Steam</v>
          </cell>
          <cell r="E133">
            <v>10501</v>
          </cell>
          <cell r="K133">
            <v>316</v>
          </cell>
          <cell r="L133">
            <v>472752.88</v>
          </cell>
          <cell r="M133">
            <v>0</v>
          </cell>
          <cell r="N133">
            <v>0</v>
          </cell>
          <cell r="O133">
            <v>0</v>
          </cell>
          <cell r="P133">
            <v>472752.88</v>
          </cell>
          <cell r="Q133">
            <v>2968.67</v>
          </cell>
          <cell r="R133">
            <v>-1320.12</v>
          </cell>
          <cell r="S133">
            <v>0</v>
          </cell>
          <cell r="T133">
            <v>474401.43</v>
          </cell>
          <cell r="U133">
            <v>6461.87</v>
          </cell>
          <cell r="V133">
            <v>-5281.48</v>
          </cell>
          <cell r="W133">
            <v>0</v>
          </cell>
          <cell r="X133">
            <v>475581.82</v>
          </cell>
        </row>
        <row r="134">
          <cell r="A134" t="str">
            <v/>
          </cell>
          <cell r="B134" t="str">
            <v/>
          </cell>
          <cell r="C134" t="str">
            <v>PtEverglades U1</v>
          </cell>
          <cell r="D134" t="str">
            <v>Steam</v>
          </cell>
          <cell r="E134" t="str">
            <v/>
          </cell>
          <cell r="J134" t="str">
            <v>Depr Total</v>
          </cell>
          <cell r="L134">
            <v>58687125.390000001</v>
          </cell>
          <cell r="M134">
            <v>0</v>
          </cell>
          <cell r="N134">
            <v>0</v>
          </cell>
          <cell r="O134">
            <v>0</v>
          </cell>
          <cell r="P134">
            <v>58687125.390000001</v>
          </cell>
          <cell r="Q134">
            <v>368528.02</v>
          </cell>
          <cell r="R134">
            <v>-163877.53000000003</v>
          </cell>
          <cell r="S134">
            <v>0</v>
          </cell>
          <cell r="T134">
            <v>58891775.880000003</v>
          </cell>
          <cell r="U134">
            <v>802171.18</v>
          </cell>
          <cell r="V134">
            <v>-655640.26000000013</v>
          </cell>
          <cell r="W134">
            <v>0</v>
          </cell>
          <cell r="X134">
            <v>59038306.800000012</v>
          </cell>
        </row>
        <row r="135">
          <cell r="A135" t="str">
            <v/>
          </cell>
          <cell r="B135" t="str">
            <v/>
          </cell>
          <cell r="C135" t="str">
            <v>PtEverglades U1 Total</v>
          </cell>
          <cell r="D135" t="str">
            <v>Steam</v>
          </cell>
          <cell r="E135" t="str">
            <v/>
          </cell>
          <cell r="I135" t="str">
            <v>PtEverglades U1 Total</v>
          </cell>
          <cell r="L135">
            <v>58687125.390000001</v>
          </cell>
          <cell r="M135">
            <v>0</v>
          </cell>
          <cell r="N135">
            <v>0</v>
          </cell>
          <cell r="O135">
            <v>0</v>
          </cell>
          <cell r="P135">
            <v>58687125.390000001</v>
          </cell>
          <cell r="Q135">
            <v>368528.02</v>
          </cell>
          <cell r="R135">
            <v>-163877.53000000003</v>
          </cell>
          <cell r="S135">
            <v>0</v>
          </cell>
          <cell r="T135">
            <v>58891775.880000003</v>
          </cell>
          <cell r="U135">
            <v>802171.18</v>
          </cell>
          <cell r="V135">
            <v>-655640.26000000013</v>
          </cell>
          <cell r="W135">
            <v>0</v>
          </cell>
          <cell r="X135">
            <v>59038306.800000012</v>
          </cell>
        </row>
        <row r="136">
          <cell r="A136" t="str">
            <v>31110502</v>
          </cell>
          <cell r="B136">
            <v>311</v>
          </cell>
          <cell r="C136" t="str">
            <v>PtEverglades U2</v>
          </cell>
          <cell r="D136" t="str">
            <v>Steam</v>
          </cell>
          <cell r="E136">
            <v>10502</v>
          </cell>
          <cell r="I136" t="str">
            <v>PtEverglades U2</v>
          </cell>
          <cell r="J136" t="str">
            <v>Depr</v>
          </cell>
          <cell r="K136">
            <v>311</v>
          </cell>
          <cell r="L136">
            <v>1251929.1100000001</v>
          </cell>
          <cell r="M136">
            <v>0</v>
          </cell>
          <cell r="N136">
            <v>0</v>
          </cell>
          <cell r="O136">
            <v>0</v>
          </cell>
          <cell r="P136">
            <v>1251929.1100000001</v>
          </cell>
          <cell r="Q136">
            <v>7861.54</v>
          </cell>
          <cell r="R136">
            <v>-3495.88</v>
          </cell>
          <cell r="S136">
            <v>0</v>
          </cell>
          <cell r="T136">
            <v>1256294.7700000003</v>
          </cell>
          <cell r="U136">
            <v>17112.130000000005</v>
          </cell>
          <cell r="V136">
            <v>-13986.269999999999</v>
          </cell>
          <cell r="W136">
            <v>0</v>
          </cell>
          <cell r="X136">
            <v>1259420.6299999999</v>
          </cell>
        </row>
        <row r="137">
          <cell r="A137" t="str">
            <v>31210502</v>
          </cell>
          <cell r="B137">
            <v>312</v>
          </cell>
          <cell r="C137" t="str">
            <v>PtEverglades U2</v>
          </cell>
          <cell r="D137" t="str">
            <v>Steam</v>
          </cell>
          <cell r="E137">
            <v>10502</v>
          </cell>
          <cell r="K137">
            <v>312</v>
          </cell>
          <cell r="L137">
            <v>38212780.780000001</v>
          </cell>
          <cell r="M137">
            <v>0</v>
          </cell>
          <cell r="N137">
            <v>0</v>
          </cell>
          <cell r="O137">
            <v>0</v>
          </cell>
          <cell r="P137">
            <v>38212780.780000001</v>
          </cell>
          <cell r="Q137">
            <v>239958.59000000003</v>
          </cell>
          <cell r="R137">
            <v>-106705.11000000002</v>
          </cell>
          <cell r="S137">
            <v>0</v>
          </cell>
          <cell r="T137">
            <v>38346034.260000005</v>
          </cell>
          <cell r="U137">
            <v>522315.42999999993</v>
          </cell>
          <cell r="V137">
            <v>-426905.17999999993</v>
          </cell>
          <cell r="W137">
            <v>0</v>
          </cell>
          <cell r="X137">
            <v>38441444.510000013</v>
          </cell>
        </row>
        <row r="138">
          <cell r="A138" t="str">
            <v>31410502</v>
          </cell>
          <cell r="B138">
            <v>314</v>
          </cell>
          <cell r="C138" t="str">
            <v>PtEverglades U2</v>
          </cell>
          <cell r="D138" t="str">
            <v>Steam</v>
          </cell>
          <cell r="E138">
            <v>10502</v>
          </cell>
          <cell r="K138">
            <v>314</v>
          </cell>
          <cell r="L138">
            <v>18306885.850000001</v>
          </cell>
          <cell r="M138">
            <v>0</v>
          </cell>
          <cell r="N138">
            <v>0</v>
          </cell>
          <cell r="O138">
            <v>0</v>
          </cell>
          <cell r="P138">
            <v>18306885.850000001</v>
          </cell>
          <cell r="Q138">
            <v>114958.77</v>
          </cell>
          <cell r="R138">
            <v>-51120.02</v>
          </cell>
          <cell r="S138">
            <v>0</v>
          </cell>
          <cell r="T138">
            <v>18370724.600000001</v>
          </cell>
          <cell r="U138">
            <v>250229.61</v>
          </cell>
          <cell r="V138">
            <v>-204520.71999999997</v>
          </cell>
          <cell r="W138">
            <v>0</v>
          </cell>
          <cell r="X138">
            <v>18416433.489999998</v>
          </cell>
        </row>
        <row r="139">
          <cell r="A139" t="str">
            <v>31510502</v>
          </cell>
          <cell r="B139">
            <v>315</v>
          </cell>
          <cell r="C139" t="str">
            <v>PtEverglades U2</v>
          </cell>
          <cell r="D139" t="str">
            <v>Steam</v>
          </cell>
          <cell r="E139">
            <v>10502</v>
          </cell>
          <cell r="K139">
            <v>315</v>
          </cell>
          <cell r="L139">
            <v>8953389.5500000007</v>
          </cell>
          <cell r="M139">
            <v>0</v>
          </cell>
          <cell r="N139">
            <v>0</v>
          </cell>
          <cell r="O139">
            <v>0</v>
          </cell>
          <cell r="P139">
            <v>8953389.5500000007</v>
          </cell>
          <cell r="Q139">
            <v>56223.14</v>
          </cell>
          <cell r="R139">
            <v>-25001.39</v>
          </cell>
          <cell r="S139">
            <v>0</v>
          </cell>
          <cell r="T139">
            <v>8984611.3000000007</v>
          </cell>
          <cell r="U139">
            <v>122380.35</v>
          </cell>
          <cell r="V139">
            <v>-100025.43</v>
          </cell>
          <cell r="W139">
            <v>0</v>
          </cell>
          <cell r="X139">
            <v>9006966.2199999988</v>
          </cell>
        </row>
        <row r="140">
          <cell r="A140" t="str">
            <v>31610502</v>
          </cell>
          <cell r="B140">
            <v>316</v>
          </cell>
          <cell r="C140" t="str">
            <v>PtEverglades U2</v>
          </cell>
          <cell r="D140" t="str">
            <v>Steam</v>
          </cell>
          <cell r="E140">
            <v>10502</v>
          </cell>
          <cell r="K140">
            <v>316</v>
          </cell>
          <cell r="L140">
            <v>516672.42000000004</v>
          </cell>
          <cell r="M140">
            <v>0</v>
          </cell>
          <cell r="N140">
            <v>0</v>
          </cell>
          <cell r="O140">
            <v>0</v>
          </cell>
          <cell r="P140">
            <v>516672.42000000004</v>
          </cell>
          <cell r="Q140">
            <v>3244.47</v>
          </cell>
          <cell r="R140">
            <v>-1442.75</v>
          </cell>
          <cell r="S140">
            <v>0</v>
          </cell>
          <cell r="T140">
            <v>518474.14</v>
          </cell>
          <cell r="U140">
            <v>7062.1900000000005</v>
          </cell>
          <cell r="V140">
            <v>-5772.1899999999987</v>
          </cell>
          <cell r="W140">
            <v>0</v>
          </cell>
          <cell r="X140">
            <v>519764.14000000007</v>
          </cell>
        </row>
        <row r="141">
          <cell r="A141" t="str">
            <v/>
          </cell>
          <cell r="B141" t="str">
            <v/>
          </cell>
          <cell r="C141" t="str">
            <v>PtEverglades U2</v>
          </cell>
          <cell r="D141" t="str">
            <v>Steam</v>
          </cell>
          <cell r="E141" t="str">
            <v/>
          </cell>
          <cell r="J141" t="str">
            <v>Depr Total</v>
          </cell>
          <cell r="L141">
            <v>67241657.710000008</v>
          </cell>
          <cell r="M141">
            <v>0</v>
          </cell>
          <cell r="N141">
            <v>0</v>
          </cell>
          <cell r="O141">
            <v>0</v>
          </cell>
          <cell r="P141">
            <v>67241657.710000008</v>
          </cell>
          <cell r="Q141">
            <v>422246.51</v>
          </cell>
          <cell r="R141">
            <v>-187765.15000000002</v>
          </cell>
          <cell r="S141">
            <v>0</v>
          </cell>
          <cell r="T141">
            <v>67476139.070000008</v>
          </cell>
          <cell r="U141">
            <v>919099.70999999985</v>
          </cell>
          <cell r="V141">
            <v>-751209.7899999998</v>
          </cell>
          <cell r="W141">
            <v>0</v>
          </cell>
          <cell r="X141">
            <v>67644028.99000001</v>
          </cell>
        </row>
        <row r="142">
          <cell r="A142" t="str">
            <v/>
          </cell>
          <cell r="B142" t="str">
            <v/>
          </cell>
          <cell r="C142" t="str">
            <v>PtEverglades U2 Total</v>
          </cell>
          <cell r="D142" t="str">
            <v>Steam</v>
          </cell>
          <cell r="E142" t="str">
            <v/>
          </cell>
          <cell r="I142" t="str">
            <v>PtEverglades U2 Total</v>
          </cell>
          <cell r="L142">
            <v>67241657.710000008</v>
          </cell>
          <cell r="M142">
            <v>0</v>
          </cell>
          <cell r="N142">
            <v>0</v>
          </cell>
          <cell r="O142">
            <v>0</v>
          </cell>
          <cell r="P142">
            <v>67241657.710000008</v>
          </cell>
          <cell r="Q142">
            <v>422246.51</v>
          </cell>
          <cell r="R142">
            <v>-187765.15000000002</v>
          </cell>
          <cell r="S142">
            <v>0</v>
          </cell>
          <cell r="T142">
            <v>67476139.070000008</v>
          </cell>
          <cell r="U142">
            <v>919099.70999999985</v>
          </cell>
          <cell r="V142">
            <v>-751209.7899999998</v>
          </cell>
          <cell r="W142">
            <v>0</v>
          </cell>
          <cell r="X142">
            <v>67644028.99000001</v>
          </cell>
        </row>
        <row r="143">
          <cell r="A143" t="str">
            <v>31110503</v>
          </cell>
          <cell r="B143">
            <v>311</v>
          </cell>
          <cell r="C143" t="str">
            <v>PtEverglades U3</v>
          </cell>
          <cell r="D143" t="str">
            <v>Steam</v>
          </cell>
          <cell r="E143">
            <v>10503</v>
          </cell>
          <cell r="I143" t="str">
            <v>PtEverglades U3</v>
          </cell>
          <cell r="J143" t="str">
            <v>Depr</v>
          </cell>
          <cell r="K143">
            <v>311</v>
          </cell>
          <cell r="L143">
            <v>1398965.45</v>
          </cell>
          <cell r="M143">
            <v>0</v>
          </cell>
          <cell r="N143">
            <v>0</v>
          </cell>
          <cell r="O143">
            <v>0</v>
          </cell>
          <cell r="P143">
            <v>1398965.45</v>
          </cell>
          <cell r="Q143">
            <v>8784.85</v>
          </cell>
          <cell r="R143">
            <v>-3906.47</v>
          </cell>
          <cell r="S143">
            <v>0</v>
          </cell>
          <cell r="T143">
            <v>1403843.83</v>
          </cell>
          <cell r="U143">
            <v>19121.900000000005</v>
          </cell>
          <cell r="V143">
            <v>-15628.959999999997</v>
          </cell>
          <cell r="W143">
            <v>0</v>
          </cell>
          <cell r="X143">
            <v>1407336.7699999998</v>
          </cell>
        </row>
        <row r="144">
          <cell r="A144" t="str">
            <v>31210503</v>
          </cell>
          <cell r="B144">
            <v>312</v>
          </cell>
          <cell r="C144" t="str">
            <v>PtEverglades U3</v>
          </cell>
          <cell r="D144" t="str">
            <v>Steam</v>
          </cell>
          <cell r="E144">
            <v>10503</v>
          </cell>
          <cell r="K144">
            <v>312</v>
          </cell>
          <cell r="L144">
            <v>84906412.140000001</v>
          </cell>
          <cell r="M144">
            <v>254464.4</v>
          </cell>
          <cell r="N144">
            <v>-82244.320000000007</v>
          </cell>
          <cell r="O144">
            <v>0</v>
          </cell>
          <cell r="P144">
            <v>85078632.220000014</v>
          </cell>
          <cell r="Q144">
            <v>534254.46</v>
          </cell>
          <cell r="R144">
            <v>-237572.96999999997</v>
          </cell>
          <cell r="S144">
            <v>0</v>
          </cell>
          <cell r="T144">
            <v>85375313.709999993</v>
          </cell>
          <cell r="U144">
            <v>1162906.2500000002</v>
          </cell>
          <cell r="V144">
            <v>-950480.65999999992</v>
          </cell>
          <cell r="W144">
            <v>0</v>
          </cell>
          <cell r="X144">
            <v>85587739.299999997</v>
          </cell>
        </row>
        <row r="145">
          <cell r="A145" t="str">
            <v>31410503</v>
          </cell>
          <cell r="B145">
            <v>314</v>
          </cell>
          <cell r="C145" t="str">
            <v>PtEverglades U3</v>
          </cell>
          <cell r="D145" t="str">
            <v>Steam</v>
          </cell>
          <cell r="E145">
            <v>10503</v>
          </cell>
          <cell r="K145">
            <v>314</v>
          </cell>
          <cell r="L145">
            <v>23592140.75</v>
          </cell>
          <cell r="M145">
            <v>272950.48</v>
          </cell>
          <cell r="N145">
            <v>-95064.4</v>
          </cell>
          <cell r="O145">
            <v>0</v>
          </cell>
          <cell r="P145">
            <v>23770026.830000002</v>
          </cell>
          <cell r="Q145">
            <v>149264.77000000002</v>
          </cell>
          <cell r="R145">
            <v>-66375.260000000009</v>
          </cell>
          <cell r="S145">
            <v>0</v>
          </cell>
          <cell r="T145">
            <v>23852916.34</v>
          </cell>
          <cell r="U145">
            <v>324903.12999999995</v>
          </cell>
          <cell r="V145">
            <v>-265553.74999999994</v>
          </cell>
          <cell r="W145">
            <v>0</v>
          </cell>
          <cell r="X145">
            <v>23912265.719999999</v>
          </cell>
        </row>
        <row r="146">
          <cell r="A146" t="str">
            <v>31510503</v>
          </cell>
          <cell r="B146">
            <v>315</v>
          </cell>
          <cell r="C146" t="str">
            <v>PtEverglades U3</v>
          </cell>
          <cell r="D146" t="str">
            <v>Steam</v>
          </cell>
          <cell r="E146">
            <v>10503</v>
          </cell>
          <cell r="K146">
            <v>315</v>
          </cell>
          <cell r="L146">
            <v>14072413.07</v>
          </cell>
          <cell r="M146">
            <v>27738.12</v>
          </cell>
          <cell r="N146">
            <v>-110903.08</v>
          </cell>
          <cell r="O146">
            <v>0</v>
          </cell>
          <cell r="P146">
            <v>13989248.109999999</v>
          </cell>
          <cell r="Q146">
            <v>87846.010000000009</v>
          </cell>
          <cell r="R146">
            <v>-39063.469999999987</v>
          </cell>
          <cell r="S146">
            <v>0</v>
          </cell>
          <cell r="T146">
            <v>14038030.65</v>
          </cell>
          <cell r="U146">
            <v>191213.54</v>
          </cell>
          <cell r="V146">
            <v>-156284.93</v>
          </cell>
          <cell r="W146">
            <v>0</v>
          </cell>
          <cell r="X146">
            <v>14072959.259999998</v>
          </cell>
        </row>
        <row r="147">
          <cell r="A147" t="str">
            <v>31610503</v>
          </cell>
          <cell r="B147">
            <v>316</v>
          </cell>
          <cell r="C147" t="str">
            <v>PtEverglades U3</v>
          </cell>
          <cell r="D147" t="str">
            <v>Steam</v>
          </cell>
          <cell r="E147">
            <v>10503</v>
          </cell>
          <cell r="K147">
            <v>316</v>
          </cell>
          <cell r="L147">
            <v>919130.62000000011</v>
          </cell>
          <cell r="M147">
            <v>0</v>
          </cell>
          <cell r="N147">
            <v>0</v>
          </cell>
          <cell r="O147">
            <v>0</v>
          </cell>
          <cell r="P147">
            <v>919130.62000000011</v>
          </cell>
          <cell r="Q147">
            <v>5771.71</v>
          </cell>
          <cell r="R147">
            <v>-2566.58</v>
          </cell>
          <cell r="S147">
            <v>0</v>
          </cell>
          <cell r="T147">
            <v>922335.75000000012</v>
          </cell>
          <cell r="U147">
            <v>12563.210000000001</v>
          </cell>
          <cell r="V147">
            <v>-10268.349999999999</v>
          </cell>
          <cell r="W147">
            <v>0</v>
          </cell>
          <cell r="X147">
            <v>924630.61</v>
          </cell>
        </row>
        <row r="148">
          <cell r="A148" t="str">
            <v/>
          </cell>
          <cell r="B148" t="str">
            <v/>
          </cell>
          <cell r="C148" t="str">
            <v>PtEverglades U3</v>
          </cell>
          <cell r="D148" t="str">
            <v>Steam</v>
          </cell>
          <cell r="E148" t="str">
            <v/>
          </cell>
          <cell r="J148" t="str">
            <v>Depr Total</v>
          </cell>
          <cell r="L148">
            <v>124889062.03</v>
          </cell>
          <cell r="M148">
            <v>555153</v>
          </cell>
          <cell r="N148">
            <v>-288211.8</v>
          </cell>
          <cell r="O148">
            <v>0</v>
          </cell>
          <cell r="P148">
            <v>125156003.23000002</v>
          </cell>
          <cell r="Q148">
            <v>785921.79999999993</v>
          </cell>
          <cell r="R148">
            <v>-349484.74999999994</v>
          </cell>
          <cell r="S148">
            <v>0</v>
          </cell>
          <cell r="T148">
            <v>125592440.28</v>
          </cell>
          <cell r="U148">
            <v>1710708.03</v>
          </cell>
          <cell r="V148">
            <v>-1398216.65</v>
          </cell>
          <cell r="W148">
            <v>0</v>
          </cell>
          <cell r="X148">
            <v>125904931.65999998</v>
          </cell>
        </row>
        <row r="149">
          <cell r="A149" t="str">
            <v/>
          </cell>
          <cell r="B149" t="str">
            <v/>
          </cell>
          <cell r="C149" t="str">
            <v>PtEverglades U3 Total</v>
          </cell>
          <cell r="D149" t="str">
            <v>Steam</v>
          </cell>
          <cell r="E149" t="str">
            <v/>
          </cell>
          <cell r="I149" t="str">
            <v>PtEverglades U3 Total</v>
          </cell>
          <cell r="L149">
            <v>124889062.03</v>
          </cell>
          <cell r="M149">
            <v>555153</v>
          </cell>
          <cell r="N149">
            <v>-288211.8</v>
          </cell>
          <cell r="O149">
            <v>0</v>
          </cell>
          <cell r="P149">
            <v>125156003.23000002</v>
          </cell>
          <cell r="Q149">
            <v>785921.79999999993</v>
          </cell>
          <cell r="R149">
            <v>-349484.74999999994</v>
          </cell>
          <cell r="S149">
            <v>0</v>
          </cell>
          <cell r="T149">
            <v>125592440.28</v>
          </cell>
          <cell r="U149">
            <v>1710708.03</v>
          </cell>
          <cell r="V149">
            <v>-1398216.65</v>
          </cell>
          <cell r="W149">
            <v>0</v>
          </cell>
          <cell r="X149">
            <v>125904931.65999998</v>
          </cell>
        </row>
        <row r="150">
          <cell r="A150" t="str">
            <v>31110504</v>
          </cell>
          <cell r="B150">
            <v>311</v>
          </cell>
          <cell r="C150" t="str">
            <v>PtEverglades U4</v>
          </cell>
          <cell r="D150" t="str">
            <v>Steam</v>
          </cell>
          <cell r="E150">
            <v>10504</v>
          </cell>
          <cell r="I150" t="str">
            <v>PtEverglades U4</v>
          </cell>
          <cell r="J150" t="str">
            <v>Depr</v>
          </cell>
          <cell r="K150">
            <v>311</v>
          </cell>
          <cell r="L150">
            <v>1088493.53</v>
          </cell>
          <cell r="M150">
            <v>0</v>
          </cell>
          <cell r="N150">
            <v>0</v>
          </cell>
          <cell r="O150">
            <v>0</v>
          </cell>
          <cell r="P150">
            <v>1088493.53</v>
          </cell>
          <cell r="Q150">
            <v>6835.23</v>
          </cell>
          <cell r="R150">
            <v>-3039.5</v>
          </cell>
          <cell r="S150">
            <v>0</v>
          </cell>
          <cell r="T150">
            <v>1092289.26</v>
          </cell>
          <cell r="U150">
            <v>14878.199999999999</v>
          </cell>
          <cell r="V150">
            <v>-12160.399999999998</v>
          </cell>
          <cell r="W150">
            <v>0</v>
          </cell>
          <cell r="X150">
            <v>1095007.0599999998</v>
          </cell>
        </row>
        <row r="151">
          <cell r="A151" t="str">
            <v>31210504</v>
          </cell>
          <cell r="B151">
            <v>312</v>
          </cell>
          <cell r="C151" t="str">
            <v>PtEverglades U4</v>
          </cell>
          <cell r="D151" t="str">
            <v>Steam</v>
          </cell>
          <cell r="E151">
            <v>10504</v>
          </cell>
          <cell r="K151">
            <v>312</v>
          </cell>
          <cell r="L151">
            <v>90957795.680000007</v>
          </cell>
          <cell r="M151">
            <v>0</v>
          </cell>
          <cell r="N151">
            <v>0</v>
          </cell>
          <cell r="O151">
            <v>0</v>
          </cell>
          <cell r="P151">
            <v>90957795.680000007</v>
          </cell>
          <cell r="Q151">
            <v>571172.89</v>
          </cell>
          <cell r="R151">
            <v>-253989.91</v>
          </cell>
          <cell r="S151">
            <v>0</v>
          </cell>
          <cell r="T151">
            <v>91274978.660000011</v>
          </cell>
          <cell r="U151">
            <v>1243266.26</v>
          </cell>
          <cell r="V151">
            <v>-1016161.4499999998</v>
          </cell>
          <cell r="W151">
            <v>0</v>
          </cell>
          <cell r="X151">
            <v>91502083.470000029</v>
          </cell>
        </row>
        <row r="152">
          <cell r="A152" t="str">
            <v>31410504</v>
          </cell>
          <cell r="B152">
            <v>314</v>
          </cell>
          <cell r="C152" t="str">
            <v>PtEverglades U4</v>
          </cell>
          <cell r="D152" t="str">
            <v>Steam</v>
          </cell>
          <cell r="E152">
            <v>10504</v>
          </cell>
          <cell r="K152">
            <v>314</v>
          </cell>
          <cell r="L152">
            <v>21954507.370000001</v>
          </cell>
          <cell r="M152">
            <v>0</v>
          </cell>
          <cell r="N152">
            <v>0</v>
          </cell>
          <cell r="O152">
            <v>0</v>
          </cell>
          <cell r="P152">
            <v>21954507.370000001</v>
          </cell>
          <cell r="Q152">
            <v>137864.15000000002</v>
          </cell>
          <cell r="R152">
            <v>-61305.619999999995</v>
          </cell>
          <cell r="S152">
            <v>0</v>
          </cell>
          <cell r="T152">
            <v>22031065.899999999</v>
          </cell>
          <cell r="U152">
            <v>300087.50999999995</v>
          </cell>
          <cell r="V152">
            <v>-245271.19999999995</v>
          </cell>
          <cell r="W152">
            <v>0</v>
          </cell>
          <cell r="X152">
            <v>22085882.210000005</v>
          </cell>
        </row>
        <row r="153">
          <cell r="A153" t="str">
            <v>31510504</v>
          </cell>
          <cell r="B153">
            <v>315</v>
          </cell>
          <cell r="C153" t="str">
            <v>PtEverglades U4</v>
          </cell>
          <cell r="D153" t="str">
            <v>Steam</v>
          </cell>
          <cell r="E153">
            <v>10504</v>
          </cell>
          <cell r="K153">
            <v>315</v>
          </cell>
          <cell r="L153">
            <v>18406997.82</v>
          </cell>
          <cell r="M153">
            <v>0</v>
          </cell>
          <cell r="N153">
            <v>0</v>
          </cell>
          <cell r="O153">
            <v>70703</v>
          </cell>
          <cell r="P153">
            <v>18477700.82</v>
          </cell>
          <cell r="Q153">
            <v>116031.42000000001</v>
          </cell>
          <cell r="R153">
            <v>-51597.009999999995</v>
          </cell>
          <cell r="S153">
            <v>0</v>
          </cell>
          <cell r="T153">
            <v>18542135.23</v>
          </cell>
          <cell r="U153">
            <v>252564.4</v>
          </cell>
          <cell r="V153">
            <v>-206428.99</v>
          </cell>
          <cell r="W153">
            <v>0</v>
          </cell>
          <cell r="X153">
            <v>18588270.639999993</v>
          </cell>
        </row>
        <row r="154">
          <cell r="A154" t="str">
            <v>31610504</v>
          </cell>
          <cell r="B154">
            <v>316</v>
          </cell>
          <cell r="C154" t="str">
            <v>PtEverglades U4</v>
          </cell>
          <cell r="D154" t="str">
            <v>Steam</v>
          </cell>
          <cell r="E154">
            <v>10504</v>
          </cell>
          <cell r="K154">
            <v>316</v>
          </cell>
          <cell r="L154">
            <v>713235</v>
          </cell>
          <cell r="M154">
            <v>0</v>
          </cell>
          <cell r="N154">
            <v>0</v>
          </cell>
          <cell r="O154">
            <v>0</v>
          </cell>
          <cell r="P154">
            <v>713235</v>
          </cell>
          <cell r="Q154">
            <v>4478.7900000000009</v>
          </cell>
          <cell r="R154">
            <v>-1991.63</v>
          </cell>
          <cell r="S154">
            <v>0</v>
          </cell>
          <cell r="T154">
            <v>715722.16</v>
          </cell>
          <cell r="U154">
            <v>9748.94</v>
          </cell>
          <cell r="V154">
            <v>-7968.0800000000008</v>
          </cell>
          <cell r="W154">
            <v>0</v>
          </cell>
          <cell r="X154">
            <v>717503.02</v>
          </cell>
        </row>
        <row r="155">
          <cell r="A155" t="str">
            <v/>
          </cell>
          <cell r="B155" t="str">
            <v/>
          </cell>
          <cell r="C155" t="str">
            <v>PtEverglades U4</v>
          </cell>
          <cell r="D155" t="str">
            <v>Steam</v>
          </cell>
          <cell r="E155" t="str">
            <v/>
          </cell>
          <cell r="J155" t="str">
            <v>Depr Total</v>
          </cell>
          <cell r="L155">
            <v>133121029.40000001</v>
          </cell>
          <cell r="M155">
            <v>0</v>
          </cell>
          <cell r="N155">
            <v>0</v>
          </cell>
          <cell r="O155">
            <v>70703</v>
          </cell>
          <cell r="P155">
            <v>133191732.40000001</v>
          </cell>
          <cell r="Q155">
            <v>836382.4800000001</v>
          </cell>
          <cell r="R155">
            <v>-371923.67000000004</v>
          </cell>
          <cell r="S155">
            <v>0</v>
          </cell>
          <cell r="T155">
            <v>133656191.21000002</v>
          </cell>
          <cell r="U155">
            <v>1820545.3099999998</v>
          </cell>
          <cell r="V155">
            <v>-1487990.1199999999</v>
          </cell>
          <cell r="W155">
            <v>0</v>
          </cell>
          <cell r="X155">
            <v>133988746.40000002</v>
          </cell>
        </row>
        <row r="156">
          <cell r="A156" t="str">
            <v/>
          </cell>
          <cell r="B156" t="str">
            <v/>
          </cell>
          <cell r="C156" t="str">
            <v>PtEverglades U4 Total</v>
          </cell>
          <cell r="D156" t="str">
            <v>Steam</v>
          </cell>
          <cell r="E156" t="str">
            <v/>
          </cell>
          <cell r="I156" t="str">
            <v>PtEverglades U4 Total</v>
          </cell>
          <cell r="L156">
            <v>133121029.40000001</v>
          </cell>
          <cell r="M156">
            <v>0</v>
          </cell>
          <cell r="N156">
            <v>0</v>
          </cell>
          <cell r="O156">
            <v>70703</v>
          </cell>
          <cell r="P156">
            <v>133191732.40000001</v>
          </cell>
          <cell r="Q156">
            <v>836382.4800000001</v>
          </cell>
          <cell r="R156">
            <v>-371923.67000000004</v>
          </cell>
          <cell r="S156">
            <v>0</v>
          </cell>
          <cell r="T156">
            <v>133656191.21000002</v>
          </cell>
          <cell r="U156">
            <v>1820545.3099999998</v>
          </cell>
          <cell r="V156">
            <v>-1487990.1199999999</v>
          </cell>
          <cell r="W156">
            <v>0</v>
          </cell>
          <cell r="X156">
            <v>133988746.40000002</v>
          </cell>
        </row>
        <row r="157">
          <cell r="A157" t="str">
            <v/>
          </cell>
          <cell r="B157" t="str">
            <v/>
          </cell>
          <cell r="C157" t="str">
            <v>PtEverglades U4 Total</v>
          </cell>
          <cell r="D157" t="str">
            <v>Steam</v>
          </cell>
          <cell r="E157" t="str">
            <v/>
          </cell>
          <cell r="H157" t="str">
            <v>Pt Everglades  Total</v>
          </cell>
          <cell r="L157">
            <v>427658060.53999996</v>
          </cell>
          <cell r="M157">
            <v>1118834.0500000003</v>
          </cell>
          <cell r="N157">
            <v>-344740.96</v>
          </cell>
          <cell r="O157">
            <v>0</v>
          </cell>
          <cell r="P157">
            <v>428432153.63</v>
          </cell>
          <cell r="Q157">
            <v>2690215.8</v>
          </cell>
          <cell r="R157">
            <v>-1227364.6299999997</v>
          </cell>
          <cell r="S157">
            <v>0</v>
          </cell>
          <cell r="T157">
            <v>429895004.80000001</v>
          </cell>
          <cell r="U157">
            <v>5854876.1100000003</v>
          </cell>
          <cell r="V157">
            <v>-4907900.82</v>
          </cell>
          <cell r="W157">
            <v>0</v>
          </cell>
          <cell r="X157">
            <v>430841980.09000003</v>
          </cell>
        </row>
        <row r="158">
          <cell r="A158" t="str">
            <v>31110600</v>
          </cell>
          <cell r="B158">
            <v>311</v>
          </cell>
          <cell r="C158" t="str">
            <v>Riviera Comm</v>
          </cell>
          <cell r="D158" t="str">
            <v>Steam</v>
          </cell>
          <cell r="E158">
            <v>10600</v>
          </cell>
          <cell r="H158" t="str">
            <v xml:space="preserve">Riviera </v>
          </cell>
          <cell r="I158" t="str">
            <v>Riviera Comm</v>
          </cell>
          <cell r="J158" t="str">
            <v>CRS</v>
          </cell>
          <cell r="K158">
            <v>311</v>
          </cell>
          <cell r="L158">
            <v>9955378.5500000007</v>
          </cell>
          <cell r="M158">
            <v>0</v>
          </cell>
          <cell r="N158">
            <v>-8644365.7100000009</v>
          </cell>
          <cell r="O158">
            <v>0</v>
          </cell>
          <cell r="P158">
            <v>1311012.8399999999</v>
          </cell>
          <cell r="Q158">
            <v>0</v>
          </cell>
          <cell r="R158">
            <v>0</v>
          </cell>
          <cell r="S158">
            <v>0</v>
          </cell>
          <cell r="T158">
            <v>1311012.8399999999</v>
          </cell>
          <cell r="U158">
            <v>0</v>
          </cell>
          <cell r="V158">
            <v>0</v>
          </cell>
          <cell r="W158">
            <v>0</v>
          </cell>
          <cell r="X158">
            <v>1311012.8399999999</v>
          </cell>
        </row>
        <row r="159">
          <cell r="A159" t="str">
            <v>31210600</v>
          </cell>
          <cell r="B159">
            <v>312</v>
          </cell>
          <cell r="C159" t="str">
            <v>Riviera Comm</v>
          </cell>
          <cell r="D159" t="str">
            <v>Steam</v>
          </cell>
          <cell r="E159">
            <v>10600</v>
          </cell>
          <cell r="K159">
            <v>312</v>
          </cell>
          <cell r="L159">
            <v>681184.09</v>
          </cell>
          <cell r="M159">
            <v>0</v>
          </cell>
          <cell r="N159">
            <v>-660529.77</v>
          </cell>
          <cell r="O159">
            <v>0</v>
          </cell>
          <cell r="P159">
            <v>20654.319999999949</v>
          </cell>
          <cell r="Q159">
            <v>0</v>
          </cell>
          <cell r="R159">
            <v>0</v>
          </cell>
          <cell r="S159">
            <v>0</v>
          </cell>
          <cell r="T159">
            <v>20654.319999999949</v>
          </cell>
          <cell r="U159">
            <v>0</v>
          </cell>
          <cell r="V159">
            <v>0</v>
          </cell>
          <cell r="W159">
            <v>0</v>
          </cell>
          <cell r="X159">
            <v>20654.319999999949</v>
          </cell>
        </row>
        <row r="160">
          <cell r="A160" t="str">
            <v>31410600</v>
          </cell>
          <cell r="B160">
            <v>314</v>
          </cell>
          <cell r="C160" t="str">
            <v>Riviera Comm</v>
          </cell>
          <cell r="D160" t="str">
            <v>Steam</v>
          </cell>
          <cell r="E160">
            <v>10600</v>
          </cell>
          <cell r="K160">
            <v>314</v>
          </cell>
          <cell r="L160">
            <v>4970712.7300000004</v>
          </cell>
          <cell r="M160">
            <v>0</v>
          </cell>
          <cell r="N160">
            <v>-466237.56</v>
          </cell>
          <cell r="O160">
            <v>0</v>
          </cell>
          <cell r="P160">
            <v>4504475.1700000009</v>
          </cell>
          <cell r="Q160">
            <v>0.02</v>
          </cell>
          <cell r="R160">
            <v>0</v>
          </cell>
          <cell r="S160">
            <v>0</v>
          </cell>
          <cell r="T160">
            <v>4504475.1900000004</v>
          </cell>
          <cell r="U160">
            <v>6.0000000000000005E-2</v>
          </cell>
          <cell r="V160">
            <v>0</v>
          </cell>
          <cell r="W160">
            <v>0</v>
          </cell>
          <cell r="X160">
            <v>4504475.25</v>
          </cell>
        </row>
        <row r="161">
          <cell r="A161" t="str">
            <v>31510600</v>
          </cell>
          <cell r="B161">
            <v>315</v>
          </cell>
          <cell r="C161" t="str">
            <v>Riviera Comm</v>
          </cell>
          <cell r="D161" t="str">
            <v>Steam</v>
          </cell>
          <cell r="E161">
            <v>10600</v>
          </cell>
          <cell r="K161">
            <v>315</v>
          </cell>
          <cell r="L161">
            <v>3190250.57</v>
          </cell>
          <cell r="M161">
            <v>0</v>
          </cell>
          <cell r="N161">
            <v>-1393140.36</v>
          </cell>
          <cell r="O161">
            <v>0</v>
          </cell>
          <cell r="P161">
            <v>1797110.2099999997</v>
          </cell>
          <cell r="Q161">
            <v>0</v>
          </cell>
          <cell r="R161">
            <v>0</v>
          </cell>
          <cell r="S161">
            <v>0</v>
          </cell>
          <cell r="T161">
            <v>1797110.2099999997</v>
          </cell>
          <cell r="U161">
            <v>0</v>
          </cell>
          <cell r="V161">
            <v>0</v>
          </cell>
          <cell r="W161">
            <v>0</v>
          </cell>
          <cell r="X161">
            <v>1797110.2099999997</v>
          </cell>
        </row>
        <row r="162">
          <cell r="A162" t="str">
            <v>31610600</v>
          </cell>
          <cell r="B162">
            <v>316</v>
          </cell>
          <cell r="C162" t="str">
            <v>Riviera Comm</v>
          </cell>
          <cell r="D162" t="str">
            <v>Steam</v>
          </cell>
          <cell r="E162">
            <v>10600</v>
          </cell>
          <cell r="K162">
            <v>316</v>
          </cell>
          <cell r="L162">
            <v>1074172.29</v>
          </cell>
          <cell r="M162">
            <v>0</v>
          </cell>
          <cell r="N162">
            <v>-442211.86</v>
          </cell>
          <cell r="O162">
            <v>0</v>
          </cell>
          <cell r="P162">
            <v>631960.43000000005</v>
          </cell>
          <cell r="Q162">
            <v>0</v>
          </cell>
          <cell r="R162">
            <v>0</v>
          </cell>
          <cell r="S162">
            <v>0</v>
          </cell>
          <cell r="T162">
            <v>631960.43000000005</v>
          </cell>
          <cell r="U162">
            <v>0</v>
          </cell>
          <cell r="V162">
            <v>0</v>
          </cell>
          <cell r="W162">
            <v>0</v>
          </cell>
          <cell r="X162">
            <v>631960.43000000005</v>
          </cell>
        </row>
        <row r="163">
          <cell r="A163" t="str">
            <v/>
          </cell>
          <cell r="B163" t="str">
            <v/>
          </cell>
          <cell r="C163" t="str">
            <v>Riviera Comm</v>
          </cell>
          <cell r="D163" t="str">
            <v>Steam</v>
          </cell>
          <cell r="E163" t="str">
            <v/>
          </cell>
          <cell r="J163" t="str">
            <v>CRS Total</v>
          </cell>
          <cell r="L163">
            <v>19871698.23</v>
          </cell>
          <cell r="M163">
            <v>0</v>
          </cell>
          <cell r="N163">
            <v>-11606485.26</v>
          </cell>
          <cell r="O163">
            <v>0</v>
          </cell>
          <cell r="P163">
            <v>8265212.9699999997</v>
          </cell>
          <cell r="Q163">
            <v>0.02</v>
          </cell>
          <cell r="R163">
            <v>0</v>
          </cell>
          <cell r="S163">
            <v>0</v>
          </cell>
          <cell r="T163">
            <v>8265212.9899999993</v>
          </cell>
          <cell r="U163">
            <v>6.0000000000000005E-2</v>
          </cell>
          <cell r="V163">
            <v>0</v>
          </cell>
          <cell r="W163">
            <v>0</v>
          </cell>
          <cell r="X163">
            <v>8265213.0499999998</v>
          </cell>
        </row>
        <row r="164">
          <cell r="A164" t="str">
            <v>31410600</v>
          </cell>
          <cell r="B164">
            <v>314</v>
          </cell>
          <cell r="C164" t="str">
            <v>Riviera Comm</v>
          </cell>
          <cell r="D164" t="str">
            <v>Steam</v>
          </cell>
          <cell r="E164">
            <v>10600</v>
          </cell>
          <cell r="J164" t="str">
            <v>Depr</v>
          </cell>
          <cell r="K164">
            <v>314</v>
          </cell>
          <cell r="L164">
            <v>2605268.34</v>
          </cell>
          <cell r="M164">
            <v>0</v>
          </cell>
          <cell r="N164">
            <v>0</v>
          </cell>
          <cell r="O164">
            <v>0</v>
          </cell>
          <cell r="P164">
            <v>2605268.34</v>
          </cell>
          <cell r="Q164">
            <v>0</v>
          </cell>
          <cell r="R164">
            <v>0</v>
          </cell>
          <cell r="S164">
            <v>0</v>
          </cell>
          <cell r="T164">
            <v>2605268.34</v>
          </cell>
          <cell r="U164">
            <v>0</v>
          </cell>
          <cell r="V164">
            <v>0</v>
          </cell>
          <cell r="W164">
            <v>0</v>
          </cell>
          <cell r="X164">
            <v>2605268.34</v>
          </cell>
        </row>
        <row r="165">
          <cell r="A165" t="str">
            <v/>
          </cell>
          <cell r="B165" t="str">
            <v/>
          </cell>
          <cell r="C165" t="str">
            <v>Riviera Comm</v>
          </cell>
          <cell r="D165" t="str">
            <v>Steam</v>
          </cell>
          <cell r="E165" t="str">
            <v/>
          </cell>
          <cell r="J165" t="str">
            <v>Depr Total</v>
          </cell>
          <cell r="L165">
            <v>2605268.34</v>
          </cell>
          <cell r="M165">
            <v>0</v>
          </cell>
          <cell r="N165">
            <v>0</v>
          </cell>
          <cell r="O165">
            <v>0</v>
          </cell>
          <cell r="P165">
            <v>2605268.34</v>
          </cell>
          <cell r="Q165">
            <v>0</v>
          </cell>
          <cell r="R165">
            <v>0</v>
          </cell>
          <cell r="S165">
            <v>0</v>
          </cell>
          <cell r="T165">
            <v>2605268.34</v>
          </cell>
          <cell r="U165">
            <v>0</v>
          </cell>
          <cell r="V165">
            <v>0</v>
          </cell>
          <cell r="W165">
            <v>0</v>
          </cell>
          <cell r="X165">
            <v>2605268.34</v>
          </cell>
        </row>
        <row r="166">
          <cell r="A166" t="str">
            <v>316.310600</v>
          </cell>
          <cell r="B166">
            <v>316.3</v>
          </cell>
          <cell r="C166" t="str">
            <v>Riviera Comm</v>
          </cell>
          <cell r="D166" t="str">
            <v>Steam</v>
          </cell>
          <cell r="E166">
            <v>10600</v>
          </cell>
          <cell r="J166" t="str">
            <v>Amort</v>
          </cell>
          <cell r="K166">
            <v>316.3</v>
          </cell>
          <cell r="L166">
            <v>1544.27</v>
          </cell>
          <cell r="M166">
            <v>0</v>
          </cell>
          <cell r="N166">
            <v>-1544.27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316.510600</v>
          </cell>
          <cell r="B167">
            <v>316.5</v>
          </cell>
          <cell r="C167" t="str">
            <v>Riviera Comm</v>
          </cell>
          <cell r="D167" t="str">
            <v>Steam</v>
          </cell>
          <cell r="E167">
            <v>10600</v>
          </cell>
          <cell r="K167">
            <v>316.5</v>
          </cell>
          <cell r="L167">
            <v>29781.64</v>
          </cell>
          <cell r="M167">
            <v>0</v>
          </cell>
          <cell r="N167">
            <v>0</v>
          </cell>
          <cell r="O167">
            <v>0</v>
          </cell>
          <cell r="P167">
            <v>29781.64</v>
          </cell>
          <cell r="Q167">
            <v>0</v>
          </cell>
          <cell r="R167">
            <v>-7814.94</v>
          </cell>
          <cell r="S167">
            <v>0</v>
          </cell>
          <cell r="T167">
            <v>21966.7</v>
          </cell>
          <cell r="U167">
            <v>0</v>
          </cell>
          <cell r="V167">
            <v>-7649.58</v>
          </cell>
          <cell r="W167">
            <v>0</v>
          </cell>
          <cell r="X167">
            <v>14317.12</v>
          </cell>
        </row>
        <row r="168">
          <cell r="A168" t="str">
            <v>316.710600</v>
          </cell>
          <cell r="B168">
            <v>316.7</v>
          </cell>
          <cell r="C168" t="str">
            <v>Riviera Comm</v>
          </cell>
          <cell r="D168" t="str">
            <v>Steam</v>
          </cell>
          <cell r="E168">
            <v>10600</v>
          </cell>
          <cell r="K168">
            <v>316.7</v>
          </cell>
          <cell r="L168">
            <v>288104.73</v>
          </cell>
          <cell r="M168">
            <v>0</v>
          </cell>
          <cell r="N168">
            <v>0</v>
          </cell>
          <cell r="O168">
            <v>0</v>
          </cell>
          <cell r="P168">
            <v>288104.73</v>
          </cell>
          <cell r="Q168">
            <v>0</v>
          </cell>
          <cell r="R168">
            <v>-11579.75</v>
          </cell>
          <cell r="S168">
            <v>0</v>
          </cell>
          <cell r="T168">
            <v>276524.98</v>
          </cell>
          <cell r="U168">
            <v>0</v>
          </cell>
          <cell r="V168">
            <v>-44276.13</v>
          </cell>
          <cell r="W168">
            <v>0</v>
          </cell>
          <cell r="X168">
            <v>232248.84999999998</v>
          </cell>
        </row>
        <row r="169">
          <cell r="A169" t="str">
            <v/>
          </cell>
          <cell r="B169" t="str">
            <v/>
          </cell>
          <cell r="C169" t="str">
            <v>Riviera Comm</v>
          </cell>
          <cell r="D169" t="str">
            <v>Steam</v>
          </cell>
          <cell r="E169" t="str">
            <v/>
          </cell>
          <cell r="J169" t="str">
            <v>Amort Total</v>
          </cell>
          <cell r="L169">
            <v>319430.63999999996</v>
          </cell>
          <cell r="M169">
            <v>0</v>
          </cell>
          <cell r="N169">
            <v>-1544.27</v>
          </cell>
          <cell r="O169">
            <v>0</v>
          </cell>
          <cell r="P169">
            <v>317886.37</v>
          </cell>
          <cell r="Q169">
            <v>0</v>
          </cell>
          <cell r="R169">
            <v>-19394.689999999999</v>
          </cell>
          <cell r="S169">
            <v>0</v>
          </cell>
          <cell r="T169">
            <v>298491.68</v>
          </cell>
          <cell r="U169">
            <v>0</v>
          </cell>
          <cell r="V169">
            <v>-51925.71</v>
          </cell>
          <cell r="W169">
            <v>0</v>
          </cell>
          <cell r="X169">
            <v>246565.96999999997</v>
          </cell>
        </row>
        <row r="170">
          <cell r="A170" t="str">
            <v/>
          </cell>
          <cell r="B170" t="str">
            <v/>
          </cell>
          <cell r="C170" t="str">
            <v>Riviera Comm Total</v>
          </cell>
          <cell r="D170" t="str">
            <v>Steam</v>
          </cell>
          <cell r="E170" t="str">
            <v/>
          </cell>
          <cell r="I170" t="str">
            <v>Riviera Comm Total</v>
          </cell>
          <cell r="L170">
            <v>22796397.210000001</v>
          </cell>
          <cell r="M170">
            <v>0</v>
          </cell>
          <cell r="N170">
            <v>-11608029.529999999</v>
          </cell>
          <cell r="O170">
            <v>0</v>
          </cell>
          <cell r="P170">
            <v>11188367.68</v>
          </cell>
          <cell r="Q170">
            <v>0.02</v>
          </cell>
          <cell r="R170">
            <v>-19394.689999999999</v>
          </cell>
          <cell r="S170">
            <v>0</v>
          </cell>
          <cell r="T170">
            <v>11168973.009999998</v>
          </cell>
          <cell r="U170">
            <v>6.0000000000000005E-2</v>
          </cell>
          <cell r="V170">
            <v>-51925.71</v>
          </cell>
          <cell r="W170">
            <v>0</v>
          </cell>
          <cell r="X170">
            <v>11117047.359999999</v>
          </cell>
        </row>
        <row r="171">
          <cell r="A171" t="str">
            <v>31110601</v>
          </cell>
          <cell r="B171">
            <v>311</v>
          </cell>
          <cell r="C171" t="str">
            <v>Riviera U3</v>
          </cell>
          <cell r="D171" t="str">
            <v>Steam</v>
          </cell>
          <cell r="E171">
            <v>10601</v>
          </cell>
          <cell r="I171" t="str">
            <v>Riviera U3</v>
          </cell>
          <cell r="J171" t="str">
            <v>CRS</v>
          </cell>
          <cell r="K171">
            <v>311</v>
          </cell>
          <cell r="L171">
            <v>324107.13</v>
          </cell>
          <cell r="M171">
            <v>0</v>
          </cell>
          <cell r="N171">
            <v>-54170.25</v>
          </cell>
          <cell r="O171">
            <v>0</v>
          </cell>
          <cell r="P171">
            <v>269936.88</v>
          </cell>
          <cell r="Q171">
            <v>0</v>
          </cell>
          <cell r="R171">
            <v>0</v>
          </cell>
          <cell r="S171">
            <v>0</v>
          </cell>
          <cell r="T171">
            <v>269936.88</v>
          </cell>
          <cell r="U171">
            <v>0</v>
          </cell>
          <cell r="V171">
            <v>0</v>
          </cell>
          <cell r="W171">
            <v>0</v>
          </cell>
          <cell r="X171">
            <v>269936.88</v>
          </cell>
        </row>
        <row r="172">
          <cell r="A172" t="str">
            <v>31210601</v>
          </cell>
          <cell r="B172">
            <v>312</v>
          </cell>
          <cell r="C172" t="str">
            <v>Riviera U3</v>
          </cell>
          <cell r="D172" t="str">
            <v>Steam</v>
          </cell>
          <cell r="E172">
            <v>10601</v>
          </cell>
          <cell r="K172">
            <v>312</v>
          </cell>
          <cell r="L172">
            <v>27800916</v>
          </cell>
          <cell r="M172">
            <v>0</v>
          </cell>
          <cell r="N172">
            <v>-27800916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31410601</v>
          </cell>
          <cell r="B173">
            <v>314</v>
          </cell>
          <cell r="C173" t="str">
            <v>Riviera U3</v>
          </cell>
          <cell r="D173" t="str">
            <v>Steam</v>
          </cell>
          <cell r="E173">
            <v>10601</v>
          </cell>
          <cell r="K173">
            <v>314</v>
          </cell>
          <cell r="L173">
            <v>21283614.600000001</v>
          </cell>
          <cell r="M173">
            <v>0</v>
          </cell>
          <cell r="N173">
            <v>-21283614.600000001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31510601</v>
          </cell>
          <cell r="B174">
            <v>315</v>
          </cell>
          <cell r="C174" t="str">
            <v>Riviera U3</v>
          </cell>
          <cell r="D174" t="str">
            <v>Steam</v>
          </cell>
          <cell r="E174">
            <v>10601</v>
          </cell>
          <cell r="K174">
            <v>315</v>
          </cell>
          <cell r="L174">
            <v>2628317.37</v>
          </cell>
          <cell r="M174">
            <v>0</v>
          </cell>
          <cell r="N174">
            <v>-2628317.37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31610601</v>
          </cell>
          <cell r="B175">
            <v>316</v>
          </cell>
          <cell r="C175" t="str">
            <v>Riviera U3</v>
          </cell>
          <cell r="D175" t="str">
            <v>Steam</v>
          </cell>
          <cell r="E175">
            <v>10601</v>
          </cell>
          <cell r="K175">
            <v>316</v>
          </cell>
          <cell r="L175">
            <v>123335.4</v>
          </cell>
          <cell r="M175">
            <v>0</v>
          </cell>
          <cell r="N175">
            <v>-123335.4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/>
          </cell>
          <cell r="B176" t="str">
            <v/>
          </cell>
          <cell r="C176" t="str">
            <v>Riviera U3</v>
          </cell>
          <cell r="D176" t="str">
            <v>Steam</v>
          </cell>
          <cell r="E176" t="str">
            <v/>
          </cell>
          <cell r="J176" t="str">
            <v>CRS Total</v>
          </cell>
          <cell r="L176">
            <v>52160290.5</v>
          </cell>
          <cell r="M176">
            <v>0</v>
          </cell>
          <cell r="N176">
            <v>-51890353.619999997</v>
          </cell>
          <cell r="O176">
            <v>0</v>
          </cell>
          <cell r="P176">
            <v>269936.88</v>
          </cell>
          <cell r="Q176">
            <v>0</v>
          </cell>
          <cell r="R176">
            <v>0</v>
          </cell>
          <cell r="S176">
            <v>0</v>
          </cell>
          <cell r="T176">
            <v>269936.88</v>
          </cell>
          <cell r="U176">
            <v>0</v>
          </cell>
          <cell r="V176">
            <v>0</v>
          </cell>
          <cell r="W176">
            <v>0</v>
          </cell>
          <cell r="X176">
            <v>269936.88</v>
          </cell>
        </row>
        <row r="177">
          <cell r="A177" t="str">
            <v/>
          </cell>
          <cell r="B177" t="str">
            <v/>
          </cell>
          <cell r="C177" t="str">
            <v>Riviera U3 Total</v>
          </cell>
          <cell r="D177" t="str">
            <v>Steam</v>
          </cell>
          <cell r="E177" t="str">
            <v/>
          </cell>
          <cell r="I177" t="str">
            <v>Riviera U3 Total</v>
          </cell>
          <cell r="L177">
            <v>52160290.5</v>
          </cell>
          <cell r="M177">
            <v>0</v>
          </cell>
          <cell r="N177">
            <v>-51890353.619999997</v>
          </cell>
          <cell r="O177">
            <v>0</v>
          </cell>
          <cell r="P177">
            <v>269936.88</v>
          </cell>
          <cell r="Q177">
            <v>0</v>
          </cell>
          <cell r="R177">
            <v>0</v>
          </cell>
          <cell r="S177">
            <v>0</v>
          </cell>
          <cell r="T177">
            <v>269936.88</v>
          </cell>
          <cell r="U177">
            <v>0</v>
          </cell>
          <cell r="V177">
            <v>0</v>
          </cell>
          <cell r="W177">
            <v>0</v>
          </cell>
          <cell r="X177">
            <v>269936.88</v>
          </cell>
        </row>
        <row r="178">
          <cell r="A178" t="str">
            <v>31110602</v>
          </cell>
          <cell r="B178">
            <v>311</v>
          </cell>
          <cell r="C178" t="str">
            <v>Riviera U4</v>
          </cell>
          <cell r="D178" t="str">
            <v>Steam</v>
          </cell>
          <cell r="E178">
            <v>10602</v>
          </cell>
          <cell r="I178" t="str">
            <v>Riviera U4</v>
          </cell>
          <cell r="J178" t="str">
            <v>CRS</v>
          </cell>
          <cell r="K178">
            <v>311</v>
          </cell>
          <cell r="L178">
            <v>112709.27</v>
          </cell>
          <cell r="M178">
            <v>0</v>
          </cell>
          <cell r="N178">
            <v>-112709.27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31210602</v>
          </cell>
          <cell r="B179">
            <v>312</v>
          </cell>
          <cell r="C179" t="str">
            <v>Riviera U4</v>
          </cell>
          <cell r="D179" t="str">
            <v>Steam</v>
          </cell>
          <cell r="E179">
            <v>10602</v>
          </cell>
          <cell r="K179">
            <v>312</v>
          </cell>
          <cell r="L179">
            <v>21687849.949999999</v>
          </cell>
          <cell r="M179">
            <v>0</v>
          </cell>
          <cell r="N179">
            <v>-21687849.949999999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31410602</v>
          </cell>
          <cell r="B180">
            <v>314</v>
          </cell>
          <cell r="C180" t="str">
            <v>Riviera U4</v>
          </cell>
          <cell r="D180" t="str">
            <v>Steam</v>
          </cell>
          <cell r="E180">
            <v>10602</v>
          </cell>
          <cell r="K180">
            <v>314</v>
          </cell>
          <cell r="L180">
            <v>16263325.99</v>
          </cell>
          <cell r="M180">
            <v>0</v>
          </cell>
          <cell r="N180">
            <v>-16263325.99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31510602</v>
          </cell>
          <cell r="B181">
            <v>315</v>
          </cell>
          <cell r="C181" t="str">
            <v>Riviera U4</v>
          </cell>
          <cell r="D181" t="str">
            <v>Steam</v>
          </cell>
          <cell r="E181">
            <v>10602</v>
          </cell>
          <cell r="K181">
            <v>315</v>
          </cell>
          <cell r="L181">
            <v>3491736.54</v>
          </cell>
          <cell r="M181">
            <v>0</v>
          </cell>
          <cell r="N181">
            <v>-3491736.54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31610602</v>
          </cell>
          <cell r="B182">
            <v>316</v>
          </cell>
          <cell r="C182" t="str">
            <v>Riviera U4</v>
          </cell>
          <cell r="D182" t="str">
            <v>Steam</v>
          </cell>
          <cell r="E182">
            <v>10602</v>
          </cell>
          <cell r="K182">
            <v>316</v>
          </cell>
          <cell r="L182">
            <v>49625.78</v>
          </cell>
          <cell r="M182">
            <v>0</v>
          </cell>
          <cell r="N182">
            <v>-49625.78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/>
          </cell>
          <cell r="B183" t="str">
            <v/>
          </cell>
          <cell r="C183" t="str">
            <v>Riviera U4</v>
          </cell>
          <cell r="D183" t="str">
            <v>Steam</v>
          </cell>
          <cell r="E183" t="str">
            <v/>
          </cell>
          <cell r="J183" t="str">
            <v>CRS Total</v>
          </cell>
          <cell r="L183">
            <v>41605247.530000001</v>
          </cell>
          <cell r="M183">
            <v>0</v>
          </cell>
          <cell r="N183">
            <v>-41605247.530000001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 t="str">
            <v/>
          </cell>
          <cell r="B184" t="str">
            <v/>
          </cell>
          <cell r="C184" t="str">
            <v>Riviera U4 Total</v>
          </cell>
          <cell r="D184" t="str">
            <v>Steam</v>
          </cell>
          <cell r="E184" t="str">
            <v/>
          </cell>
          <cell r="I184" t="str">
            <v>Riviera U4 Total</v>
          </cell>
          <cell r="L184">
            <v>41605247.530000001</v>
          </cell>
          <cell r="M184">
            <v>0</v>
          </cell>
          <cell r="N184">
            <v>-41605247.530000001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/>
          </cell>
          <cell r="B185" t="str">
            <v/>
          </cell>
          <cell r="C185" t="str">
            <v>Riviera U4 Total</v>
          </cell>
          <cell r="D185" t="str">
            <v>Steam</v>
          </cell>
          <cell r="E185" t="str">
            <v/>
          </cell>
          <cell r="H185" t="str">
            <v>Riviera  Total</v>
          </cell>
          <cell r="L185">
            <v>116561935.24000001</v>
          </cell>
          <cell r="M185">
            <v>0</v>
          </cell>
          <cell r="N185">
            <v>-105103630.68000001</v>
          </cell>
          <cell r="O185">
            <v>0</v>
          </cell>
          <cell r="P185">
            <v>11458304.560000001</v>
          </cell>
          <cell r="Q185">
            <v>0.02</v>
          </cell>
          <cell r="R185">
            <v>-19394.689999999999</v>
          </cell>
          <cell r="S185">
            <v>0</v>
          </cell>
          <cell r="T185">
            <v>11438909.889999999</v>
          </cell>
          <cell r="U185">
            <v>6.0000000000000005E-2</v>
          </cell>
          <cell r="V185">
            <v>-51925.71</v>
          </cell>
          <cell r="W185">
            <v>0</v>
          </cell>
          <cell r="X185">
            <v>11386984.24</v>
          </cell>
        </row>
        <row r="186">
          <cell r="A186" t="str">
            <v>31110700</v>
          </cell>
          <cell r="B186">
            <v>311</v>
          </cell>
          <cell r="C186" t="str">
            <v>Sanford Comm</v>
          </cell>
          <cell r="D186" t="str">
            <v>Steam</v>
          </cell>
          <cell r="E186">
            <v>10700</v>
          </cell>
          <cell r="H186" t="str">
            <v xml:space="preserve">Sanford </v>
          </cell>
          <cell r="I186" t="str">
            <v>Sanford Comm</v>
          </cell>
          <cell r="J186" t="str">
            <v>Depr</v>
          </cell>
          <cell r="K186">
            <v>311</v>
          </cell>
          <cell r="L186">
            <v>21821.79</v>
          </cell>
          <cell r="M186">
            <v>0</v>
          </cell>
          <cell r="N186">
            <v>0</v>
          </cell>
          <cell r="O186">
            <v>0</v>
          </cell>
          <cell r="P186">
            <v>21821.79</v>
          </cell>
          <cell r="Q186">
            <v>27.88</v>
          </cell>
          <cell r="R186">
            <v>-5.7299999999999995</v>
          </cell>
          <cell r="S186">
            <v>0</v>
          </cell>
          <cell r="T186">
            <v>21843.940000000002</v>
          </cell>
          <cell r="U186">
            <v>704.7299999999999</v>
          </cell>
          <cell r="V186">
            <v>-22548.67000000002</v>
          </cell>
          <cell r="W186">
            <v>0</v>
          </cell>
          <cell r="X186">
            <v>-1.8189894035458565E-11</v>
          </cell>
        </row>
        <row r="187">
          <cell r="A187" t="str">
            <v>31210700</v>
          </cell>
          <cell r="B187">
            <v>312</v>
          </cell>
          <cell r="C187" t="str">
            <v>Sanford Comm</v>
          </cell>
          <cell r="D187" t="str">
            <v>Steam</v>
          </cell>
          <cell r="E187">
            <v>10700</v>
          </cell>
          <cell r="K187">
            <v>312</v>
          </cell>
          <cell r="L187">
            <v>209348.45</v>
          </cell>
          <cell r="M187">
            <v>0</v>
          </cell>
          <cell r="N187">
            <v>0</v>
          </cell>
          <cell r="O187">
            <v>0</v>
          </cell>
          <cell r="P187">
            <v>209348.45</v>
          </cell>
          <cell r="Q187">
            <v>267.44</v>
          </cell>
          <cell r="R187">
            <v>-55.08</v>
          </cell>
          <cell r="S187">
            <v>0</v>
          </cell>
          <cell r="T187">
            <v>209560.81000000003</v>
          </cell>
          <cell r="U187">
            <v>6760.8799999999983</v>
          </cell>
          <cell r="V187">
            <v>-216321.69</v>
          </cell>
          <cell r="W187">
            <v>0</v>
          </cell>
          <cell r="X187">
            <v>5.8207660913467407E-11</v>
          </cell>
        </row>
        <row r="188">
          <cell r="A188" t="str">
            <v>31410700</v>
          </cell>
          <cell r="B188">
            <v>314</v>
          </cell>
          <cell r="C188" t="str">
            <v>Sanford Comm</v>
          </cell>
          <cell r="D188" t="str">
            <v>Steam</v>
          </cell>
          <cell r="E188">
            <v>10700</v>
          </cell>
          <cell r="K188">
            <v>314</v>
          </cell>
          <cell r="L188">
            <v>5131.05</v>
          </cell>
          <cell r="M188">
            <v>0</v>
          </cell>
          <cell r="N188">
            <v>0</v>
          </cell>
          <cell r="O188">
            <v>0</v>
          </cell>
          <cell r="P188">
            <v>5131.05</v>
          </cell>
          <cell r="Q188">
            <v>6.5600000000000005</v>
          </cell>
          <cell r="R188">
            <v>-1.35</v>
          </cell>
          <cell r="S188">
            <v>0</v>
          </cell>
          <cell r="T188">
            <v>5136.26</v>
          </cell>
          <cell r="U188">
            <v>165.70000000000002</v>
          </cell>
          <cell r="V188">
            <v>-5301.9600000000019</v>
          </cell>
          <cell r="W188">
            <v>0</v>
          </cell>
          <cell r="X188">
            <v>-9.0949470177292824E-13</v>
          </cell>
        </row>
        <row r="189">
          <cell r="A189" t="str">
            <v>31510700</v>
          </cell>
          <cell r="B189">
            <v>315</v>
          </cell>
          <cell r="C189" t="str">
            <v>Sanford Comm</v>
          </cell>
          <cell r="D189" t="str">
            <v>Steam</v>
          </cell>
          <cell r="E189">
            <v>10700</v>
          </cell>
          <cell r="K189">
            <v>315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A190" t="str">
            <v>31610700</v>
          </cell>
          <cell r="B190">
            <v>316</v>
          </cell>
          <cell r="C190" t="str">
            <v>Sanford Comm</v>
          </cell>
          <cell r="D190" t="str">
            <v>Steam</v>
          </cell>
          <cell r="E190">
            <v>10700</v>
          </cell>
          <cell r="K190">
            <v>316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/>
          </cell>
          <cell r="B191" t="str">
            <v/>
          </cell>
          <cell r="C191" t="str">
            <v>Sanford Comm</v>
          </cell>
          <cell r="D191" t="str">
            <v>Steam</v>
          </cell>
          <cell r="E191" t="str">
            <v/>
          </cell>
          <cell r="J191" t="str">
            <v>Depr Total</v>
          </cell>
          <cell r="L191">
            <v>236301.29</v>
          </cell>
          <cell r="M191">
            <v>0</v>
          </cell>
          <cell r="N191">
            <v>0</v>
          </cell>
          <cell r="O191">
            <v>0</v>
          </cell>
          <cell r="P191">
            <v>236301.29</v>
          </cell>
          <cell r="Q191">
            <v>301.88</v>
          </cell>
          <cell r="R191">
            <v>-62.16</v>
          </cell>
          <cell r="S191">
            <v>0</v>
          </cell>
          <cell r="T191">
            <v>236541.01000000004</v>
          </cell>
          <cell r="U191">
            <v>7631.3099999999977</v>
          </cell>
          <cell r="V191">
            <v>-244172.32</v>
          </cell>
          <cell r="W191">
            <v>0</v>
          </cell>
          <cell r="X191">
            <v>3.9108272176235914E-11</v>
          </cell>
        </row>
        <row r="192">
          <cell r="A192" t="str">
            <v>316.710700</v>
          </cell>
          <cell r="B192">
            <v>316.7</v>
          </cell>
          <cell r="C192" t="str">
            <v>Sanford Comm</v>
          </cell>
          <cell r="D192" t="str">
            <v>Steam</v>
          </cell>
          <cell r="E192">
            <v>10700</v>
          </cell>
          <cell r="J192" t="str">
            <v>Amort</v>
          </cell>
          <cell r="K192">
            <v>316.7</v>
          </cell>
          <cell r="L192">
            <v>191484.73</v>
          </cell>
          <cell r="M192">
            <v>0</v>
          </cell>
          <cell r="N192">
            <v>0</v>
          </cell>
          <cell r="O192">
            <v>0</v>
          </cell>
          <cell r="P192">
            <v>191484.73</v>
          </cell>
          <cell r="Q192">
            <v>244.60999999999999</v>
          </cell>
          <cell r="R192">
            <v>-50.400000000000006</v>
          </cell>
          <cell r="S192">
            <v>0</v>
          </cell>
          <cell r="T192">
            <v>191678.94</v>
          </cell>
          <cell r="U192">
            <v>6183.9900000000007</v>
          </cell>
          <cell r="V192">
            <v>-42.870000000000005</v>
          </cell>
          <cell r="W192">
            <v>0</v>
          </cell>
          <cell r="X192">
            <v>197820.06000000006</v>
          </cell>
        </row>
        <row r="193">
          <cell r="A193" t="str">
            <v/>
          </cell>
          <cell r="B193" t="str">
            <v/>
          </cell>
          <cell r="C193" t="str">
            <v>Sanford Comm</v>
          </cell>
          <cell r="D193" t="str">
            <v>Steam</v>
          </cell>
          <cell r="E193" t="str">
            <v/>
          </cell>
          <cell r="J193" t="str">
            <v>Amort Total</v>
          </cell>
          <cell r="L193">
            <v>191484.73</v>
          </cell>
          <cell r="M193">
            <v>0</v>
          </cell>
          <cell r="N193">
            <v>0</v>
          </cell>
          <cell r="O193">
            <v>0</v>
          </cell>
          <cell r="P193">
            <v>191484.73</v>
          </cell>
          <cell r="Q193">
            <v>244.60999999999999</v>
          </cell>
          <cell r="R193">
            <v>-50.400000000000006</v>
          </cell>
          <cell r="S193">
            <v>0</v>
          </cell>
          <cell r="T193">
            <v>191678.94</v>
          </cell>
          <cell r="U193">
            <v>6183.9900000000007</v>
          </cell>
          <cell r="V193">
            <v>-42.870000000000005</v>
          </cell>
          <cell r="W193">
            <v>0</v>
          </cell>
          <cell r="X193">
            <v>197820.06000000006</v>
          </cell>
        </row>
        <row r="194">
          <cell r="A194" t="str">
            <v/>
          </cell>
          <cell r="B194" t="str">
            <v/>
          </cell>
          <cell r="C194" t="str">
            <v>Sanford Comm Total</v>
          </cell>
          <cell r="D194" t="str">
            <v>Steam</v>
          </cell>
          <cell r="E194" t="str">
            <v/>
          </cell>
          <cell r="I194" t="str">
            <v>Sanford Comm Total</v>
          </cell>
          <cell r="L194">
            <v>427786.02</v>
          </cell>
          <cell r="M194">
            <v>0</v>
          </cell>
          <cell r="N194">
            <v>0</v>
          </cell>
          <cell r="O194">
            <v>0</v>
          </cell>
          <cell r="P194">
            <v>427786.02</v>
          </cell>
          <cell r="Q194">
            <v>546.49</v>
          </cell>
          <cell r="R194">
            <v>-112.56</v>
          </cell>
          <cell r="S194">
            <v>0</v>
          </cell>
          <cell r="T194">
            <v>428219.95000000007</v>
          </cell>
          <cell r="U194">
            <v>13815.3</v>
          </cell>
          <cell r="V194">
            <v>-244215.19</v>
          </cell>
          <cell r="W194">
            <v>0</v>
          </cell>
          <cell r="X194">
            <v>197820.06000000008</v>
          </cell>
        </row>
        <row r="195">
          <cell r="A195" t="str">
            <v>31110701</v>
          </cell>
          <cell r="B195">
            <v>311</v>
          </cell>
          <cell r="C195" t="str">
            <v>Sanford U3</v>
          </cell>
          <cell r="D195" t="str">
            <v>Steam</v>
          </cell>
          <cell r="E195">
            <v>10701</v>
          </cell>
          <cell r="I195" t="str">
            <v>Sanford U3</v>
          </cell>
          <cell r="J195" t="str">
            <v>Depr</v>
          </cell>
          <cell r="K195">
            <v>311</v>
          </cell>
          <cell r="L195">
            <v>5091747.4800000004</v>
          </cell>
          <cell r="M195">
            <v>-44.32</v>
          </cell>
          <cell r="N195">
            <v>0</v>
          </cell>
          <cell r="O195">
            <v>0</v>
          </cell>
          <cell r="P195">
            <v>5091703.16</v>
          </cell>
          <cell r="Q195">
            <v>6504.49</v>
          </cell>
          <cell r="R195">
            <v>-1339.9499999999998</v>
          </cell>
          <cell r="S195">
            <v>0</v>
          </cell>
          <cell r="T195">
            <v>5096867.7</v>
          </cell>
          <cell r="U195">
            <v>164436.12</v>
          </cell>
          <cell r="V195">
            <v>-5261303.8199999975</v>
          </cell>
          <cell r="W195">
            <v>0</v>
          </cell>
          <cell r="X195">
            <v>9.3132257461547852E-10</v>
          </cell>
        </row>
        <row r="196">
          <cell r="A196" t="str">
            <v>31210701</v>
          </cell>
          <cell r="B196">
            <v>312</v>
          </cell>
          <cell r="C196" t="str">
            <v>Sanford U3</v>
          </cell>
          <cell r="D196" t="str">
            <v>Steam</v>
          </cell>
          <cell r="E196">
            <v>10701</v>
          </cell>
          <cell r="K196">
            <v>312</v>
          </cell>
          <cell r="L196">
            <v>10761083.560000001</v>
          </cell>
          <cell r="M196">
            <v>0</v>
          </cell>
          <cell r="N196">
            <v>0</v>
          </cell>
          <cell r="O196">
            <v>0</v>
          </cell>
          <cell r="P196">
            <v>10761083.560000001</v>
          </cell>
          <cell r="Q196">
            <v>13746.96</v>
          </cell>
          <cell r="R196">
            <v>-2831.91</v>
          </cell>
          <cell r="S196">
            <v>0</v>
          </cell>
          <cell r="T196">
            <v>10771998.610000001</v>
          </cell>
          <cell r="U196">
            <v>347528.31000000006</v>
          </cell>
          <cell r="V196">
            <v>-11119526.920000011</v>
          </cell>
          <cell r="W196">
            <v>0</v>
          </cell>
          <cell r="X196">
            <v>-1.1175870895385742E-8</v>
          </cell>
        </row>
        <row r="197">
          <cell r="A197" t="str">
            <v>31410701</v>
          </cell>
          <cell r="B197">
            <v>314</v>
          </cell>
          <cell r="C197" t="str">
            <v>Sanford U3</v>
          </cell>
          <cell r="D197" t="str">
            <v>Steam</v>
          </cell>
          <cell r="E197">
            <v>10701</v>
          </cell>
          <cell r="K197">
            <v>314</v>
          </cell>
          <cell r="L197">
            <v>13763229.83</v>
          </cell>
          <cell r="M197">
            <v>0</v>
          </cell>
          <cell r="N197">
            <v>0</v>
          </cell>
          <cell r="O197">
            <v>0</v>
          </cell>
          <cell r="P197">
            <v>13763229.83</v>
          </cell>
          <cell r="Q197">
            <v>17582.099999999999</v>
          </cell>
          <cell r="R197">
            <v>-3621.96</v>
          </cell>
          <cell r="S197">
            <v>0</v>
          </cell>
          <cell r="T197">
            <v>13777189.969999999</v>
          </cell>
          <cell r="U197">
            <v>444482.37</v>
          </cell>
          <cell r="V197">
            <v>-14221672.34</v>
          </cell>
          <cell r="W197">
            <v>0</v>
          </cell>
          <cell r="X197">
            <v>0</v>
          </cell>
        </row>
        <row r="198">
          <cell r="A198" t="str">
            <v>31510701</v>
          </cell>
          <cell r="B198">
            <v>315</v>
          </cell>
          <cell r="C198" t="str">
            <v>Sanford U3</v>
          </cell>
          <cell r="D198" t="str">
            <v>Steam</v>
          </cell>
          <cell r="E198">
            <v>10701</v>
          </cell>
          <cell r="K198">
            <v>315</v>
          </cell>
          <cell r="L198">
            <v>4843769.9000000004</v>
          </cell>
          <cell r="M198">
            <v>0</v>
          </cell>
          <cell r="N198">
            <v>0</v>
          </cell>
          <cell r="O198">
            <v>0</v>
          </cell>
          <cell r="P198">
            <v>4843769.9000000004</v>
          </cell>
          <cell r="Q198">
            <v>6187.77</v>
          </cell>
          <cell r="R198">
            <v>-1274.6999999999998</v>
          </cell>
          <cell r="S198">
            <v>0</v>
          </cell>
          <cell r="T198">
            <v>4848682.97</v>
          </cell>
          <cell r="U198">
            <v>156429.15</v>
          </cell>
          <cell r="V198">
            <v>-5005112.1199999964</v>
          </cell>
          <cell r="W198">
            <v>0</v>
          </cell>
          <cell r="X198">
            <v>3.7252902984619141E-9</v>
          </cell>
        </row>
        <row r="199">
          <cell r="A199" t="str">
            <v>31610701</v>
          </cell>
          <cell r="B199">
            <v>316</v>
          </cell>
          <cell r="C199" t="str">
            <v>Sanford U3</v>
          </cell>
          <cell r="D199" t="str">
            <v>Steam</v>
          </cell>
          <cell r="E199">
            <v>10701</v>
          </cell>
          <cell r="K199">
            <v>316</v>
          </cell>
          <cell r="L199">
            <v>479387.02</v>
          </cell>
          <cell r="M199">
            <v>-1173.7</v>
          </cell>
          <cell r="N199">
            <v>0</v>
          </cell>
          <cell r="O199">
            <v>0</v>
          </cell>
          <cell r="P199">
            <v>478213.32</v>
          </cell>
          <cell r="Q199">
            <v>610.91000000000008</v>
          </cell>
          <cell r="R199">
            <v>-125.85000000000001</v>
          </cell>
          <cell r="S199">
            <v>0</v>
          </cell>
          <cell r="T199">
            <v>478698.38000000006</v>
          </cell>
          <cell r="U199">
            <v>15443.859999999999</v>
          </cell>
          <cell r="V199">
            <v>-494142.24000000022</v>
          </cell>
          <cell r="W199">
            <v>0</v>
          </cell>
          <cell r="X199">
            <v>-2.9103830456733704E-10</v>
          </cell>
        </row>
        <row r="200">
          <cell r="A200" t="str">
            <v/>
          </cell>
          <cell r="B200" t="str">
            <v/>
          </cell>
          <cell r="C200" t="str">
            <v>Sanford U3</v>
          </cell>
          <cell r="D200" t="str">
            <v>Steam</v>
          </cell>
          <cell r="E200" t="str">
            <v/>
          </cell>
          <cell r="J200" t="str">
            <v>Depr Total</v>
          </cell>
          <cell r="L200">
            <v>34939217.790000007</v>
          </cell>
          <cell r="M200">
            <v>-1218.02</v>
          </cell>
          <cell r="N200">
            <v>0</v>
          </cell>
          <cell r="O200">
            <v>0</v>
          </cell>
          <cell r="P200">
            <v>34937999.770000003</v>
          </cell>
          <cell r="Q200">
            <v>44632.229999999996</v>
          </cell>
          <cell r="R200">
            <v>-9194.3700000000008</v>
          </cell>
          <cell r="S200">
            <v>0</v>
          </cell>
          <cell r="T200">
            <v>34973437.630000003</v>
          </cell>
          <cell r="U200">
            <v>1128319.81</v>
          </cell>
          <cell r="V200">
            <v>-36101757.440000005</v>
          </cell>
          <cell r="W200">
            <v>0</v>
          </cell>
          <cell r="X200">
            <v>-6.8102963268756866E-9</v>
          </cell>
        </row>
        <row r="201">
          <cell r="A201" t="str">
            <v>316.310701</v>
          </cell>
          <cell r="B201">
            <v>316.3</v>
          </cell>
          <cell r="C201" t="str">
            <v>Sanford U3</v>
          </cell>
          <cell r="D201" t="str">
            <v>Steam</v>
          </cell>
          <cell r="E201">
            <v>10701</v>
          </cell>
          <cell r="J201" t="str">
            <v>Amort</v>
          </cell>
          <cell r="K201">
            <v>316.3</v>
          </cell>
          <cell r="L201">
            <v>4080.75</v>
          </cell>
          <cell r="M201">
            <v>0</v>
          </cell>
          <cell r="N201">
            <v>0</v>
          </cell>
          <cell r="O201">
            <v>0</v>
          </cell>
          <cell r="P201">
            <v>4080.75</v>
          </cell>
          <cell r="Q201">
            <v>5.22</v>
          </cell>
          <cell r="R201">
            <v>-1.08</v>
          </cell>
          <cell r="S201">
            <v>0</v>
          </cell>
          <cell r="T201">
            <v>4084.89</v>
          </cell>
          <cell r="U201">
            <v>9.5499999999999989</v>
          </cell>
          <cell r="V201">
            <v>-4078.44</v>
          </cell>
          <cell r="W201">
            <v>0</v>
          </cell>
          <cell r="X201">
            <v>16</v>
          </cell>
        </row>
        <row r="202">
          <cell r="A202" t="str">
            <v>316.510701</v>
          </cell>
          <cell r="B202">
            <v>316.5</v>
          </cell>
          <cell r="C202" t="str">
            <v>Sanford U3</v>
          </cell>
          <cell r="D202" t="str">
            <v>Steam</v>
          </cell>
          <cell r="E202">
            <v>10701</v>
          </cell>
          <cell r="K202">
            <v>316.5</v>
          </cell>
          <cell r="L202">
            <v>12964.76</v>
          </cell>
          <cell r="M202">
            <v>0</v>
          </cell>
          <cell r="N202">
            <v>0</v>
          </cell>
          <cell r="O202">
            <v>0</v>
          </cell>
          <cell r="P202">
            <v>12964.76</v>
          </cell>
          <cell r="Q202">
            <v>16.560000000000002</v>
          </cell>
          <cell r="R202">
            <v>-3.42</v>
          </cell>
          <cell r="S202">
            <v>0</v>
          </cell>
          <cell r="T202">
            <v>12977.9</v>
          </cell>
          <cell r="U202">
            <v>418.69000000000005</v>
          </cell>
          <cell r="V202">
            <v>-2.9199999999999982</v>
          </cell>
          <cell r="W202">
            <v>0</v>
          </cell>
          <cell r="X202">
            <v>13393.670000000002</v>
          </cell>
        </row>
        <row r="203">
          <cell r="A203" t="str">
            <v>316.710701</v>
          </cell>
          <cell r="B203">
            <v>316.7</v>
          </cell>
          <cell r="C203" t="str">
            <v>Sanford U3</v>
          </cell>
          <cell r="D203" t="str">
            <v>Steam</v>
          </cell>
          <cell r="E203">
            <v>10701</v>
          </cell>
          <cell r="K203">
            <v>316.7</v>
          </cell>
          <cell r="L203">
            <v>59467.229999999996</v>
          </cell>
          <cell r="M203">
            <v>0</v>
          </cell>
          <cell r="N203">
            <v>0</v>
          </cell>
          <cell r="O203">
            <v>0</v>
          </cell>
          <cell r="P203">
            <v>59467.229999999996</v>
          </cell>
          <cell r="Q203">
            <v>75.97</v>
          </cell>
          <cell r="R203">
            <v>-15.66</v>
          </cell>
          <cell r="S203">
            <v>0</v>
          </cell>
          <cell r="T203">
            <v>59527.539999999994</v>
          </cell>
          <cell r="U203">
            <v>1226.1500000000001</v>
          </cell>
          <cell r="V203">
            <v>-23172.35999999999</v>
          </cell>
          <cell r="W203">
            <v>0</v>
          </cell>
          <cell r="X203">
            <v>37581.33</v>
          </cell>
        </row>
        <row r="204">
          <cell r="A204" t="str">
            <v/>
          </cell>
          <cell r="B204" t="str">
            <v/>
          </cell>
          <cell r="C204" t="str">
            <v>Sanford U3</v>
          </cell>
          <cell r="D204" t="str">
            <v>Steam</v>
          </cell>
          <cell r="E204" t="str">
            <v/>
          </cell>
          <cell r="J204" t="str">
            <v>Amort Total</v>
          </cell>
          <cell r="L204">
            <v>76512.739999999991</v>
          </cell>
          <cell r="M204">
            <v>0</v>
          </cell>
          <cell r="N204">
            <v>0</v>
          </cell>
          <cell r="O204">
            <v>0</v>
          </cell>
          <cell r="P204">
            <v>76512.739999999991</v>
          </cell>
          <cell r="Q204">
            <v>97.75</v>
          </cell>
          <cell r="R204">
            <v>-20.16</v>
          </cell>
          <cell r="S204">
            <v>0</v>
          </cell>
          <cell r="T204">
            <v>76590.329999999987</v>
          </cell>
          <cell r="U204">
            <v>1654.39</v>
          </cell>
          <cell r="V204">
            <v>-27253.71999999999</v>
          </cell>
          <cell r="W204">
            <v>0</v>
          </cell>
          <cell r="X204">
            <v>50991</v>
          </cell>
        </row>
        <row r="205">
          <cell r="A205" t="str">
            <v/>
          </cell>
          <cell r="B205" t="str">
            <v/>
          </cell>
          <cell r="C205" t="str">
            <v>Sanford U3 Total</v>
          </cell>
          <cell r="D205" t="str">
            <v>Steam</v>
          </cell>
          <cell r="E205" t="str">
            <v/>
          </cell>
          <cell r="I205" t="str">
            <v>Sanford U3 Total</v>
          </cell>
          <cell r="L205">
            <v>35015730.530000001</v>
          </cell>
          <cell r="M205">
            <v>-1218.02</v>
          </cell>
          <cell r="N205">
            <v>0</v>
          </cell>
          <cell r="O205">
            <v>0</v>
          </cell>
          <cell r="P205">
            <v>35014512.509999998</v>
          </cell>
          <cell r="Q205">
            <v>44729.979999999996</v>
          </cell>
          <cell r="R205">
            <v>-9214.5300000000007</v>
          </cell>
          <cell r="S205">
            <v>0</v>
          </cell>
          <cell r="T205">
            <v>35050027.960000001</v>
          </cell>
          <cell r="U205">
            <v>1129974.2</v>
          </cell>
          <cell r="V205">
            <v>-36129011.160000004</v>
          </cell>
          <cell r="W205">
            <v>0</v>
          </cell>
          <cell r="X205">
            <v>50990.99999999319</v>
          </cell>
        </row>
        <row r="206">
          <cell r="A206" t="str">
            <v/>
          </cell>
          <cell r="B206" t="str">
            <v/>
          </cell>
          <cell r="C206" t="str">
            <v>Sanford U3 Total</v>
          </cell>
          <cell r="D206" t="str">
            <v>Steam</v>
          </cell>
          <cell r="E206" t="str">
            <v/>
          </cell>
          <cell r="H206" t="str">
            <v>Sanford  Total</v>
          </cell>
          <cell r="L206">
            <v>35443516.549999997</v>
          </cell>
          <cell r="M206">
            <v>-1218.02</v>
          </cell>
          <cell r="N206">
            <v>0</v>
          </cell>
          <cell r="O206">
            <v>0</v>
          </cell>
          <cell r="P206">
            <v>35442298.529999994</v>
          </cell>
          <cell r="Q206">
            <v>45276.47</v>
          </cell>
          <cell r="R206">
            <v>-9327.09</v>
          </cell>
          <cell r="S206">
            <v>0</v>
          </cell>
          <cell r="T206">
            <v>35478247.910000004</v>
          </cell>
          <cell r="U206">
            <v>1143789.5</v>
          </cell>
          <cell r="V206">
            <v>-36373226.350000009</v>
          </cell>
          <cell r="W206">
            <v>0</v>
          </cell>
          <cell r="X206">
            <v>248811.0599999933</v>
          </cell>
        </row>
        <row r="207">
          <cell r="A207" t="str">
            <v>31210800</v>
          </cell>
          <cell r="B207">
            <v>312</v>
          </cell>
          <cell r="C207" t="str">
            <v>Scherer Coal Cars</v>
          </cell>
          <cell r="D207" t="str">
            <v>Steam</v>
          </cell>
          <cell r="E207">
            <v>10800</v>
          </cell>
          <cell r="H207" t="str">
            <v xml:space="preserve">Scherer </v>
          </cell>
          <cell r="I207" t="str">
            <v>Scherer Coal Cars</v>
          </cell>
          <cell r="J207" t="str">
            <v>Depr</v>
          </cell>
          <cell r="K207">
            <v>312</v>
          </cell>
          <cell r="L207">
            <v>33421373.059999999</v>
          </cell>
          <cell r="M207">
            <v>0</v>
          </cell>
          <cell r="N207">
            <v>-52004.27</v>
          </cell>
          <cell r="O207">
            <v>0</v>
          </cell>
          <cell r="P207">
            <v>33369368.789999999</v>
          </cell>
          <cell r="Q207">
            <v>0</v>
          </cell>
          <cell r="R207">
            <v>0</v>
          </cell>
          <cell r="S207">
            <v>0</v>
          </cell>
          <cell r="T207">
            <v>33369368.789999999</v>
          </cell>
          <cell r="U207">
            <v>0</v>
          </cell>
          <cell r="V207">
            <v>0</v>
          </cell>
          <cell r="W207">
            <v>0</v>
          </cell>
          <cell r="X207">
            <v>33369368.789999999</v>
          </cell>
        </row>
        <row r="208">
          <cell r="A208" t="str">
            <v/>
          </cell>
          <cell r="B208" t="str">
            <v/>
          </cell>
          <cell r="C208" t="str">
            <v>Scherer Coal Cars</v>
          </cell>
          <cell r="D208" t="str">
            <v>Steam</v>
          </cell>
          <cell r="E208" t="str">
            <v/>
          </cell>
          <cell r="J208" t="str">
            <v>Depr Total</v>
          </cell>
          <cell r="L208">
            <v>33421373.059999999</v>
          </cell>
          <cell r="M208">
            <v>0</v>
          </cell>
          <cell r="N208">
            <v>-52004.27</v>
          </cell>
          <cell r="O208">
            <v>0</v>
          </cell>
          <cell r="P208">
            <v>33369368.789999999</v>
          </cell>
          <cell r="Q208">
            <v>0</v>
          </cell>
          <cell r="R208">
            <v>0</v>
          </cell>
          <cell r="S208">
            <v>0</v>
          </cell>
          <cell r="T208">
            <v>33369368.789999999</v>
          </cell>
          <cell r="U208">
            <v>0</v>
          </cell>
          <cell r="V208">
            <v>0</v>
          </cell>
          <cell r="W208">
            <v>0</v>
          </cell>
          <cell r="X208">
            <v>33369368.789999999</v>
          </cell>
        </row>
        <row r="209">
          <cell r="A209" t="str">
            <v/>
          </cell>
          <cell r="B209" t="str">
            <v/>
          </cell>
          <cell r="C209" t="str">
            <v>Scherer Coal Cars Total</v>
          </cell>
          <cell r="D209" t="str">
            <v>Steam</v>
          </cell>
          <cell r="E209" t="str">
            <v/>
          </cell>
          <cell r="I209" t="str">
            <v>Scherer Coal Cars Total</v>
          </cell>
          <cell r="L209">
            <v>33421373.059999999</v>
          </cell>
          <cell r="M209">
            <v>0</v>
          </cell>
          <cell r="N209">
            <v>-52004.27</v>
          </cell>
          <cell r="O209">
            <v>0</v>
          </cell>
          <cell r="P209">
            <v>33369368.789999999</v>
          </cell>
          <cell r="Q209">
            <v>0</v>
          </cell>
          <cell r="R209">
            <v>0</v>
          </cell>
          <cell r="S209">
            <v>0</v>
          </cell>
          <cell r="T209">
            <v>33369368.789999999</v>
          </cell>
          <cell r="U209">
            <v>0</v>
          </cell>
          <cell r="V209">
            <v>0</v>
          </cell>
          <cell r="W209">
            <v>0</v>
          </cell>
          <cell r="X209">
            <v>33369368.789999999</v>
          </cell>
        </row>
        <row r="210">
          <cell r="A210" t="str">
            <v>31110801</v>
          </cell>
          <cell r="B210">
            <v>311</v>
          </cell>
          <cell r="C210" t="str">
            <v>Scherer Comm</v>
          </cell>
          <cell r="D210" t="str">
            <v>Steam</v>
          </cell>
          <cell r="E210">
            <v>10801</v>
          </cell>
          <cell r="I210" t="str">
            <v>Scherer Comm</v>
          </cell>
          <cell r="J210" t="str">
            <v>Depr</v>
          </cell>
          <cell r="K210">
            <v>311</v>
          </cell>
          <cell r="L210">
            <v>38383476.960000001</v>
          </cell>
          <cell r="M210">
            <v>0</v>
          </cell>
          <cell r="N210">
            <v>0</v>
          </cell>
          <cell r="O210">
            <v>0</v>
          </cell>
          <cell r="P210">
            <v>38383476.960000001</v>
          </cell>
          <cell r="Q210">
            <v>90985.11</v>
          </cell>
          <cell r="R210">
            <v>-14380.920000000002</v>
          </cell>
          <cell r="S210">
            <v>0</v>
          </cell>
          <cell r="T210">
            <v>38460081.149999999</v>
          </cell>
          <cell r="U210">
            <v>20695340.820000004</v>
          </cell>
          <cell r="V210">
            <v>-58749.389999999985</v>
          </cell>
          <cell r="W210">
            <v>0</v>
          </cell>
          <cell r="X210">
            <v>59096672.579999998</v>
          </cell>
        </row>
        <row r="211">
          <cell r="A211" t="str">
            <v>31210801</v>
          </cell>
          <cell r="B211">
            <v>312</v>
          </cell>
          <cell r="C211" t="str">
            <v>Scherer Comm</v>
          </cell>
          <cell r="D211" t="str">
            <v>Steam</v>
          </cell>
          <cell r="E211">
            <v>10801</v>
          </cell>
          <cell r="K211">
            <v>312</v>
          </cell>
          <cell r="L211">
            <v>25310932.600000001</v>
          </cell>
          <cell r="M211">
            <v>0</v>
          </cell>
          <cell r="N211">
            <v>0</v>
          </cell>
          <cell r="O211">
            <v>0</v>
          </cell>
          <cell r="P211">
            <v>25310932.600000001</v>
          </cell>
          <cell r="Q211">
            <v>59997.630000000005</v>
          </cell>
          <cell r="R211">
            <v>-9483.119999999999</v>
          </cell>
          <cell r="S211">
            <v>0</v>
          </cell>
          <cell r="T211">
            <v>25361447.109999999</v>
          </cell>
          <cell r="U211">
            <v>13646975.659999998</v>
          </cell>
          <cell r="V211">
            <v>-38740.67</v>
          </cell>
          <cell r="W211">
            <v>0</v>
          </cell>
          <cell r="X211">
            <v>38969682.100000001</v>
          </cell>
        </row>
        <row r="212">
          <cell r="A212" t="str">
            <v>31410801</v>
          </cell>
          <cell r="B212">
            <v>314</v>
          </cell>
          <cell r="C212" t="str">
            <v>Scherer Comm</v>
          </cell>
          <cell r="D212" t="str">
            <v>Steam</v>
          </cell>
          <cell r="E212">
            <v>10801</v>
          </cell>
          <cell r="K212">
            <v>314</v>
          </cell>
          <cell r="L212">
            <v>4225723.7600000007</v>
          </cell>
          <cell r="M212">
            <v>0</v>
          </cell>
          <cell r="N212">
            <v>0</v>
          </cell>
          <cell r="O212">
            <v>0</v>
          </cell>
          <cell r="P212">
            <v>4225723.7600000007</v>
          </cell>
          <cell r="Q212">
            <v>10016.75</v>
          </cell>
          <cell r="R212">
            <v>-1583.22</v>
          </cell>
          <cell r="S212">
            <v>0</v>
          </cell>
          <cell r="T212">
            <v>4234157.290000001</v>
          </cell>
          <cell r="U212">
            <v>2278396.8700000006</v>
          </cell>
          <cell r="V212">
            <v>-6467.83</v>
          </cell>
          <cell r="W212">
            <v>0</v>
          </cell>
          <cell r="X212">
            <v>6506086.3300000001</v>
          </cell>
        </row>
        <row r="213">
          <cell r="A213" t="str">
            <v>31510801</v>
          </cell>
          <cell r="B213">
            <v>315</v>
          </cell>
          <cell r="C213" t="str">
            <v>Scherer Comm</v>
          </cell>
          <cell r="D213" t="str">
            <v>Steam</v>
          </cell>
          <cell r="E213">
            <v>10801</v>
          </cell>
          <cell r="K213">
            <v>315</v>
          </cell>
          <cell r="L213">
            <v>1206283.2</v>
          </cell>
          <cell r="M213">
            <v>0</v>
          </cell>
          <cell r="N213">
            <v>0</v>
          </cell>
          <cell r="O213">
            <v>0</v>
          </cell>
          <cell r="P213">
            <v>1206283.2</v>
          </cell>
          <cell r="Q213">
            <v>2859.4</v>
          </cell>
          <cell r="R213">
            <v>-451.95000000000005</v>
          </cell>
          <cell r="S213">
            <v>0</v>
          </cell>
          <cell r="T213">
            <v>1208690.6499999999</v>
          </cell>
          <cell r="U213">
            <v>650395.5199999999</v>
          </cell>
          <cell r="V213">
            <v>-1846.3000000000002</v>
          </cell>
          <cell r="W213">
            <v>0</v>
          </cell>
          <cell r="X213">
            <v>1857239.8699999999</v>
          </cell>
        </row>
        <row r="214">
          <cell r="A214" t="str">
            <v>31610801</v>
          </cell>
          <cell r="B214">
            <v>316</v>
          </cell>
          <cell r="C214" t="str">
            <v>Scherer Comm</v>
          </cell>
          <cell r="D214" t="str">
            <v>Steam</v>
          </cell>
          <cell r="E214">
            <v>10801</v>
          </cell>
          <cell r="K214">
            <v>316</v>
          </cell>
          <cell r="L214">
            <v>3566324.06</v>
          </cell>
          <cell r="M214">
            <v>0</v>
          </cell>
          <cell r="N214">
            <v>0</v>
          </cell>
          <cell r="O214">
            <v>0</v>
          </cell>
          <cell r="P214">
            <v>3566324.06</v>
          </cell>
          <cell r="Q214">
            <v>8453.6999999999989</v>
          </cell>
          <cell r="R214">
            <v>-1336.17</v>
          </cell>
          <cell r="S214">
            <v>0</v>
          </cell>
          <cell r="T214">
            <v>3573441.5900000003</v>
          </cell>
          <cell r="U214">
            <v>1922866.2200000002</v>
          </cell>
          <cell r="V214">
            <v>-5458.5899999999992</v>
          </cell>
          <cell r="W214">
            <v>0</v>
          </cell>
          <cell r="X214">
            <v>5490849.2200000007</v>
          </cell>
        </row>
        <row r="215">
          <cell r="A215" t="str">
            <v/>
          </cell>
          <cell r="B215" t="str">
            <v/>
          </cell>
          <cell r="C215" t="str">
            <v>Scherer Comm</v>
          </cell>
          <cell r="D215" t="str">
            <v>Steam</v>
          </cell>
          <cell r="E215" t="str">
            <v/>
          </cell>
          <cell r="J215" t="str">
            <v>Depr Total</v>
          </cell>
          <cell r="L215">
            <v>72692740.580000013</v>
          </cell>
          <cell r="M215">
            <v>0</v>
          </cell>
          <cell r="N215">
            <v>0</v>
          </cell>
          <cell r="O215">
            <v>0</v>
          </cell>
          <cell r="P215">
            <v>72692740.580000013</v>
          </cell>
          <cell r="Q215">
            <v>172312.59</v>
          </cell>
          <cell r="R215">
            <v>-27235.380000000005</v>
          </cell>
          <cell r="S215">
            <v>0</v>
          </cell>
          <cell r="T215">
            <v>72837817.790000007</v>
          </cell>
          <cell r="U215">
            <v>39193975.090000004</v>
          </cell>
          <cell r="V215">
            <v>-111262.77999999998</v>
          </cell>
          <cell r="W215">
            <v>0</v>
          </cell>
          <cell r="X215">
            <v>111920530.10000001</v>
          </cell>
        </row>
        <row r="216">
          <cell r="A216" t="str">
            <v>316.510801</v>
          </cell>
          <cell r="B216">
            <v>316.5</v>
          </cell>
          <cell r="C216" t="str">
            <v>Scherer Comm</v>
          </cell>
          <cell r="D216" t="str">
            <v>Steam</v>
          </cell>
          <cell r="E216">
            <v>10801</v>
          </cell>
          <cell r="J216" t="str">
            <v>Amort</v>
          </cell>
          <cell r="K216">
            <v>316.5</v>
          </cell>
          <cell r="L216">
            <v>233351.77</v>
          </cell>
          <cell r="M216">
            <v>0</v>
          </cell>
          <cell r="N216">
            <v>0</v>
          </cell>
          <cell r="O216">
            <v>0</v>
          </cell>
          <cell r="P216">
            <v>233351.77</v>
          </cell>
          <cell r="Q216">
            <v>553.14</v>
          </cell>
          <cell r="R216">
            <v>-87.42</v>
          </cell>
          <cell r="S216">
            <v>0</v>
          </cell>
          <cell r="T216">
            <v>233817.49</v>
          </cell>
          <cell r="U216">
            <v>125817.02999999998</v>
          </cell>
          <cell r="V216">
            <v>-357.12999999999994</v>
          </cell>
          <cell r="W216">
            <v>0</v>
          </cell>
          <cell r="X216">
            <v>359277.3899999999</v>
          </cell>
        </row>
        <row r="217">
          <cell r="A217" t="str">
            <v>316.710801</v>
          </cell>
          <cell r="B217">
            <v>316.7</v>
          </cell>
          <cell r="C217" t="str">
            <v>Scherer Comm</v>
          </cell>
          <cell r="D217" t="str">
            <v>Steam</v>
          </cell>
          <cell r="E217">
            <v>10801</v>
          </cell>
          <cell r="K217">
            <v>316.7</v>
          </cell>
          <cell r="L217">
            <v>815567.58</v>
          </cell>
          <cell r="M217">
            <v>0</v>
          </cell>
          <cell r="N217">
            <v>-47836.89</v>
          </cell>
          <cell r="O217">
            <v>0</v>
          </cell>
          <cell r="P217">
            <v>767730.69</v>
          </cell>
          <cell r="Q217">
            <v>1819.84</v>
          </cell>
          <cell r="R217">
            <v>-287.63999999999214</v>
          </cell>
          <cell r="S217">
            <v>0</v>
          </cell>
          <cell r="T217">
            <v>769262.8899999999</v>
          </cell>
          <cell r="U217">
            <v>407490.76</v>
          </cell>
          <cell r="V217">
            <v>-13222.299999999992</v>
          </cell>
          <cell r="W217">
            <v>0</v>
          </cell>
          <cell r="X217">
            <v>1163531.3499999999</v>
          </cell>
        </row>
        <row r="218">
          <cell r="A218" t="str">
            <v/>
          </cell>
          <cell r="B218" t="str">
            <v/>
          </cell>
          <cell r="C218" t="str">
            <v>Scherer Comm</v>
          </cell>
          <cell r="D218" t="str">
            <v>Steam</v>
          </cell>
          <cell r="E218" t="str">
            <v/>
          </cell>
          <cell r="J218" t="str">
            <v>Amort Total</v>
          </cell>
          <cell r="L218">
            <v>1048919.3499999999</v>
          </cell>
          <cell r="M218">
            <v>0</v>
          </cell>
          <cell r="N218">
            <v>-47836.89</v>
          </cell>
          <cell r="O218">
            <v>0</v>
          </cell>
          <cell r="P218">
            <v>1001082.46</v>
          </cell>
          <cell r="Q218">
            <v>2372.98</v>
          </cell>
          <cell r="R218">
            <v>-375.05999999999216</v>
          </cell>
          <cell r="S218">
            <v>0</v>
          </cell>
          <cell r="T218">
            <v>1003080.3799999999</v>
          </cell>
          <cell r="U218">
            <v>533307.79</v>
          </cell>
          <cell r="V218">
            <v>-13579.429999999991</v>
          </cell>
          <cell r="W218">
            <v>0</v>
          </cell>
          <cell r="X218">
            <v>1522808.7399999998</v>
          </cell>
        </row>
        <row r="219">
          <cell r="A219" t="str">
            <v/>
          </cell>
          <cell r="B219" t="str">
            <v/>
          </cell>
          <cell r="C219" t="str">
            <v>Scherer Comm Total</v>
          </cell>
          <cell r="D219" t="str">
            <v>Steam</v>
          </cell>
          <cell r="E219" t="str">
            <v/>
          </cell>
          <cell r="I219" t="str">
            <v>Scherer Comm Total</v>
          </cell>
          <cell r="L219">
            <v>73741659.930000007</v>
          </cell>
          <cell r="M219">
            <v>0</v>
          </cell>
          <cell r="N219">
            <v>-47836.89</v>
          </cell>
          <cell r="O219">
            <v>0</v>
          </cell>
          <cell r="P219">
            <v>73693823.040000007</v>
          </cell>
          <cell r="Q219">
            <v>174685.57</v>
          </cell>
          <cell r="R219">
            <v>-27610.439999999995</v>
          </cell>
          <cell r="S219">
            <v>0</v>
          </cell>
          <cell r="T219">
            <v>73840898.170000002</v>
          </cell>
          <cell r="U219">
            <v>39727282.880000003</v>
          </cell>
          <cell r="V219">
            <v>-124842.20999999998</v>
          </cell>
          <cell r="W219">
            <v>0</v>
          </cell>
          <cell r="X219">
            <v>113443338.84</v>
          </cell>
        </row>
        <row r="220">
          <cell r="A220" t="str">
            <v>31110802</v>
          </cell>
          <cell r="B220">
            <v>311</v>
          </cell>
          <cell r="C220" t="str">
            <v>Scherer Comm U3&amp;4</v>
          </cell>
          <cell r="D220" t="str">
            <v>Steam</v>
          </cell>
          <cell r="E220">
            <v>10802</v>
          </cell>
          <cell r="I220" t="str">
            <v>Scherer Comm U3&amp;4</v>
          </cell>
          <cell r="J220" t="str">
            <v>Depr</v>
          </cell>
          <cell r="K220">
            <v>311</v>
          </cell>
          <cell r="L220">
            <v>2923421.52</v>
          </cell>
          <cell r="M220">
            <v>0</v>
          </cell>
          <cell r="N220">
            <v>0</v>
          </cell>
          <cell r="O220">
            <v>0</v>
          </cell>
          <cell r="P220">
            <v>2923421.52</v>
          </cell>
          <cell r="Q220">
            <v>6929.75</v>
          </cell>
          <cell r="R220">
            <v>-1095.3000000000002</v>
          </cell>
          <cell r="S220">
            <v>0</v>
          </cell>
          <cell r="T220">
            <v>2929255.97</v>
          </cell>
          <cell r="U220">
            <v>1576230.46</v>
          </cell>
          <cell r="V220">
            <v>-4474.58</v>
          </cell>
          <cell r="W220">
            <v>0</v>
          </cell>
          <cell r="X220">
            <v>4501011.8499999996</v>
          </cell>
        </row>
        <row r="221">
          <cell r="A221" t="str">
            <v>31210802</v>
          </cell>
          <cell r="B221">
            <v>312</v>
          </cell>
          <cell r="C221" t="str">
            <v>Scherer Comm U3&amp;4</v>
          </cell>
          <cell r="D221" t="str">
            <v>Steam</v>
          </cell>
          <cell r="E221">
            <v>10802</v>
          </cell>
          <cell r="K221">
            <v>312</v>
          </cell>
          <cell r="L221">
            <v>19320871.530000001</v>
          </cell>
          <cell r="M221">
            <v>0</v>
          </cell>
          <cell r="N221">
            <v>0</v>
          </cell>
          <cell r="O221">
            <v>0</v>
          </cell>
          <cell r="P221">
            <v>19320871.530000001</v>
          </cell>
          <cell r="Q221">
            <v>45798.649999999994</v>
          </cell>
          <cell r="R221">
            <v>-7238.8499999999995</v>
          </cell>
          <cell r="S221">
            <v>0</v>
          </cell>
          <cell r="T221">
            <v>19359431.329999998</v>
          </cell>
          <cell r="U221">
            <v>10417295.48</v>
          </cell>
          <cell r="V221">
            <v>-29572.329999999994</v>
          </cell>
          <cell r="W221">
            <v>0</v>
          </cell>
          <cell r="X221">
            <v>29747154.480000008</v>
          </cell>
        </row>
        <row r="222">
          <cell r="A222" t="str">
            <v>31410802</v>
          </cell>
          <cell r="B222">
            <v>314</v>
          </cell>
          <cell r="C222" t="str">
            <v>Scherer Comm U3&amp;4</v>
          </cell>
          <cell r="D222" t="str">
            <v>Steam</v>
          </cell>
          <cell r="E222">
            <v>10802</v>
          </cell>
          <cell r="K222">
            <v>314</v>
          </cell>
          <cell r="L222">
            <v>303199.5</v>
          </cell>
          <cell r="M222">
            <v>0</v>
          </cell>
          <cell r="N222">
            <v>0</v>
          </cell>
          <cell r="O222">
            <v>0</v>
          </cell>
          <cell r="P222">
            <v>303199.5</v>
          </cell>
          <cell r="Q222">
            <v>718.71</v>
          </cell>
          <cell r="R222">
            <v>-113.60999999999999</v>
          </cell>
          <cell r="S222">
            <v>0</v>
          </cell>
          <cell r="T222">
            <v>303804.60000000003</v>
          </cell>
          <cell r="U222">
            <v>163477.01999999999</v>
          </cell>
          <cell r="V222">
            <v>-464.11</v>
          </cell>
          <cell r="W222">
            <v>0</v>
          </cell>
          <cell r="X222">
            <v>466817.51</v>
          </cell>
        </row>
        <row r="223">
          <cell r="A223" t="str">
            <v>31510802</v>
          </cell>
          <cell r="B223">
            <v>315</v>
          </cell>
          <cell r="C223" t="str">
            <v>Scherer Comm U3&amp;4</v>
          </cell>
          <cell r="D223" t="str">
            <v>Steam</v>
          </cell>
          <cell r="E223">
            <v>10802</v>
          </cell>
          <cell r="K223">
            <v>315</v>
          </cell>
          <cell r="L223">
            <v>290939.12</v>
          </cell>
          <cell r="M223">
            <v>0</v>
          </cell>
          <cell r="N223">
            <v>0</v>
          </cell>
          <cell r="O223">
            <v>0</v>
          </cell>
          <cell r="P223">
            <v>290939.12</v>
          </cell>
          <cell r="Q223">
            <v>689.65</v>
          </cell>
          <cell r="R223">
            <v>-108.99</v>
          </cell>
          <cell r="S223">
            <v>0</v>
          </cell>
          <cell r="T223">
            <v>291519.78000000003</v>
          </cell>
          <cell r="U223">
            <v>156866.58000000005</v>
          </cell>
          <cell r="V223">
            <v>-445.33000000000015</v>
          </cell>
          <cell r="W223">
            <v>0</v>
          </cell>
          <cell r="X223">
            <v>447941.02999999997</v>
          </cell>
        </row>
        <row r="224">
          <cell r="A224" t="str">
            <v>31610802</v>
          </cell>
          <cell r="B224">
            <v>316</v>
          </cell>
          <cell r="C224" t="str">
            <v>Scherer Comm U3&amp;4</v>
          </cell>
          <cell r="D224" t="str">
            <v>Steam</v>
          </cell>
          <cell r="E224">
            <v>10802</v>
          </cell>
          <cell r="K224">
            <v>316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/>
          </cell>
          <cell r="B225" t="str">
            <v/>
          </cell>
          <cell r="C225" t="str">
            <v>Scherer Comm U3&amp;4</v>
          </cell>
          <cell r="D225" t="str">
            <v>Steam</v>
          </cell>
          <cell r="E225" t="str">
            <v/>
          </cell>
          <cell r="J225" t="str">
            <v>Depr Total</v>
          </cell>
          <cell r="L225">
            <v>22838431.670000002</v>
          </cell>
          <cell r="M225">
            <v>0</v>
          </cell>
          <cell r="N225">
            <v>0</v>
          </cell>
          <cell r="O225">
            <v>0</v>
          </cell>
          <cell r="P225">
            <v>22838431.670000002</v>
          </cell>
          <cell r="Q225">
            <v>54136.759999999995</v>
          </cell>
          <cell r="R225">
            <v>-8556.75</v>
          </cell>
          <cell r="S225">
            <v>0</v>
          </cell>
          <cell r="T225">
            <v>22884011.68</v>
          </cell>
          <cell r="U225">
            <v>12313869.540000001</v>
          </cell>
          <cell r="V225">
            <v>-34956.35</v>
          </cell>
          <cell r="W225">
            <v>0</v>
          </cell>
          <cell r="X225">
            <v>35162924.870000005</v>
          </cell>
        </row>
        <row r="226">
          <cell r="A226" t="str">
            <v/>
          </cell>
          <cell r="B226" t="str">
            <v/>
          </cell>
          <cell r="C226" t="str">
            <v>Scherer Comm U3&amp;4 Total</v>
          </cell>
          <cell r="D226" t="str">
            <v>Steam</v>
          </cell>
          <cell r="E226" t="str">
            <v/>
          </cell>
          <cell r="I226" t="str">
            <v>Scherer Comm U3&amp;4 Total</v>
          </cell>
          <cell r="L226">
            <v>22838431.670000002</v>
          </cell>
          <cell r="M226">
            <v>0</v>
          </cell>
          <cell r="N226">
            <v>0</v>
          </cell>
          <cell r="O226">
            <v>0</v>
          </cell>
          <cell r="P226">
            <v>22838431.670000002</v>
          </cell>
          <cell r="Q226">
            <v>54136.759999999995</v>
          </cell>
          <cell r="R226">
            <v>-8556.75</v>
          </cell>
          <cell r="S226">
            <v>0</v>
          </cell>
          <cell r="T226">
            <v>22884011.68</v>
          </cell>
          <cell r="U226">
            <v>12313869.540000001</v>
          </cell>
          <cell r="V226">
            <v>-34956.35</v>
          </cell>
          <cell r="W226">
            <v>0</v>
          </cell>
          <cell r="X226">
            <v>35162924.870000005</v>
          </cell>
        </row>
        <row r="227">
          <cell r="A227" t="str">
            <v>31110803</v>
          </cell>
          <cell r="B227">
            <v>311</v>
          </cell>
          <cell r="C227" t="str">
            <v>Scherer U4</v>
          </cell>
          <cell r="D227" t="str">
            <v>Steam</v>
          </cell>
          <cell r="E227">
            <v>10803</v>
          </cell>
          <cell r="I227" t="str">
            <v>Scherer U4</v>
          </cell>
          <cell r="J227" t="str">
            <v>Depr</v>
          </cell>
          <cell r="K227">
            <v>311</v>
          </cell>
          <cell r="L227">
            <v>62283831.960000001</v>
          </cell>
          <cell r="M227">
            <v>687229.97</v>
          </cell>
          <cell r="N227">
            <v>0</v>
          </cell>
          <cell r="O227">
            <v>0</v>
          </cell>
          <cell r="P227">
            <v>62971061.93</v>
          </cell>
          <cell r="Q227">
            <v>149268.09999999998</v>
          </cell>
          <cell r="R227">
            <v>-23593.02</v>
          </cell>
          <cell r="S227">
            <v>0</v>
          </cell>
          <cell r="T227">
            <v>63096737.009999998</v>
          </cell>
          <cell r="U227">
            <v>33952306.859999999</v>
          </cell>
          <cell r="V227">
            <v>-96382.889999999985</v>
          </cell>
          <cell r="W227">
            <v>0</v>
          </cell>
          <cell r="X227">
            <v>96952660.979999989</v>
          </cell>
        </row>
        <row r="228">
          <cell r="A228" t="str">
            <v>31210803</v>
          </cell>
          <cell r="B228">
            <v>312</v>
          </cell>
          <cell r="C228" t="str">
            <v>Scherer U4</v>
          </cell>
          <cell r="D228" t="str">
            <v>Steam</v>
          </cell>
          <cell r="E228">
            <v>10803</v>
          </cell>
          <cell r="K228">
            <v>312</v>
          </cell>
          <cell r="L228">
            <v>369330662.22000003</v>
          </cell>
          <cell r="M228">
            <v>6387234.8700000001</v>
          </cell>
          <cell r="N228">
            <v>0</v>
          </cell>
          <cell r="O228">
            <v>0</v>
          </cell>
          <cell r="P228">
            <v>375717897.09000003</v>
          </cell>
          <cell r="Q228">
            <v>890610.62000000011</v>
          </cell>
          <cell r="R228">
            <v>-140768.13</v>
          </cell>
          <cell r="S228">
            <v>0</v>
          </cell>
          <cell r="T228">
            <v>376467739.58000004</v>
          </cell>
          <cell r="U228">
            <v>202577008.20999995</v>
          </cell>
          <cell r="V228">
            <v>-575070.05000000005</v>
          </cell>
          <cell r="W228">
            <v>0</v>
          </cell>
          <cell r="X228">
            <v>578469677.74000013</v>
          </cell>
        </row>
        <row r="229">
          <cell r="A229" t="str">
            <v>31410803</v>
          </cell>
          <cell r="B229">
            <v>314</v>
          </cell>
          <cell r="C229" t="str">
            <v>Scherer U4</v>
          </cell>
          <cell r="D229" t="str">
            <v>Steam</v>
          </cell>
          <cell r="E229">
            <v>10803</v>
          </cell>
          <cell r="K229">
            <v>314</v>
          </cell>
          <cell r="L229">
            <v>113265452.3</v>
          </cell>
          <cell r="M229">
            <v>6771014.5</v>
          </cell>
          <cell r="N229">
            <v>-42367.72</v>
          </cell>
          <cell r="O229">
            <v>0</v>
          </cell>
          <cell r="P229">
            <v>119994099.08</v>
          </cell>
          <cell r="Q229">
            <v>284436.86000000034</v>
          </cell>
          <cell r="R229">
            <v>-44957.51999999999</v>
          </cell>
          <cell r="S229">
            <v>0</v>
          </cell>
          <cell r="T229">
            <v>120233578.42</v>
          </cell>
          <cell r="U229">
            <v>64697598.349999994</v>
          </cell>
          <cell r="V229">
            <v>-183661.73000000004</v>
          </cell>
          <cell r="W229">
            <v>0</v>
          </cell>
          <cell r="X229">
            <v>184747515.03999999</v>
          </cell>
        </row>
        <row r="230">
          <cell r="A230" t="str">
            <v>31510803</v>
          </cell>
          <cell r="B230">
            <v>315</v>
          </cell>
          <cell r="C230" t="str">
            <v>Scherer U4</v>
          </cell>
          <cell r="D230" t="str">
            <v>Steam</v>
          </cell>
          <cell r="E230">
            <v>10803</v>
          </cell>
          <cell r="K230">
            <v>315</v>
          </cell>
          <cell r="L230">
            <v>21874264.239999998</v>
          </cell>
          <cell r="M230">
            <v>811829.43</v>
          </cell>
          <cell r="N230">
            <v>0</v>
          </cell>
          <cell r="O230">
            <v>0</v>
          </cell>
          <cell r="P230">
            <v>22686093.669999998</v>
          </cell>
          <cell r="Q230">
            <v>53775.650000000023</v>
          </cell>
          <cell r="R230">
            <v>-8499.66</v>
          </cell>
          <cell r="S230">
            <v>0</v>
          </cell>
          <cell r="T230">
            <v>22731369.66</v>
          </cell>
          <cell r="U230">
            <v>12231732.960000001</v>
          </cell>
          <cell r="V230">
            <v>-34723.08</v>
          </cell>
          <cell r="W230">
            <v>0</v>
          </cell>
          <cell r="X230">
            <v>34928379.540000007</v>
          </cell>
        </row>
        <row r="231">
          <cell r="A231" t="str">
            <v>31610803</v>
          </cell>
          <cell r="B231">
            <v>316</v>
          </cell>
          <cell r="C231" t="str">
            <v>Scherer U4</v>
          </cell>
          <cell r="D231" t="str">
            <v>Steam</v>
          </cell>
          <cell r="E231">
            <v>10803</v>
          </cell>
          <cell r="K231">
            <v>316</v>
          </cell>
          <cell r="L231">
            <v>3401472.35</v>
          </cell>
          <cell r="M231">
            <v>383384.5</v>
          </cell>
          <cell r="N231">
            <v>0</v>
          </cell>
          <cell r="O231">
            <v>0</v>
          </cell>
          <cell r="P231">
            <v>3784856.85</v>
          </cell>
          <cell r="Q231">
            <v>8971.7199999999721</v>
          </cell>
          <cell r="R231">
            <v>-1418.04</v>
          </cell>
          <cell r="S231">
            <v>0</v>
          </cell>
          <cell r="T231">
            <v>3792410.5300000003</v>
          </cell>
          <cell r="U231">
            <v>2040693.2900000003</v>
          </cell>
          <cell r="V231">
            <v>-5793.0399999999991</v>
          </cell>
          <cell r="W231">
            <v>0</v>
          </cell>
          <cell r="X231">
            <v>5827310.7799999993</v>
          </cell>
        </row>
        <row r="232">
          <cell r="A232" t="str">
            <v/>
          </cell>
          <cell r="B232" t="str">
            <v/>
          </cell>
          <cell r="C232" t="str">
            <v>Scherer U4</v>
          </cell>
          <cell r="D232" t="str">
            <v>Steam</v>
          </cell>
          <cell r="E232" t="str">
            <v/>
          </cell>
          <cell r="J232" t="str">
            <v>Depr Total</v>
          </cell>
          <cell r="L232">
            <v>570155683.07000005</v>
          </cell>
          <cell r="M232">
            <v>15040693.27</v>
          </cell>
          <cell r="N232">
            <v>-42367.72</v>
          </cell>
          <cell r="O232">
            <v>0</v>
          </cell>
          <cell r="P232">
            <v>585154008.62</v>
          </cell>
          <cell r="Q232">
            <v>1387062.9500000004</v>
          </cell>
          <cell r="R232">
            <v>-219236.37</v>
          </cell>
          <cell r="S232">
            <v>0</v>
          </cell>
          <cell r="T232">
            <v>586321835.19999993</v>
          </cell>
          <cell r="U232">
            <v>315499339.66999996</v>
          </cell>
          <cell r="V232">
            <v>-895630.79000000015</v>
          </cell>
          <cell r="W232">
            <v>0</v>
          </cell>
          <cell r="X232">
            <v>900925544.08000004</v>
          </cell>
        </row>
        <row r="233">
          <cell r="A233" t="str">
            <v/>
          </cell>
          <cell r="B233" t="str">
            <v/>
          </cell>
          <cell r="C233" t="str">
            <v>Scherer U4 Total</v>
          </cell>
          <cell r="D233" t="str">
            <v>Steam</v>
          </cell>
          <cell r="E233" t="str">
            <v/>
          </cell>
          <cell r="I233" t="str">
            <v>Scherer U4 Total</v>
          </cell>
          <cell r="L233">
            <v>570155683.07000005</v>
          </cell>
          <cell r="M233">
            <v>15040693.27</v>
          </cell>
          <cell r="N233">
            <v>-42367.72</v>
          </cell>
          <cell r="O233">
            <v>0</v>
          </cell>
          <cell r="P233">
            <v>585154008.62</v>
          </cell>
          <cell r="Q233">
            <v>1387062.9500000004</v>
          </cell>
          <cell r="R233">
            <v>-219236.37</v>
          </cell>
          <cell r="S233">
            <v>0</v>
          </cell>
          <cell r="T233">
            <v>586321835.19999993</v>
          </cell>
          <cell r="U233">
            <v>315499339.66999996</v>
          </cell>
          <cell r="V233">
            <v>-895630.79000000015</v>
          </cell>
          <cell r="W233">
            <v>0</v>
          </cell>
          <cell r="X233">
            <v>900925544.08000004</v>
          </cell>
        </row>
        <row r="234">
          <cell r="A234" t="str">
            <v/>
          </cell>
          <cell r="B234" t="str">
            <v/>
          </cell>
          <cell r="C234" t="str">
            <v>Scherer U4 Total</v>
          </cell>
          <cell r="D234" t="str">
            <v>Steam</v>
          </cell>
          <cell r="E234" t="str">
            <v/>
          </cell>
          <cell r="H234" t="str">
            <v>Scherer  Total</v>
          </cell>
          <cell r="L234">
            <v>700157147.73000002</v>
          </cell>
          <cell r="M234">
            <v>15040693.27</v>
          </cell>
          <cell r="N234">
            <v>-142208.88</v>
          </cell>
          <cell r="O234">
            <v>0</v>
          </cell>
          <cell r="P234">
            <v>715055632.12</v>
          </cell>
          <cell r="Q234">
            <v>1615885.2800000005</v>
          </cell>
          <cell r="R234">
            <v>-255403.56</v>
          </cell>
          <cell r="S234">
            <v>0</v>
          </cell>
          <cell r="T234">
            <v>716416113.83999991</v>
          </cell>
          <cell r="U234">
            <v>367540492.08999991</v>
          </cell>
          <cell r="V234">
            <v>-1055429.3500000001</v>
          </cell>
          <cell r="W234">
            <v>0</v>
          </cell>
          <cell r="X234">
            <v>1082901176.5800002</v>
          </cell>
        </row>
        <row r="235">
          <cell r="A235" t="str">
            <v>31110900</v>
          </cell>
          <cell r="B235">
            <v>311</v>
          </cell>
          <cell r="C235" t="str">
            <v>SJRPP - Coal &amp; Limestone</v>
          </cell>
          <cell r="D235" t="str">
            <v>Steam</v>
          </cell>
          <cell r="E235">
            <v>10900</v>
          </cell>
          <cell r="H235" t="str">
            <v xml:space="preserve">St Johns River Power Plant </v>
          </cell>
          <cell r="I235" t="str">
            <v>SJRPP - Coal &amp; Limestone</v>
          </cell>
          <cell r="J235" t="str">
            <v>Depr</v>
          </cell>
          <cell r="K235">
            <v>311</v>
          </cell>
          <cell r="L235">
            <v>3783292</v>
          </cell>
          <cell r="M235">
            <v>0</v>
          </cell>
          <cell r="N235">
            <v>0</v>
          </cell>
          <cell r="O235">
            <v>0</v>
          </cell>
          <cell r="P235">
            <v>3783292</v>
          </cell>
          <cell r="Q235">
            <v>2704.51</v>
          </cell>
          <cell r="R235">
            <v>-6472.98</v>
          </cell>
          <cell r="S235">
            <v>0</v>
          </cell>
          <cell r="T235">
            <v>3779523.53</v>
          </cell>
          <cell r="U235">
            <v>978.23</v>
          </cell>
          <cell r="V235">
            <v>-25996.03</v>
          </cell>
          <cell r="W235">
            <v>0</v>
          </cell>
          <cell r="X235">
            <v>3754505.73</v>
          </cell>
        </row>
        <row r="236">
          <cell r="A236" t="str">
            <v>31210900</v>
          </cell>
          <cell r="B236">
            <v>312</v>
          </cell>
          <cell r="C236" t="str">
            <v>SJRPP - Coal &amp; Limestone</v>
          </cell>
          <cell r="D236" t="str">
            <v>Steam</v>
          </cell>
          <cell r="E236">
            <v>10900</v>
          </cell>
          <cell r="K236">
            <v>312</v>
          </cell>
          <cell r="L236">
            <v>31101279.82</v>
          </cell>
          <cell r="M236">
            <v>94353.3</v>
          </cell>
          <cell r="N236">
            <v>-84175.7</v>
          </cell>
          <cell r="O236">
            <v>664.77</v>
          </cell>
          <cell r="P236">
            <v>31112122.190000001</v>
          </cell>
          <cell r="Q236">
            <v>22240.719999999987</v>
          </cell>
          <cell r="R236">
            <v>-53231.039999999994</v>
          </cell>
          <cell r="S236">
            <v>0</v>
          </cell>
          <cell r="T236">
            <v>31081131.870000001</v>
          </cell>
          <cell r="U236">
            <v>8044.54</v>
          </cell>
          <cell r="V236">
            <v>-213780.19999999995</v>
          </cell>
          <cell r="W236">
            <v>0</v>
          </cell>
          <cell r="X236">
            <v>30875396.210000001</v>
          </cell>
        </row>
        <row r="237">
          <cell r="A237" t="str">
            <v>31410900</v>
          </cell>
          <cell r="B237">
            <v>314</v>
          </cell>
          <cell r="C237" t="str">
            <v>SJRPP - Coal &amp; Limestone</v>
          </cell>
          <cell r="D237" t="str">
            <v>Steam</v>
          </cell>
          <cell r="E237">
            <v>10900</v>
          </cell>
          <cell r="K237">
            <v>314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31510900</v>
          </cell>
          <cell r="B238">
            <v>315</v>
          </cell>
          <cell r="C238" t="str">
            <v>SJRPP - Coal &amp; Limestone</v>
          </cell>
          <cell r="D238" t="str">
            <v>Steam</v>
          </cell>
          <cell r="E238">
            <v>10900</v>
          </cell>
          <cell r="K238">
            <v>315</v>
          </cell>
          <cell r="L238">
            <v>3802186.93</v>
          </cell>
          <cell r="M238">
            <v>2317.44</v>
          </cell>
          <cell r="N238">
            <v>0</v>
          </cell>
          <cell r="O238">
            <v>0</v>
          </cell>
          <cell r="P238">
            <v>3804504.37</v>
          </cell>
          <cell r="Q238">
            <v>2719.68</v>
          </cell>
          <cell r="R238">
            <v>-6509.2800000000007</v>
          </cell>
          <cell r="S238">
            <v>0</v>
          </cell>
          <cell r="T238">
            <v>3800714.7700000005</v>
          </cell>
          <cell r="U238">
            <v>983.71</v>
          </cell>
          <cell r="V238">
            <v>-26141.810000000005</v>
          </cell>
          <cell r="W238">
            <v>0</v>
          </cell>
          <cell r="X238">
            <v>3775556.6700000009</v>
          </cell>
        </row>
        <row r="239">
          <cell r="A239" t="str">
            <v>31610900</v>
          </cell>
          <cell r="B239">
            <v>316</v>
          </cell>
          <cell r="C239" t="str">
            <v>SJRPP - Coal &amp; Limestone</v>
          </cell>
          <cell r="D239" t="str">
            <v>Steam</v>
          </cell>
          <cell r="E239">
            <v>10900</v>
          </cell>
          <cell r="K239">
            <v>316</v>
          </cell>
          <cell r="L239">
            <v>302789.31</v>
          </cell>
          <cell r="M239">
            <v>0</v>
          </cell>
          <cell r="N239">
            <v>0</v>
          </cell>
          <cell r="O239">
            <v>0</v>
          </cell>
          <cell r="P239">
            <v>302789.31</v>
          </cell>
          <cell r="Q239">
            <v>216.45999999999998</v>
          </cell>
          <cell r="R239">
            <v>-518.04</v>
          </cell>
          <cell r="S239">
            <v>0</v>
          </cell>
          <cell r="T239">
            <v>302487.73000000004</v>
          </cell>
          <cell r="U239">
            <v>78.3</v>
          </cell>
          <cell r="V239">
            <v>-2080.5100000000002</v>
          </cell>
          <cell r="W239">
            <v>0</v>
          </cell>
          <cell r="X239">
            <v>300485.52</v>
          </cell>
        </row>
        <row r="240">
          <cell r="A240" t="str">
            <v/>
          </cell>
          <cell r="B240" t="str">
            <v/>
          </cell>
          <cell r="C240" t="str">
            <v>SJRPP - Coal &amp; Limestone</v>
          </cell>
          <cell r="D240" t="str">
            <v>Steam</v>
          </cell>
          <cell r="E240" t="str">
            <v/>
          </cell>
          <cell r="J240" t="str">
            <v>Depr Total</v>
          </cell>
          <cell r="L240">
            <v>38989548.060000002</v>
          </cell>
          <cell r="M240">
            <v>96670.74</v>
          </cell>
          <cell r="N240">
            <v>-84175.7</v>
          </cell>
          <cell r="O240">
            <v>664.77</v>
          </cell>
          <cell r="P240">
            <v>39002707.869999997</v>
          </cell>
          <cell r="Q240">
            <v>27881.369999999988</v>
          </cell>
          <cell r="R240">
            <v>-66731.339999999982</v>
          </cell>
          <cell r="S240">
            <v>0</v>
          </cell>
          <cell r="T240">
            <v>38963857.899999999</v>
          </cell>
          <cell r="U240">
            <v>10084.779999999999</v>
          </cell>
          <cell r="V240">
            <v>-267998.55</v>
          </cell>
          <cell r="W240">
            <v>0</v>
          </cell>
          <cell r="X240">
            <v>38705944.130000003</v>
          </cell>
        </row>
        <row r="241">
          <cell r="A241" t="str">
            <v/>
          </cell>
          <cell r="B241" t="str">
            <v/>
          </cell>
          <cell r="C241" t="str">
            <v>SJRPP - Coal &amp; Limestone Total</v>
          </cell>
          <cell r="D241" t="str">
            <v>Steam</v>
          </cell>
          <cell r="E241" t="str">
            <v/>
          </cell>
          <cell r="I241" t="str">
            <v>SJRPP - Coal &amp; Limestone Total</v>
          </cell>
          <cell r="L241">
            <v>38989548.060000002</v>
          </cell>
          <cell r="M241">
            <v>96670.74</v>
          </cell>
          <cell r="N241">
            <v>-84175.7</v>
          </cell>
          <cell r="O241">
            <v>664.77</v>
          </cell>
          <cell r="P241">
            <v>39002707.869999997</v>
          </cell>
          <cell r="Q241">
            <v>27881.369999999988</v>
          </cell>
          <cell r="R241">
            <v>-66731.339999999982</v>
          </cell>
          <cell r="S241">
            <v>0</v>
          </cell>
          <cell r="T241">
            <v>38963857.899999999</v>
          </cell>
          <cell r="U241">
            <v>10084.779999999999</v>
          </cell>
          <cell r="V241">
            <v>-267998.55</v>
          </cell>
          <cell r="W241">
            <v>0</v>
          </cell>
          <cell r="X241">
            <v>38705944.130000003</v>
          </cell>
        </row>
        <row r="242">
          <cell r="A242" t="str">
            <v>31210901</v>
          </cell>
          <cell r="B242">
            <v>312</v>
          </cell>
          <cell r="C242" t="str">
            <v>SJRPP - Coal Cars</v>
          </cell>
          <cell r="D242" t="str">
            <v>Steam</v>
          </cell>
          <cell r="E242">
            <v>10901</v>
          </cell>
          <cell r="I242" t="str">
            <v>SJRPP - Coal Cars</v>
          </cell>
          <cell r="J242" t="str">
            <v>Depr</v>
          </cell>
          <cell r="K242">
            <v>312</v>
          </cell>
          <cell r="L242">
            <v>2600667.73</v>
          </cell>
          <cell r="M242">
            <v>0</v>
          </cell>
          <cell r="N242">
            <v>0</v>
          </cell>
          <cell r="O242">
            <v>-664.77</v>
          </cell>
          <cell r="P242">
            <v>2600002.96</v>
          </cell>
          <cell r="Q242">
            <v>0</v>
          </cell>
          <cell r="R242">
            <v>0</v>
          </cell>
          <cell r="S242">
            <v>0</v>
          </cell>
          <cell r="T242">
            <v>2600002.96</v>
          </cell>
          <cell r="U242">
            <v>0</v>
          </cell>
          <cell r="V242">
            <v>0</v>
          </cell>
          <cell r="W242">
            <v>0</v>
          </cell>
          <cell r="X242">
            <v>2600002.96</v>
          </cell>
        </row>
        <row r="243">
          <cell r="A243" t="str">
            <v/>
          </cell>
          <cell r="B243" t="str">
            <v/>
          </cell>
          <cell r="C243" t="str">
            <v>SJRPP - Coal Cars</v>
          </cell>
          <cell r="D243" t="str">
            <v>Steam</v>
          </cell>
          <cell r="E243" t="str">
            <v/>
          </cell>
          <cell r="J243" t="str">
            <v>Depr Total</v>
          </cell>
          <cell r="L243">
            <v>2600667.73</v>
          </cell>
          <cell r="M243">
            <v>0</v>
          </cell>
          <cell r="N243">
            <v>0</v>
          </cell>
          <cell r="O243">
            <v>-664.77</v>
          </cell>
          <cell r="P243">
            <v>2600002.96</v>
          </cell>
          <cell r="Q243">
            <v>0</v>
          </cell>
          <cell r="R243">
            <v>0</v>
          </cell>
          <cell r="S243">
            <v>0</v>
          </cell>
          <cell r="T243">
            <v>2600002.96</v>
          </cell>
          <cell r="U243">
            <v>0</v>
          </cell>
          <cell r="V243">
            <v>0</v>
          </cell>
          <cell r="W243">
            <v>0</v>
          </cell>
          <cell r="X243">
            <v>2600002.96</v>
          </cell>
        </row>
        <row r="244">
          <cell r="A244" t="str">
            <v/>
          </cell>
          <cell r="B244" t="str">
            <v/>
          </cell>
          <cell r="C244" t="str">
            <v>SJRPP - Coal Cars Total</v>
          </cell>
          <cell r="D244" t="str">
            <v>Steam</v>
          </cell>
          <cell r="E244" t="str">
            <v/>
          </cell>
          <cell r="I244" t="str">
            <v>SJRPP - Coal Cars Total</v>
          </cell>
          <cell r="L244">
            <v>2600667.73</v>
          </cell>
          <cell r="M244">
            <v>0</v>
          </cell>
          <cell r="N244">
            <v>0</v>
          </cell>
          <cell r="O244">
            <v>-664.77</v>
          </cell>
          <cell r="P244">
            <v>2600002.96</v>
          </cell>
          <cell r="Q244">
            <v>0</v>
          </cell>
          <cell r="R244">
            <v>0</v>
          </cell>
          <cell r="S244">
            <v>0</v>
          </cell>
          <cell r="T244">
            <v>2600002.96</v>
          </cell>
          <cell r="U244">
            <v>0</v>
          </cell>
          <cell r="V244">
            <v>0</v>
          </cell>
          <cell r="W244">
            <v>0</v>
          </cell>
          <cell r="X244">
            <v>2600002.96</v>
          </cell>
        </row>
        <row r="245">
          <cell r="A245" t="str">
            <v>31110902</v>
          </cell>
          <cell r="B245">
            <v>311</v>
          </cell>
          <cell r="C245" t="str">
            <v>SJRPP - Comm</v>
          </cell>
          <cell r="D245" t="str">
            <v>Steam</v>
          </cell>
          <cell r="E245">
            <v>10902</v>
          </cell>
          <cell r="I245" t="str">
            <v>SJRPP - Comm</v>
          </cell>
          <cell r="J245" t="str">
            <v>Depr</v>
          </cell>
          <cell r="K245">
            <v>311</v>
          </cell>
          <cell r="L245">
            <v>31960688.68</v>
          </cell>
          <cell r="M245">
            <v>821567.21</v>
          </cell>
          <cell r="N245">
            <v>-67636.97</v>
          </cell>
          <cell r="O245">
            <v>0</v>
          </cell>
          <cell r="P245">
            <v>32714618.920000002</v>
          </cell>
          <cell r="Q245">
            <v>384479.3600000001</v>
          </cell>
          <cell r="R245">
            <v>-23688.639999999999</v>
          </cell>
          <cell r="S245">
            <v>0</v>
          </cell>
          <cell r="T245">
            <v>33075409.640000001</v>
          </cell>
          <cell r="U245">
            <v>1060089.4099999999</v>
          </cell>
          <cell r="V245">
            <v>-95683.140000000014</v>
          </cell>
          <cell r="W245">
            <v>0</v>
          </cell>
          <cell r="X245">
            <v>34039815.909999996</v>
          </cell>
        </row>
        <row r="246">
          <cell r="A246" t="str">
            <v>31210902</v>
          </cell>
          <cell r="B246">
            <v>312</v>
          </cell>
          <cell r="C246" t="str">
            <v>SJRPP - Comm</v>
          </cell>
          <cell r="D246" t="str">
            <v>Steam</v>
          </cell>
          <cell r="E246">
            <v>10902</v>
          </cell>
          <cell r="K246">
            <v>312</v>
          </cell>
          <cell r="L246">
            <v>3670609.99</v>
          </cell>
          <cell r="M246">
            <v>133307.66</v>
          </cell>
          <cell r="N246">
            <v>0</v>
          </cell>
          <cell r="O246">
            <v>0</v>
          </cell>
          <cell r="P246">
            <v>3803917.6500000004</v>
          </cell>
          <cell r="Q246">
            <v>44705.639999999985</v>
          </cell>
          <cell r="R246">
            <v>-2754.41</v>
          </cell>
          <cell r="S246">
            <v>0</v>
          </cell>
          <cell r="T246">
            <v>3845868.88</v>
          </cell>
          <cell r="U246">
            <v>123262.72999999998</v>
          </cell>
          <cell r="V246">
            <v>-11125.64</v>
          </cell>
          <cell r="W246">
            <v>0</v>
          </cell>
          <cell r="X246">
            <v>3958005.97</v>
          </cell>
        </row>
        <row r="247">
          <cell r="A247" t="str">
            <v>31410902</v>
          </cell>
          <cell r="B247">
            <v>314</v>
          </cell>
          <cell r="C247" t="str">
            <v>SJRPP - Comm</v>
          </cell>
          <cell r="D247" t="str">
            <v>Steam</v>
          </cell>
          <cell r="E247">
            <v>10902</v>
          </cell>
          <cell r="K247">
            <v>314</v>
          </cell>
          <cell r="L247">
            <v>2465068.96</v>
          </cell>
          <cell r="M247">
            <v>0</v>
          </cell>
          <cell r="N247">
            <v>0</v>
          </cell>
          <cell r="O247">
            <v>0</v>
          </cell>
          <cell r="P247">
            <v>2465068.96</v>
          </cell>
          <cell r="Q247">
            <v>28970.78</v>
          </cell>
          <cell r="R247">
            <v>-1784.96</v>
          </cell>
          <cell r="S247">
            <v>0</v>
          </cell>
          <cell r="T247">
            <v>2492254.7799999998</v>
          </cell>
          <cell r="U247">
            <v>79878.459999999992</v>
          </cell>
          <cell r="V247">
            <v>-7209.8000000000011</v>
          </cell>
          <cell r="W247">
            <v>0</v>
          </cell>
          <cell r="X247">
            <v>2564923.44</v>
          </cell>
        </row>
        <row r="248">
          <cell r="A248" t="str">
            <v>31510902</v>
          </cell>
          <cell r="B248">
            <v>315</v>
          </cell>
          <cell r="C248" t="str">
            <v>SJRPP - Comm</v>
          </cell>
          <cell r="D248" t="str">
            <v>Steam</v>
          </cell>
          <cell r="E248">
            <v>10902</v>
          </cell>
          <cell r="K248">
            <v>315</v>
          </cell>
          <cell r="L248">
            <v>5661403.3799999999</v>
          </cell>
          <cell r="M248">
            <v>0</v>
          </cell>
          <cell r="N248">
            <v>0</v>
          </cell>
          <cell r="O248">
            <v>0</v>
          </cell>
          <cell r="P248">
            <v>5661403.3799999999</v>
          </cell>
          <cell r="Q248">
            <v>66535.78</v>
          </cell>
          <cell r="R248">
            <v>-4099.43</v>
          </cell>
          <cell r="S248">
            <v>0</v>
          </cell>
          <cell r="T248">
            <v>5723839.7300000004</v>
          </cell>
          <cell r="U248">
            <v>183452.97</v>
          </cell>
          <cell r="V248">
            <v>-16558.38</v>
          </cell>
          <cell r="W248">
            <v>0</v>
          </cell>
          <cell r="X248">
            <v>5890734.3199999994</v>
          </cell>
        </row>
        <row r="249">
          <cell r="A249" t="str">
            <v>31610902</v>
          </cell>
          <cell r="B249">
            <v>316</v>
          </cell>
          <cell r="C249" t="str">
            <v>SJRPP - Comm</v>
          </cell>
          <cell r="D249" t="str">
            <v>Steam</v>
          </cell>
          <cell r="E249">
            <v>10902</v>
          </cell>
          <cell r="K249">
            <v>316</v>
          </cell>
          <cell r="L249">
            <v>1581125.35</v>
          </cell>
          <cell r="M249">
            <v>0</v>
          </cell>
          <cell r="N249">
            <v>0</v>
          </cell>
          <cell r="O249">
            <v>0</v>
          </cell>
          <cell r="P249">
            <v>1581125.35</v>
          </cell>
          <cell r="Q249">
            <v>18582.22</v>
          </cell>
          <cell r="R249">
            <v>-1144.8899999999999</v>
          </cell>
          <cell r="S249">
            <v>0</v>
          </cell>
          <cell r="T249">
            <v>1598562.6800000002</v>
          </cell>
          <cell r="U249">
            <v>51235.01</v>
          </cell>
          <cell r="V249">
            <v>-4624.4399999999996</v>
          </cell>
          <cell r="W249">
            <v>0</v>
          </cell>
          <cell r="X249">
            <v>1645173.2500000002</v>
          </cell>
        </row>
        <row r="250">
          <cell r="A250" t="str">
            <v/>
          </cell>
          <cell r="B250" t="str">
            <v/>
          </cell>
          <cell r="C250" t="str">
            <v>SJRPP - Comm</v>
          </cell>
          <cell r="D250" t="str">
            <v>Steam</v>
          </cell>
          <cell r="E250" t="str">
            <v/>
          </cell>
          <cell r="J250" t="str">
            <v>Depr Total</v>
          </cell>
          <cell r="L250">
            <v>45338896.360000007</v>
          </cell>
          <cell r="M250">
            <v>954874.87</v>
          </cell>
          <cell r="N250">
            <v>-67636.97</v>
          </cell>
          <cell r="O250">
            <v>0</v>
          </cell>
          <cell r="P250">
            <v>46226134.260000005</v>
          </cell>
          <cell r="Q250">
            <v>543273.78000000014</v>
          </cell>
          <cell r="R250">
            <v>-33472.33</v>
          </cell>
          <cell r="S250">
            <v>0</v>
          </cell>
          <cell r="T250">
            <v>46735935.710000001</v>
          </cell>
          <cell r="U250">
            <v>1497918.5799999998</v>
          </cell>
          <cell r="V250">
            <v>-135201.40000000002</v>
          </cell>
          <cell r="W250">
            <v>0</v>
          </cell>
          <cell r="X250">
            <v>48098652.889999993</v>
          </cell>
        </row>
        <row r="251">
          <cell r="A251" t="str">
            <v>316.310902</v>
          </cell>
          <cell r="B251">
            <v>316.3</v>
          </cell>
          <cell r="C251" t="str">
            <v>SJRPP - Comm</v>
          </cell>
          <cell r="D251" t="str">
            <v>Steam</v>
          </cell>
          <cell r="E251">
            <v>10902</v>
          </cell>
          <cell r="J251" t="str">
            <v>Amort</v>
          </cell>
          <cell r="K251">
            <v>316.3</v>
          </cell>
          <cell r="L251">
            <v>4141.6499999999996</v>
          </cell>
          <cell r="M251">
            <v>3564.8</v>
          </cell>
          <cell r="N251">
            <v>0</v>
          </cell>
          <cell r="O251">
            <v>0</v>
          </cell>
          <cell r="P251">
            <v>7706.45</v>
          </cell>
          <cell r="Q251">
            <v>90.569999999999709</v>
          </cell>
          <cell r="R251">
            <v>-5.58</v>
          </cell>
          <cell r="S251">
            <v>0</v>
          </cell>
          <cell r="T251">
            <v>7791.44</v>
          </cell>
          <cell r="U251">
            <v>249.70999999999998</v>
          </cell>
          <cell r="V251">
            <v>-22.54</v>
          </cell>
          <cell r="W251">
            <v>0</v>
          </cell>
          <cell r="X251">
            <v>8018.6100000000015</v>
          </cell>
        </row>
        <row r="252">
          <cell r="A252" t="str">
            <v>316.510902</v>
          </cell>
          <cell r="B252">
            <v>316.5</v>
          </cell>
          <cell r="C252" t="str">
            <v>SJRPP - Comm</v>
          </cell>
          <cell r="D252" t="str">
            <v>Steam</v>
          </cell>
          <cell r="E252">
            <v>10902</v>
          </cell>
          <cell r="K252">
            <v>316.5</v>
          </cell>
          <cell r="L252">
            <v>46003.44</v>
          </cell>
          <cell r="M252">
            <v>1340</v>
          </cell>
          <cell r="N252">
            <v>-10954.97</v>
          </cell>
          <cell r="O252">
            <v>0</v>
          </cell>
          <cell r="P252">
            <v>36388.47</v>
          </cell>
          <cell r="Q252">
            <v>427.64999999999986</v>
          </cell>
          <cell r="R252">
            <v>-2451.1700000000019</v>
          </cell>
          <cell r="S252">
            <v>0</v>
          </cell>
          <cell r="T252">
            <v>34364.950000000004</v>
          </cell>
          <cell r="U252">
            <v>922.25000000000011</v>
          </cell>
          <cell r="V252">
            <v>-10632.609999999997</v>
          </cell>
          <cell r="W252">
            <v>0</v>
          </cell>
          <cell r="X252">
            <v>24654.59</v>
          </cell>
        </row>
        <row r="253">
          <cell r="A253" t="str">
            <v>316.710902</v>
          </cell>
          <cell r="B253">
            <v>316.7</v>
          </cell>
          <cell r="C253" t="str">
            <v>SJRPP - Comm</v>
          </cell>
          <cell r="D253" t="str">
            <v>Steam</v>
          </cell>
          <cell r="E253">
            <v>10902</v>
          </cell>
          <cell r="K253">
            <v>316.7</v>
          </cell>
          <cell r="L253">
            <v>231159.54</v>
          </cell>
          <cell r="M253">
            <v>23575.58</v>
          </cell>
          <cell r="N253">
            <v>-60021.26</v>
          </cell>
          <cell r="O253">
            <v>0</v>
          </cell>
          <cell r="P253">
            <v>194713.86</v>
          </cell>
          <cell r="Q253">
            <v>2212.2799999999988</v>
          </cell>
          <cell r="R253">
            <v>-9869.6900000000096</v>
          </cell>
          <cell r="S253">
            <v>0</v>
          </cell>
          <cell r="T253">
            <v>187056.45</v>
          </cell>
          <cell r="U253">
            <v>5524.28</v>
          </cell>
          <cell r="V253">
            <v>-33738.669999999991</v>
          </cell>
          <cell r="W253">
            <v>0</v>
          </cell>
          <cell r="X253">
            <v>158842.06</v>
          </cell>
        </row>
        <row r="254">
          <cell r="A254" t="str">
            <v/>
          </cell>
          <cell r="B254" t="str">
            <v/>
          </cell>
          <cell r="C254" t="str">
            <v>SJRPP - Comm</v>
          </cell>
          <cell r="D254" t="str">
            <v>Steam</v>
          </cell>
          <cell r="E254" t="str">
            <v/>
          </cell>
          <cell r="J254" t="str">
            <v>Amort Total</v>
          </cell>
          <cell r="L254">
            <v>281304.63</v>
          </cell>
          <cell r="M254">
            <v>28480.38</v>
          </cell>
          <cell r="N254">
            <v>-70976.23</v>
          </cell>
          <cell r="O254">
            <v>0</v>
          </cell>
          <cell r="P254">
            <v>238808.77999999997</v>
          </cell>
          <cell r="Q254">
            <v>2730.4999999999982</v>
          </cell>
          <cell r="R254">
            <v>-12326.440000000011</v>
          </cell>
          <cell r="S254">
            <v>0</v>
          </cell>
          <cell r="T254">
            <v>229212.84000000003</v>
          </cell>
          <cell r="U254">
            <v>6696.24</v>
          </cell>
          <cell r="V254">
            <v>-44393.819999999992</v>
          </cell>
          <cell r="W254">
            <v>0</v>
          </cell>
          <cell r="X254">
            <v>191515.26</v>
          </cell>
        </row>
        <row r="255">
          <cell r="A255" t="str">
            <v/>
          </cell>
          <cell r="B255" t="str">
            <v/>
          </cell>
          <cell r="C255" t="str">
            <v>SJRPP - Comm Total</v>
          </cell>
          <cell r="D255" t="str">
            <v>Steam</v>
          </cell>
          <cell r="E255" t="str">
            <v/>
          </cell>
          <cell r="I255" t="str">
            <v>SJRPP - Comm Total</v>
          </cell>
          <cell r="L255">
            <v>45620200.990000002</v>
          </cell>
          <cell r="M255">
            <v>983355.25</v>
          </cell>
          <cell r="N255">
            <v>-138613.20000000001</v>
          </cell>
          <cell r="O255">
            <v>0</v>
          </cell>
          <cell r="P255">
            <v>46464943.040000007</v>
          </cell>
          <cell r="Q255">
            <v>546004.28000000014</v>
          </cell>
          <cell r="R255">
            <v>-45798.770000000011</v>
          </cell>
          <cell r="S255">
            <v>0</v>
          </cell>
          <cell r="T255">
            <v>46965148.550000004</v>
          </cell>
          <cell r="U255">
            <v>1504614.8199999998</v>
          </cell>
          <cell r="V255">
            <v>-179595.22</v>
          </cell>
          <cell r="W255">
            <v>0</v>
          </cell>
          <cell r="X255">
            <v>48290168.149999999</v>
          </cell>
        </row>
        <row r="256">
          <cell r="A256" t="str">
            <v>31110903</v>
          </cell>
          <cell r="B256">
            <v>311</v>
          </cell>
          <cell r="C256" t="str">
            <v>SJRPP - Gypsum</v>
          </cell>
          <cell r="D256" t="str">
            <v>Steam</v>
          </cell>
          <cell r="E256">
            <v>10903</v>
          </cell>
          <cell r="I256" t="str">
            <v>SJRPP - Gypsum</v>
          </cell>
          <cell r="J256" t="str">
            <v>Depr</v>
          </cell>
          <cell r="K256">
            <v>311</v>
          </cell>
          <cell r="L256">
            <v>2052191.7</v>
          </cell>
          <cell r="M256">
            <v>0</v>
          </cell>
          <cell r="N256">
            <v>0</v>
          </cell>
          <cell r="O256">
            <v>0</v>
          </cell>
          <cell r="P256">
            <v>2052191.7</v>
          </cell>
          <cell r="Q256">
            <v>1467.02</v>
          </cell>
          <cell r="R256">
            <v>-3511.17</v>
          </cell>
          <cell r="S256">
            <v>0</v>
          </cell>
          <cell r="T256">
            <v>2050147.55</v>
          </cell>
          <cell r="U256">
            <v>530.63000000000011</v>
          </cell>
          <cell r="V256">
            <v>-14101.16</v>
          </cell>
          <cell r="W256">
            <v>0</v>
          </cell>
          <cell r="X256">
            <v>2036577.0200000003</v>
          </cell>
        </row>
        <row r="257">
          <cell r="A257" t="str">
            <v>31210903</v>
          </cell>
          <cell r="B257">
            <v>312</v>
          </cell>
          <cell r="C257" t="str">
            <v>SJRPP - Gypsum</v>
          </cell>
          <cell r="D257" t="str">
            <v>Steam</v>
          </cell>
          <cell r="E257">
            <v>10903</v>
          </cell>
          <cell r="K257">
            <v>312</v>
          </cell>
          <cell r="L257">
            <v>17077894.899999999</v>
          </cell>
          <cell r="M257">
            <v>137623.18</v>
          </cell>
          <cell r="N257">
            <v>-82006.11</v>
          </cell>
          <cell r="O257">
            <v>0</v>
          </cell>
          <cell r="P257">
            <v>17133511.969999999</v>
          </cell>
          <cell r="Q257">
            <v>12248.020000000019</v>
          </cell>
          <cell r="R257">
            <v>-29314.439999999988</v>
          </cell>
          <cell r="S257">
            <v>0</v>
          </cell>
          <cell r="T257">
            <v>17116445.549999997</v>
          </cell>
          <cell r="U257">
            <v>4430.16</v>
          </cell>
          <cell r="V257">
            <v>-117729.18999999996</v>
          </cell>
          <cell r="W257">
            <v>0</v>
          </cell>
          <cell r="X257">
            <v>17003146.519999996</v>
          </cell>
        </row>
        <row r="258">
          <cell r="A258" t="str">
            <v>31410903</v>
          </cell>
          <cell r="B258">
            <v>314</v>
          </cell>
          <cell r="C258" t="str">
            <v>SJRPP - Gypsum</v>
          </cell>
          <cell r="D258" t="str">
            <v>Steam</v>
          </cell>
          <cell r="E258">
            <v>10903</v>
          </cell>
          <cell r="K258">
            <v>314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31510903</v>
          </cell>
          <cell r="B259">
            <v>315</v>
          </cell>
          <cell r="C259" t="str">
            <v>SJRPP - Gypsum</v>
          </cell>
          <cell r="D259" t="str">
            <v>Steam</v>
          </cell>
          <cell r="E259">
            <v>10903</v>
          </cell>
          <cell r="K259">
            <v>315</v>
          </cell>
          <cell r="L259">
            <v>53006.59</v>
          </cell>
          <cell r="M259">
            <v>0</v>
          </cell>
          <cell r="N259">
            <v>0</v>
          </cell>
          <cell r="O259">
            <v>0</v>
          </cell>
          <cell r="P259">
            <v>53006.59</v>
          </cell>
          <cell r="Q259">
            <v>37.89</v>
          </cell>
          <cell r="R259">
            <v>-90.69</v>
          </cell>
          <cell r="S259">
            <v>0</v>
          </cell>
          <cell r="T259">
            <v>52953.789999999994</v>
          </cell>
          <cell r="U259">
            <v>13.71</v>
          </cell>
          <cell r="V259">
            <v>-364.22</v>
          </cell>
          <cell r="W259">
            <v>0</v>
          </cell>
          <cell r="X259">
            <v>52603.279999999992</v>
          </cell>
        </row>
        <row r="260">
          <cell r="A260" t="str">
            <v>31610903</v>
          </cell>
          <cell r="B260">
            <v>316</v>
          </cell>
          <cell r="C260" t="str">
            <v>SJRPP - Gypsum</v>
          </cell>
          <cell r="D260" t="str">
            <v>Steam</v>
          </cell>
          <cell r="E260">
            <v>10903</v>
          </cell>
          <cell r="K260">
            <v>316</v>
          </cell>
          <cell r="L260">
            <v>111288.85</v>
          </cell>
          <cell r="M260">
            <v>0</v>
          </cell>
          <cell r="N260">
            <v>0</v>
          </cell>
          <cell r="O260">
            <v>0</v>
          </cell>
          <cell r="P260">
            <v>111288.85</v>
          </cell>
          <cell r="Q260">
            <v>79.56</v>
          </cell>
          <cell r="R260">
            <v>-190.41</v>
          </cell>
          <cell r="S260">
            <v>0</v>
          </cell>
          <cell r="T260">
            <v>111178</v>
          </cell>
          <cell r="U260">
            <v>28.779999999999998</v>
          </cell>
          <cell r="V260">
            <v>-764.71000000000015</v>
          </cell>
          <cell r="W260">
            <v>0</v>
          </cell>
          <cell r="X260">
            <v>110442.06999999999</v>
          </cell>
        </row>
        <row r="261">
          <cell r="A261" t="str">
            <v/>
          </cell>
          <cell r="B261" t="str">
            <v/>
          </cell>
          <cell r="C261" t="str">
            <v>SJRPP - Gypsum</v>
          </cell>
          <cell r="D261" t="str">
            <v>Steam</v>
          </cell>
          <cell r="E261" t="str">
            <v/>
          </cell>
          <cell r="J261" t="str">
            <v>Depr Total</v>
          </cell>
          <cell r="L261">
            <v>19294382.039999999</v>
          </cell>
          <cell r="M261">
            <v>137623.18</v>
          </cell>
          <cell r="N261">
            <v>-82006.11</v>
          </cell>
          <cell r="O261">
            <v>0</v>
          </cell>
          <cell r="P261">
            <v>19349999.109999999</v>
          </cell>
          <cell r="Q261">
            <v>13832.490000000018</v>
          </cell>
          <cell r="R261">
            <v>-33106.709999999992</v>
          </cell>
          <cell r="S261">
            <v>0</v>
          </cell>
          <cell r="T261">
            <v>19330724.889999997</v>
          </cell>
          <cell r="U261">
            <v>5003.28</v>
          </cell>
          <cell r="V261">
            <v>-132959.27999999994</v>
          </cell>
          <cell r="W261">
            <v>0</v>
          </cell>
          <cell r="X261">
            <v>19202768.889999997</v>
          </cell>
        </row>
        <row r="262">
          <cell r="A262" t="str">
            <v/>
          </cell>
          <cell r="B262" t="str">
            <v/>
          </cell>
          <cell r="C262" t="str">
            <v>SJRPP - Gypsum Total</v>
          </cell>
          <cell r="D262" t="str">
            <v>Steam</v>
          </cell>
          <cell r="E262" t="str">
            <v/>
          </cell>
          <cell r="I262" t="str">
            <v>SJRPP - Gypsum Total</v>
          </cell>
          <cell r="L262">
            <v>19294382.039999999</v>
          </cell>
          <cell r="M262">
            <v>137623.18</v>
          </cell>
          <cell r="N262">
            <v>-82006.11</v>
          </cell>
          <cell r="O262">
            <v>0</v>
          </cell>
          <cell r="P262">
            <v>19349999.109999999</v>
          </cell>
          <cell r="Q262">
            <v>13832.490000000018</v>
          </cell>
          <cell r="R262">
            <v>-33106.709999999992</v>
          </cell>
          <cell r="S262">
            <v>0</v>
          </cell>
          <cell r="T262">
            <v>19330724.889999997</v>
          </cell>
          <cell r="U262">
            <v>5003.28</v>
          </cell>
          <cell r="V262">
            <v>-132959.27999999994</v>
          </cell>
          <cell r="W262">
            <v>0</v>
          </cell>
          <cell r="X262">
            <v>19202768.889999997</v>
          </cell>
        </row>
        <row r="263">
          <cell r="A263" t="str">
            <v>31110904</v>
          </cell>
          <cell r="B263">
            <v>311</v>
          </cell>
          <cell r="C263" t="str">
            <v>SJRPP U1</v>
          </cell>
          <cell r="D263" t="str">
            <v>Steam</v>
          </cell>
          <cell r="E263">
            <v>10904</v>
          </cell>
          <cell r="I263" t="str">
            <v>SJRPP U1</v>
          </cell>
          <cell r="J263" t="str">
            <v>Depr</v>
          </cell>
          <cell r="K263">
            <v>311</v>
          </cell>
          <cell r="L263">
            <v>9046962.0399999991</v>
          </cell>
          <cell r="M263">
            <v>3941.33</v>
          </cell>
          <cell r="N263">
            <v>-95906.64</v>
          </cell>
          <cell r="O263">
            <v>0</v>
          </cell>
          <cell r="P263">
            <v>8954996.7299999986</v>
          </cell>
          <cell r="Q263">
            <v>105243.81999999999</v>
          </cell>
          <cell r="R263">
            <v>-6484.3099999999977</v>
          </cell>
          <cell r="S263">
            <v>0</v>
          </cell>
          <cell r="T263">
            <v>9053756.2400000002</v>
          </cell>
          <cell r="U263">
            <v>290179.05</v>
          </cell>
          <cell r="V263">
            <v>-26191.439999999999</v>
          </cell>
          <cell r="W263">
            <v>0</v>
          </cell>
          <cell r="X263">
            <v>9317743.8500000015</v>
          </cell>
        </row>
        <row r="264">
          <cell r="A264" t="str">
            <v>31210904</v>
          </cell>
          <cell r="B264">
            <v>312</v>
          </cell>
          <cell r="C264" t="str">
            <v>SJRPP U1</v>
          </cell>
          <cell r="D264" t="str">
            <v>Steam</v>
          </cell>
          <cell r="E264">
            <v>10904</v>
          </cell>
          <cell r="K264">
            <v>312</v>
          </cell>
          <cell r="L264">
            <v>100465489.72</v>
          </cell>
          <cell r="M264">
            <v>-174370.16000000015</v>
          </cell>
          <cell r="N264">
            <v>-2242793.09</v>
          </cell>
          <cell r="O264">
            <v>0</v>
          </cell>
          <cell r="P264">
            <v>98048326.469999999</v>
          </cell>
          <cell r="Q264">
            <v>1152315.3799999999</v>
          </cell>
          <cell r="R264">
            <v>-70996.779999999795</v>
          </cell>
          <cell r="S264">
            <v>0</v>
          </cell>
          <cell r="T264">
            <v>99129645.069999993</v>
          </cell>
          <cell r="U264">
            <v>3177172.64</v>
          </cell>
          <cell r="V264">
            <v>-286770.05</v>
          </cell>
          <cell r="W264">
            <v>0</v>
          </cell>
          <cell r="X264">
            <v>102020047.66</v>
          </cell>
        </row>
        <row r="265">
          <cell r="A265" t="str">
            <v>31410904</v>
          </cell>
          <cell r="B265">
            <v>314</v>
          </cell>
          <cell r="C265" t="str">
            <v>SJRPP U1</v>
          </cell>
          <cell r="D265" t="str">
            <v>Steam</v>
          </cell>
          <cell r="E265">
            <v>10904</v>
          </cell>
          <cell r="K265">
            <v>314</v>
          </cell>
          <cell r="L265">
            <v>25579256.920000002</v>
          </cell>
          <cell r="M265">
            <v>102274.8</v>
          </cell>
          <cell r="N265">
            <v>-127142.49</v>
          </cell>
          <cell r="O265">
            <v>0</v>
          </cell>
          <cell r="P265">
            <v>25554389.230000004</v>
          </cell>
          <cell r="Q265">
            <v>300328.60000000003</v>
          </cell>
          <cell r="R265">
            <v>-18503.930000000008</v>
          </cell>
          <cell r="S265">
            <v>0</v>
          </cell>
          <cell r="T265">
            <v>25836213.899999999</v>
          </cell>
          <cell r="U265">
            <v>828068.24</v>
          </cell>
          <cell r="V265">
            <v>-74741.050000000017</v>
          </cell>
          <cell r="W265">
            <v>0</v>
          </cell>
          <cell r="X265">
            <v>26589541.090000004</v>
          </cell>
        </row>
        <row r="266">
          <cell r="A266" t="str">
            <v>31510904</v>
          </cell>
          <cell r="B266">
            <v>315</v>
          </cell>
          <cell r="C266" t="str">
            <v>SJRPP U1</v>
          </cell>
          <cell r="D266" t="str">
            <v>Steam</v>
          </cell>
          <cell r="E266">
            <v>10904</v>
          </cell>
          <cell r="K266">
            <v>315</v>
          </cell>
          <cell r="L266">
            <v>11707906.699999999</v>
          </cell>
          <cell r="M266">
            <v>905583.91</v>
          </cell>
          <cell r="N266">
            <v>-219816.13</v>
          </cell>
          <cell r="O266">
            <v>0</v>
          </cell>
          <cell r="P266">
            <v>12393674.479999999</v>
          </cell>
          <cell r="Q266">
            <v>145656.97000000009</v>
          </cell>
          <cell r="R266">
            <v>-8974.2599999999802</v>
          </cell>
          <cell r="S266">
            <v>0</v>
          </cell>
          <cell r="T266">
            <v>12530357.189999999</v>
          </cell>
          <cell r="U266">
            <v>401606.49</v>
          </cell>
          <cell r="V266">
            <v>-36248.800000000003</v>
          </cell>
          <cell r="W266">
            <v>0</v>
          </cell>
          <cell r="X266">
            <v>12895714.879999997</v>
          </cell>
        </row>
        <row r="267">
          <cell r="A267" t="str">
            <v>31610904</v>
          </cell>
          <cell r="B267">
            <v>316</v>
          </cell>
          <cell r="C267" t="str">
            <v>SJRPP U1</v>
          </cell>
          <cell r="D267" t="str">
            <v>Steam</v>
          </cell>
          <cell r="E267">
            <v>10904</v>
          </cell>
          <cell r="K267">
            <v>316</v>
          </cell>
          <cell r="L267">
            <v>2002513.58</v>
          </cell>
          <cell r="M267">
            <v>9137.83</v>
          </cell>
          <cell r="N267">
            <v>0</v>
          </cell>
          <cell r="O267">
            <v>0</v>
          </cell>
          <cell r="P267">
            <v>2011651.4100000001</v>
          </cell>
          <cell r="Q267">
            <v>23641.979999999996</v>
          </cell>
          <cell r="R267">
            <v>-1456.6399999999999</v>
          </cell>
          <cell r="S267">
            <v>0</v>
          </cell>
          <cell r="T267">
            <v>2033836.7500000002</v>
          </cell>
          <cell r="U267">
            <v>65185.86</v>
          </cell>
          <cell r="V267">
            <v>-5883.64</v>
          </cell>
          <cell r="W267">
            <v>0</v>
          </cell>
          <cell r="X267">
            <v>2093138.97</v>
          </cell>
        </row>
        <row r="268">
          <cell r="A268" t="str">
            <v/>
          </cell>
          <cell r="B268" t="str">
            <v/>
          </cell>
          <cell r="C268" t="str">
            <v>SJRPP U1</v>
          </cell>
          <cell r="D268" t="str">
            <v>Steam</v>
          </cell>
          <cell r="E268" t="str">
            <v/>
          </cell>
          <cell r="J268" t="str">
            <v>Depr Total</v>
          </cell>
          <cell r="L268">
            <v>148802128.96000001</v>
          </cell>
          <cell r="M268">
            <v>846567.70999999985</v>
          </cell>
          <cell r="N268">
            <v>-2685658.35</v>
          </cell>
          <cell r="O268">
            <v>0</v>
          </cell>
          <cell r="P268">
            <v>146963038.31999999</v>
          </cell>
          <cell r="Q268">
            <v>1727186.75</v>
          </cell>
          <cell r="R268">
            <v>-106415.91999999978</v>
          </cell>
          <cell r="S268">
            <v>0</v>
          </cell>
          <cell r="T268">
            <v>148583809.14999998</v>
          </cell>
          <cell r="U268">
            <v>4762212.28</v>
          </cell>
          <cell r="V268">
            <v>-429834.98000000004</v>
          </cell>
          <cell r="W268">
            <v>0</v>
          </cell>
          <cell r="X268">
            <v>152916186.44999999</v>
          </cell>
        </row>
        <row r="269">
          <cell r="A269" t="str">
            <v/>
          </cell>
          <cell r="B269" t="str">
            <v/>
          </cell>
          <cell r="C269" t="str">
            <v>SJRPP U1 Total</v>
          </cell>
          <cell r="D269" t="str">
            <v>Steam</v>
          </cell>
          <cell r="E269" t="str">
            <v/>
          </cell>
          <cell r="I269" t="str">
            <v>SJRPP U1 Total</v>
          </cell>
          <cell r="L269">
            <v>148802128.96000001</v>
          </cell>
          <cell r="M269">
            <v>846567.70999999985</v>
          </cell>
          <cell r="N269">
            <v>-2685658.35</v>
          </cell>
          <cell r="O269">
            <v>0</v>
          </cell>
          <cell r="P269">
            <v>146963038.31999999</v>
          </cell>
          <cell r="Q269">
            <v>1727186.75</v>
          </cell>
          <cell r="R269">
            <v>-106415.91999999978</v>
          </cell>
          <cell r="S269">
            <v>0</v>
          </cell>
          <cell r="T269">
            <v>148583809.14999998</v>
          </cell>
          <cell r="U269">
            <v>4762212.28</v>
          </cell>
          <cell r="V269">
            <v>-429834.98000000004</v>
          </cell>
          <cell r="W269">
            <v>0</v>
          </cell>
          <cell r="X269">
            <v>152916186.44999999</v>
          </cell>
        </row>
        <row r="270">
          <cell r="A270" t="str">
            <v>31110905</v>
          </cell>
          <cell r="B270">
            <v>311</v>
          </cell>
          <cell r="C270" t="str">
            <v>SJRPP U2</v>
          </cell>
          <cell r="D270" t="str">
            <v>Steam</v>
          </cell>
          <cell r="E270">
            <v>10905</v>
          </cell>
          <cell r="I270" t="str">
            <v>SJRPP U2</v>
          </cell>
          <cell r="J270" t="str">
            <v>Depr</v>
          </cell>
          <cell r="K270">
            <v>311</v>
          </cell>
          <cell r="L270">
            <v>7388745.71</v>
          </cell>
          <cell r="M270">
            <v>0</v>
          </cell>
          <cell r="N270">
            <v>-128402.02</v>
          </cell>
          <cell r="O270">
            <v>0</v>
          </cell>
          <cell r="P270">
            <v>7260343.6900000004</v>
          </cell>
          <cell r="Q270">
            <v>5190.1400000000003</v>
          </cell>
          <cell r="R270">
            <v>-12312.449999999997</v>
          </cell>
          <cell r="S270">
            <v>0</v>
          </cell>
          <cell r="T270">
            <v>7253221.3799999999</v>
          </cell>
          <cell r="U270">
            <v>1877.36</v>
          </cell>
          <cell r="V270">
            <v>-49449.580000000009</v>
          </cell>
          <cell r="W270">
            <v>0</v>
          </cell>
          <cell r="X270">
            <v>7205649.1599999992</v>
          </cell>
        </row>
        <row r="271">
          <cell r="A271" t="str">
            <v>31210905</v>
          </cell>
          <cell r="B271">
            <v>312</v>
          </cell>
          <cell r="C271" t="str">
            <v>SJRPP U2</v>
          </cell>
          <cell r="D271" t="str">
            <v>Steam</v>
          </cell>
          <cell r="E271">
            <v>10905</v>
          </cell>
          <cell r="K271">
            <v>312</v>
          </cell>
          <cell r="L271">
            <v>92378147.909999996</v>
          </cell>
          <cell r="M271">
            <v>-222075.5</v>
          </cell>
          <cell r="N271">
            <v>-1284733.21</v>
          </cell>
          <cell r="O271">
            <v>0</v>
          </cell>
          <cell r="P271">
            <v>90871339.200000003</v>
          </cell>
          <cell r="Q271">
            <v>64960.41</v>
          </cell>
          <cell r="R271">
            <v>-154104.2100000002</v>
          </cell>
          <cell r="S271">
            <v>0</v>
          </cell>
          <cell r="T271">
            <v>90782195.399999991</v>
          </cell>
          <cell r="U271">
            <v>23497.05</v>
          </cell>
          <cell r="V271">
            <v>-618917.23</v>
          </cell>
          <cell r="W271">
            <v>0</v>
          </cell>
          <cell r="X271">
            <v>90186775.220000014</v>
          </cell>
        </row>
        <row r="272">
          <cell r="A272" t="str">
            <v>31410905</v>
          </cell>
          <cell r="B272">
            <v>314</v>
          </cell>
          <cell r="C272" t="str">
            <v>SJRPP U2</v>
          </cell>
          <cell r="D272" t="str">
            <v>Steam</v>
          </cell>
          <cell r="E272">
            <v>10905</v>
          </cell>
          <cell r="K272">
            <v>314</v>
          </cell>
          <cell r="L272">
            <v>23691608.309999999</v>
          </cell>
          <cell r="M272">
            <v>10370.379999999999</v>
          </cell>
          <cell r="N272">
            <v>0</v>
          </cell>
          <cell r="O272">
            <v>0</v>
          </cell>
          <cell r="P272">
            <v>23701978.689999998</v>
          </cell>
          <cell r="Q272">
            <v>16943.64</v>
          </cell>
          <cell r="R272">
            <v>-40195.020000000004</v>
          </cell>
          <cell r="S272">
            <v>0</v>
          </cell>
          <cell r="T272">
            <v>23678727.309999999</v>
          </cell>
          <cell r="U272">
            <v>6128.73</v>
          </cell>
          <cell r="V272">
            <v>-161432.24999999997</v>
          </cell>
          <cell r="W272">
            <v>0</v>
          </cell>
          <cell r="X272">
            <v>23523423.789999999</v>
          </cell>
        </row>
        <row r="273">
          <cell r="A273" t="str">
            <v>31510905</v>
          </cell>
          <cell r="B273">
            <v>315</v>
          </cell>
          <cell r="C273" t="str">
            <v>SJRPP U2</v>
          </cell>
          <cell r="D273" t="str">
            <v>Steam</v>
          </cell>
          <cell r="E273">
            <v>10905</v>
          </cell>
          <cell r="K273">
            <v>315</v>
          </cell>
          <cell r="L273">
            <v>9651452.4399999995</v>
          </cell>
          <cell r="M273">
            <v>426219.91</v>
          </cell>
          <cell r="N273">
            <v>0</v>
          </cell>
          <cell r="O273">
            <v>0</v>
          </cell>
          <cell r="P273">
            <v>10077672.35</v>
          </cell>
          <cell r="Q273">
            <v>7204.1399999999558</v>
          </cell>
          <cell r="R273">
            <v>-17090.22</v>
          </cell>
          <cell r="S273">
            <v>0</v>
          </cell>
          <cell r="T273">
            <v>10067786.27</v>
          </cell>
          <cell r="U273">
            <v>2605.8199999999997</v>
          </cell>
          <cell r="V273">
            <v>-68638.179999999993</v>
          </cell>
          <cell r="W273">
            <v>0</v>
          </cell>
          <cell r="X273">
            <v>10001753.909999998</v>
          </cell>
        </row>
        <row r="274">
          <cell r="A274" t="str">
            <v>31610905</v>
          </cell>
          <cell r="B274">
            <v>316</v>
          </cell>
          <cell r="C274" t="str">
            <v>SJRPP U2</v>
          </cell>
          <cell r="D274" t="str">
            <v>Steam</v>
          </cell>
          <cell r="E274">
            <v>10905</v>
          </cell>
          <cell r="K274">
            <v>316</v>
          </cell>
          <cell r="L274">
            <v>1601189.1</v>
          </cell>
          <cell r="M274">
            <v>9591.24</v>
          </cell>
          <cell r="N274">
            <v>0</v>
          </cell>
          <cell r="O274">
            <v>0</v>
          </cell>
          <cell r="P274">
            <v>1610780.34</v>
          </cell>
          <cell r="Q274">
            <v>1151.4900000000016</v>
          </cell>
          <cell r="R274">
            <v>-2731.6499999999996</v>
          </cell>
          <cell r="S274">
            <v>0</v>
          </cell>
          <cell r="T274">
            <v>1609200.1800000002</v>
          </cell>
          <cell r="U274">
            <v>416.51000000000005</v>
          </cell>
          <cell r="V274">
            <v>-10970.909999999998</v>
          </cell>
          <cell r="W274">
            <v>0</v>
          </cell>
          <cell r="X274">
            <v>1598645.78</v>
          </cell>
        </row>
        <row r="275">
          <cell r="A275" t="str">
            <v/>
          </cell>
          <cell r="B275" t="str">
            <v/>
          </cell>
          <cell r="C275" t="str">
            <v>SJRPP U2</v>
          </cell>
          <cell r="D275" t="str">
            <v>Steam</v>
          </cell>
          <cell r="E275" t="str">
            <v/>
          </cell>
          <cell r="J275" t="str">
            <v>Depr Total</v>
          </cell>
          <cell r="L275">
            <v>134711143.47</v>
          </cell>
          <cell r="M275">
            <v>224106.02999999997</v>
          </cell>
          <cell r="N275">
            <v>-1413135.23</v>
          </cell>
          <cell r="O275">
            <v>0</v>
          </cell>
          <cell r="P275">
            <v>133522114.27</v>
          </cell>
          <cell r="Q275">
            <v>95449.819999999963</v>
          </cell>
          <cell r="R275">
            <v>-226433.55000000022</v>
          </cell>
          <cell r="S275">
            <v>0</v>
          </cell>
          <cell r="T275">
            <v>133391130.53999999</v>
          </cell>
          <cell r="U275">
            <v>34525.47</v>
          </cell>
          <cell r="V275">
            <v>-909408.15</v>
          </cell>
          <cell r="W275">
            <v>0</v>
          </cell>
          <cell r="X275">
            <v>132516247.86000001</v>
          </cell>
        </row>
        <row r="276">
          <cell r="A276" t="str">
            <v/>
          </cell>
          <cell r="B276" t="str">
            <v/>
          </cell>
          <cell r="C276" t="str">
            <v>SJRPP U2 Total</v>
          </cell>
          <cell r="D276" t="str">
            <v>Steam</v>
          </cell>
          <cell r="E276" t="str">
            <v/>
          </cell>
          <cell r="I276" t="str">
            <v>SJRPP U2 Total</v>
          </cell>
          <cell r="L276">
            <v>134711143.47</v>
          </cell>
          <cell r="M276">
            <v>224106.02999999997</v>
          </cell>
          <cell r="N276">
            <v>-1413135.23</v>
          </cell>
          <cell r="O276">
            <v>0</v>
          </cell>
          <cell r="P276">
            <v>133522114.27</v>
          </cell>
          <cell r="Q276">
            <v>95449.819999999963</v>
          </cell>
          <cell r="R276">
            <v>-226433.55000000022</v>
          </cell>
          <cell r="S276">
            <v>0</v>
          </cell>
          <cell r="T276">
            <v>133391130.53999999</v>
          </cell>
          <cell r="U276">
            <v>34525.47</v>
          </cell>
          <cell r="V276">
            <v>-909408.15</v>
          </cell>
          <cell r="W276">
            <v>0</v>
          </cell>
          <cell r="X276">
            <v>132516247.86000001</v>
          </cell>
        </row>
        <row r="277">
          <cell r="A277" t="str">
            <v/>
          </cell>
          <cell r="B277" t="str">
            <v/>
          </cell>
          <cell r="C277" t="str">
            <v>SJRPP U2 Total</v>
          </cell>
          <cell r="D277" t="str">
            <v>Steam</v>
          </cell>
          <cell r="E277" t="str">
            <v/>
          </cell>
          <cell r="H277" t="str">
            <v>St Johns River Power Plant  Total</v>
          </cell>
          <cell r="L277">
            <v>390018071.25</v>
          </cell>
          <cell r="M277">
            <v>2288322.91</v>
          </cell>
          <cell r="N277">
            <v>-4403588.59</v>
          </cell>
          <cell r="O277">
            <v>0</v>
          </cell>
          <cell r="P277">
            <v>387902805.56999999</v>
          </cell>
          <cell r="Q277">
            <v>2410354.7100000009</v>
          </cell>
          <cell r="R277">
            <v>-478486.29000000004</v>
          </cell>
          <cell r="S277">
            <v>0</v>
          </cell>
          <cell r="T277">
            <v>389834673.99000001</v>
          </cell>
          <cell r="U277">
            <v>6316440.6300000018</v>
          </cell>
          <cell r="V277">
            <v>-1919796.1799999997</v>
          </cell>
          <cell r="W277">
            <v>0</v>
          </cell>
          <cell r="X277">
            <v>394231318.44000006</v>
          </cell>
        </row>
        <row r="278">
          <cell r="A278" t="str">
            <v>31111000</v>
          </cell>
          <cell r="B278">
            <v>311</v>
          </cell>
          <cell r="C278" t="str">
            <v>Turkey Pt Comm</v>
          </cell>
          <cell r="D278" t="str">
            <v>Steam</v>
          </cell>
          <cell r="E278">
            <v>11000</v>
          </cell>
          <cell r="H278" t="str">
            <v xml:space="preserve">Turkey Pt </v>
          </cell>
          <cell r="I278" t="str">
            <v>Turkey Pt Comm</v>
          </cell>
          <cell r="J278" t="str">
            <v>Depr</v>
          </cell>
          <cell r="K278">
            <v>311</v>
          </cell>
          <cell r="L278">
            <v>9807900.8299999982</v>
          </cell>
          <cell r="M278">
            <v>21277.3</v>
          </cell>
          <cell r="N278">
            <v>-883.96</v>
          </cell>
          <cell r="O278">
            <v>13097.43</v>
          </cell>
          <cell r="P278">
            <v>9841391.5999999978</v>
          </cell>
          <cell r="Q278">
            <v>32296.489999999994</v>
          </cell>
          <cell r="R278">
            <v>-39246.030000000006</v>
          </cell>
          <cell r="S278">
            <v>0</v>
          </cell>
          <cell r="T278">
            <v>9834442.0599999968</v>
          </cell>
          <cell r="U278">
            <v>139499.07999999999</v>
          </cell>
          <cell r="V278">
            <v>-160740.58999999997</v>
          </cell>
          <cell r="W278">
            <v>0</v>
          </cell>
          <cell r="X278">
            <v>9813200.5499999989</v>
          </cell>
        </row>
        <row r="279">
          <cell r="A279" t="str">
            <v>31211000</v>
          </cell>
          <cell r="B279">
            <v>312</v>
          </cell>
          <cell r="C279" t="str">
            <v>Turkey Pt Comm</v>
          </cell>
          <cell r="D279" t="str">
            <v>Steam</v>
          </cell>
          <cell r="E279">
            <v>11000</v>
          </cell>
          <cell r="K279">
            <v>312</v>
          </cell>
          <cell r="L279">
            <v>2716212.42</v>
          </cell>
          <cell r="M279">
            <v>307272.06</v>
          </cell>
          <cell r="N279">
            <v>158698.22</v>
          </cell>
          <cell r="O279">
            <v>-472003.39</v>
          </cell>
          <cell r="P279">
            <v>2710179.31</v>
          </cell>
          <cell r="Q279">
            <v>8893.9899999999907</v>
          </cell>
          <cell r="R279">
            <v>-10807.800000000017</v>
          </cell>
          <cell r="S279">
            <v>0</v>
          </cell>
          <cell r="T279">
            <v>2708265.4999999995</v>
          </cell>
          <cell r="U279">
            <v>38416.06</v>
          </cell>
          <cell r="V279">
            <v>-44265.66</v>
          </cell>
          <cell r="W279">
            <v>0</v>
          </cell>
          <cell r="X279">
            <v>2702415.9</v>
          </cell>
        </row>
        <row r="280">
          <cell r="A280" t="str">
            <v>31411000</v>
          </cell>
          <cell r="B280">
            <v>314</v>
          </cell>
          <cell r="C280" t="str">
            <v>Turkey Pt Comm</v>
          </cell>
          <cell r="D280" t="str">
            <v>Steam</v>
          </cell>
          <cell r="E280">
            <v>11000</v>
          </cell>
          <cell r="K280">
            <v>314</v>
          </cell>
          <cell r="L280">
            <v>1794543.67</v>
          </cell>
          <cell r="M280">
            <v>126363.47</v>
          </cell>
          <cell r="N280">
            <v>0</v>
          </cell>
          <cell r="O280">
            <v>-51212.93</v>
          </cell>
          <cell r="P280">
            <v>1869694.21</v>
          </cell>
          <cell r="Q280">
            <v>6135.7699999999895</v>
          </cell>
          <cell r="R280">
            <v>-7456.08</v>
          </cell>
          <cell r="S280">
            <v>0</v>
          </cell>
          <cell r="T280">
            <v>1868373.9</v>
          </cell>
          <cell r="U280">
            <v>26502.410000000003</v>
          </cell>
          <cell r="V280">
            <v>-30537.960000000006</v>
          </cell>
          <cell r="W280">
            <v>0</v>
          </cell>
          <cell r="X280">
            <v>1864338.3499999996</v>
          </cell>
        </row>
        <row r="281">
          <cell r="A281" t="str">
            <v>31511000</v>
          </cell>
          <cell r="B281">
            <v>315</v>
          </cell>
          <cell r="C281" t="str">
            <v>Turkey Pt Comm</v>
          </cell>
          <cell r="D281" t="str">
            <v>Steam</v>
          </cell>
          <cell r="E281">
            <v>11000</v>
          </cell>
          <cell r="K281">
            <v>315</v>
          </cell>
          <cell r="L281">
            <v>3227404.77</v>
          </cell>
          <cell r="M281">
            <v>0</v>
          </cell>
          <cell r="N281">
            <v>0</v>
          </cell>
          <cell r="O281">
            <v>0</v>
          </cell>
          <cell r="P281">
            <v>3227404.77</v>
          </cell>
          <cell r="Q281">
            <v>10591.369999999999</v>
          </cell>
          <cell r="R281">
            <v>-12870.420000000002</v>
          </cell>
          <cell r="S281">
            <v>0</v>
          </cell>
          <cell r="T281">
            <v>3225125.72</v>
          </cell>
          <cell r="U281">
            <v>45747.6</v>
          </cell>
          <cell r="V281">
            <v>-52713.539999999994</v>
          </cell>
          <cell r="W281">
            <v>0</v>
          </cell>
          <cell r="X281">
            <v>3218159.78</v>
          </cell>
        </row>
        <row r="282">
          <cell r="A282" t="str">
            <v>31611000</v>
          </cell>
          <cell r="B282">
            <v>316</v>
          </cell>
          <cell r="C282" t="str">
            <v>Turkey Pt Comm</v>
          </cell>
          <cell r="D282" t="str">
            <v>Steam</v>
          </cell>
          <cell r="E282">
            <v>11000</v>
          </cell>
          <cell r="K282">
            <v>316</v>
          </cell>
          <cell r="L282">
            <v>1498479.22</v>
          </cell>
          <cell r="M282">
            <v>-10781.79</v>
          </cell>
          <cell r="N282">
            <v>0</v>
          </cell>
          <cell r="O282">
            <v>0</v>
          </cell>
          <cell r="P282">
            <v>1487697.43</v>
          </cell>
          <cell r="Q282">
            <v>4882.18</v>
          </cell>
          <cell r="R282">
            <v>-5932.71</v>
          </cell>
          <cell r="S282">
            <v>0</v>
          </cell>
          <cell r="T282">
            <v>1486646.9</v>
          </cell>
          <cell r="U282">
            <v>21087.719999999998</v>
          </cell>
          <cell r="V282">
            <v>-24298.74</v>
          </cell>
          <cell r="W282">
            <v>0</v>
          </cell>
          <cell r="X282">
            <v>1483435.8799999997</v>
          </cell>
        </row>
        <row r="283">
          <cell r="A283" t="str">
            <v/>
          </cell>
          <cell r="B283" t="str">
            <v/>
          </cell>
          <cell r="C283" t="str">
            <v>Turkey Pt Comm</v>
          </cell>
          <cell r="D283" t="str">
            <v>Steam</v>
          </cell>
          <cell r="E283" t="str">
            <v/>
          </cell>
          <cell r="J283" t="str">
            <v>Depr Total</v>
          </cell>
          <cell r="L283">
            <v>19044540.909999996</v>
          </cell>
          <cell r="M283">
            <v>444131.04</v>
          </cell>
          <cell r="N283">
            <v>157814.26</v>
          </cell>
          <cell r="O283">
            <v>-510118.89</v>
          </cell>
          <cell r="P283">
            <v>19136367.319999997</v>
          </cell>
          <cell r="Q283">
            <v>62799.799999999967</v>
          </cell>
          <cell r="R283">
            <v>-76313.040000000037</v>
          </cell>
          <cell r="S283">
            <v>0</v>
          </cell>
          <cell r="T283">
            <v>19122854.079999994</v>
          </cell>
          <cell r="U283">
            <v>271252.87</v>
          </cell>
          <cell r="V283">
            <v>-312556.48999999993</v>
          </cell>
          <cell r="W283">
            <v>0</v>
          </cell>
          <cell r="X283">
            <v>19081550.459999997</v>
          </cell>
        </row>
        <row r="284">
          <cell r="A284" t="str">
            <v>316.311000</v>
          </cell>
          <cell r="B284">
            <v>316.3</v>
          </cell>
          <cell r="C284" t="str">
            <v>Turkey Pt Comm</v>
          </cell>
          <cell r="D284" t="str">
            <v>Steam</v>
          </cell>
          <cell r="E284">
            <v>11000</v>
          </cell>
          <cell r="J284" t="str">
            <v>Amort</v>
          </cell>
          <cell r="K284">
            <v>316.3</v>
          </cell>
          <cell r="L284">
            <v>87962.17</v>
          </cell>
          <cell r="M284">
            <v>10781.79</v>
          </cell>
          <cell r="N284">
            <v>-54183.03</v>
          </cell>
          <cell r="O284">
            <v>0</v>
          </cell>
          <cell r="P284">
            <v>44560.929999999993</v>
          </cell>
          <cell r="Q284">
            <v>146.22999999999956</v>
          </cell>
          <cell r="R284">
            <v>-177.6900000000096</v>
          </cell>
          <cell r="S284">
            <v>0</v>
          </cell>
          <cell r="T284">
            <v>44529.469999999994</v>
          </cell>
          <cell r="U284">
            <v>550.88</v>
          </cell>
          <cell r="V284">
            <v>-34419.599999999999</v>
          </cell>
          <cell r="W284">
            <v>0</v>
          </cell>
          <cell r="X284">
            <v>10660.749999999985</v>
          </cell>
        </row>
        <row r="285">
          <cell r="A285" t="str">
            <v>316.511000</v>
          </cell>
          <cell r="B285">
            <v>316.5</v>
          </cell>
          <cell r="C285" t="str">
            <v>Turkey Pt Comm</v>
          </cell>
          <cell r="D285" t="str">
            <v>Steam</v>
          </cell>
          <cell r="E285">
            <v>11000</v>
          </cell>
          <cell r="K285">
            <v>316.5</v>
          </cell>
          <cell r="L285">
            <v>26086.11</v>
          </cell>
          <cell r="M285">
            <v>0</v>
          </cell>
          <cell r="N285">
            <v>-12069.6</v>
          </cell>
          <cell r="O285">
            <v>0</v>
          </cell>
          <cell r="P285">
            <v>14016.51</v>
          </cell>
          <cell r="Q285">
            <v>45.989999999999995</v>
          </cell>
          <cell r="R285">
            <v>-55.889999999997599</v>
          </cell>
          <cell r="S285">
            <v>0</v>
          </cell>
          <cell r="T285">
            <v>14006.610000000004</v>
          </cell>
          <cell r="U285">
            <v>198.67</v>
          </cell>
          <cell r="V285">
            <v>-228.91</v>
          </cell>
          <cell r="W285">
            <v>0</v>
          </cell>
          <cell r="X285">
            <v>13976.370000000004</v>
          </cell>
        </row>
        <row r="286">
          <cell r="A286" t="str">
            <v>316.711000</v>
          </cell>
          <cell r="B286">
            <v>316.7</v>
          </cell>
          <cell r="C286" t="str">
            <v>Turkey Pt Comm</v>
          </cell>
          <cell r="D286" t="str">
            <v>Steam</v>
          </cell>
          <cell r="E286">
            <v>11000</v>
          </cell>
          <cell r="K286">
            <v>316.7</v>
          </cell>
          <cell r="L286">
            <v>620743.01</v>
          </cell>
          <cell r="M286">
            <v>0</v>
          </cell>
          <cell r="N286">
            <v>-17844.599999999999</v>
          </cell>
          <cell r="O286">
            <v>0</v>
          </cell>
          <cell r="P286">
            <v>602898.41</v>
          </cell>
          <cell r="Q286">
            <v>1978.54</v>
          </cell>
          <cell r="R286">
            <v>-2404.2599999999948</v>
          </cell>
          <cell r="S286">
            <v>0</v>
          </cell>
          <cell r="T286">
            <v>602472.69000000006</v>
          </cell>
          <cell r="U286">
            <v>-13927.05</v>
          </cell>
          <cell r="V286">
            <v>-36725.54</v>
          </cell>
          <cell r="W286">
            <v>0</v>
          </cell>
          <cell r="X286">
            <v>551820.09999999986</v>
          </cell>
        </row>
        <row r="287">
          <cell r="A287" t="str">
            <v/>
          </cell>
          <cell r="B287" t="str">
            <v/>
          </cell>
          <cell r="C287" t="str">
            <v>Turkey Pt Comm</v>
          </cell>
          <cell r="D287" t="str">
            <v>Steam</v>
          </cell>
          <cell r="E287" t="str">
            <v/>
          </cell>
          <cell r="J287" t="str">
            <v>Amort Total</v>
          </cell>
          <cell r="L287">
            <v>734791.29</v>
          </cell>
          <cell r="M287">
            <v>10781.79</v>
          </cell>
          <cell r="N287">
            <v>-84097.23000000001</v>
          </cell>
          <cell r="O287">
            <v>0</v>
          </cell>
          <cell r="P287">
            <v>661475.85</v>
          </cell>
          <cell r="Q287">
            <v>2170.7599999999993</v>
          </cell>
          <cell r="R287">
            <v>-2637.840000000002</v>
          </cell>
          <cell r="S287">
            <v>0</v>
          </cell>
          <cell r="T287">
            <v>661008.77</v>
          </cell>
          <cell r="U287">
            <v>-13177.5</v>
          </cell>
          <cell r="V287">
            <v>-71374.05</v>
          </cell>
          <cell r="W287">
            <v>0</v>
          </cell>
          <cell r="X287">
            <v>576457.21999999986</v>
          </cell>
        </row>
        <row r="288">
          <cell r="A288" t="str">
            <v/>
          </cell>
          <cell r="B288" t="str">
            <v/>
          </cell>
          <cell r="C288" t="str">
            <v>Turkey Pt Comm Total</v>
          </cell>
          <cell r="D288" t="str">
            <v>Steam</v>
          </cell>
          <cell r="E288" t="str">
            <v/>
          </cell>
          <cell r="I288" t="str">
            <v>Turkey Pt Comm Total</v>
          </cell>
          <cell r="L288">
            <v>19779332.199999999</v>
          </cell>
          <cell r="M288">
            <v>454912.82999999996</v>
          </cell>
          <cell r="N288">
            <v>73717.03</v>
          </cell>
          <cell r="O288">
            <v>-510118.89</v>
          </cell>
          <cell r="P288">
            <v>19797843.169999998</v>
          </cell>
          <cell r="Q288">
            <v>64970.559999999969</v>
          </cell>
          <cell r="R288">
            <v>-78950.880000000034</v>
          </cell>
          <cell r="S288">
            <v>0</v>
          </cell>
          <cell r="T288">
            <v>19783862.849999994</v>
          </cell>
          <cell r="U288">
            <v>258075.37</v>
          </cell>
          <cell r="V288">
            <v>-383930.53999999986</v>
          </cell>
          <cell r="W288">
            <v>0</v>
          </cell>
          <cell r="X288">
            <v>19658007.68</v>
          </cell>
        </row>
        <row r="289">
          <cell r="A289" t="str">
            <v>31111001</v>
          </cell>
          <cell r="B289">
            <v>311</v>
          </cell>
          <cell r="C289" t="str">
            <v>Turkey Pt U1</v>
          </cell>
          <cell r="D289" t="str">
            <v>Steam</v>
          </cell>
          <cell r="E289">
            <v>11001</v>
          </cell>
          <cell r="I289" t="str">
            <v>Turkey Pt U1</v>
          </cell>
          <cell r="J289" t="str">
            <v>Depr</v>
          </cell>
          <cell r="K289">
            <v>311</v>
          </cell>
          <cell r="L289">
            <v>2811705.55</v>
          </cell>
          <cell r="M289">
            <v>0</v>
          </cell>
          <cell r="N289">
            <v>0</v>
          </cell>
          <cell r="O289">
            <v>0</v>
          </cell>
          <cell r="P289">
            <v>2811705.55</v>
          </cell>
          <cell r="Q289">
            <v>9227.17</v>
          </cell>
          <cell r="R289">
            <v>-11212.68</v>
          </cell>
          <cell r="S289">
            <v>0</v>
          </cell>
          <cell r="T289">
            <v>2809720.0399999996</v>
          </cell>
          <cell r="U289">
            <v>39855.15</v>
          </cell>
          <cell r="V289">
            <v>-45923.88</v>
          </cell>
          <cell r="W289">
            <v>0</v>
          </cell>
          <cell r="X289">
            <v>2803651.3099999996</v>
          </cell>
        </row>
        <row r="290">
          <cell r="A290" t="str">
            <v>31211001</v>
          </cell>
          <cell r="B290">
            <v>312</v>
          </cell>
          <cell r="C290" t="str">
            <v>Turkey Pt U1</v>
          </cell>
          <cell r="D290" t="str">
            <v>Steam</v>
          </cell>
          <cell r="E290">
            <v>11001</v>
          </cell>
          <cell r="K290">
            <v>312</v>
          </cell>
          <cell r="L290">
            <v>70621035.849999994</v>
          </cell>
          <cell r="M290">
            <v>718219.95</v>
          </cell>
          <cell r="N290">
            <v>-308592.84999999998</v>
          </cell>
          <cell r="O290">
            <v>61456.480000000003</v>
          </cell>
          <cell r="P290">
            <v>71092119.430000007</v>
          </cell>
          <cell r="Q290">
            <v>233302.95999999996</v>
          </cell>
          <cell r="R290">
            <v>-283504.9800000001</v>
          </cell>
          <cell r="S290">
            <v>0</v>
          </cell>
          <cell r="T290">
            <v>71041917.409999996</v>
          </cell>
          <cell r="U290">
            <v>1007711.61</v>
          </cell>
          <cell r="V290">
            <v>-1161155.6499999999</v>
          </cell>
          <cell r="W290">
            <v>0</v>
          </cell>
          <cell r="X290">
            <v>70888473.370000005</v>
          </cell>
        </row>
        <row r="291">
          <cell r="A291" t="str">
            <v>31411001</v>
          </cell>
          <cell r="B291">
            <v>314</v>
          </cell>
          <cell r="C291" t="str">
            <v>Turkey Pt U1</v>
          </cell>
          <cell r="D291" t="str">
            <v>Steam</v>
          </cell>
          <cell r="E291">
            <v>11001</v>
          </cell>
          <cell r="K291">
            <v>314</v>
          </cell>
          <cell r="L291">
            <v>31704386.420000002</v>
          </cell>
          <cell r="M291">
            <v>5000699.8</v>
          </cell>
          <cell r="N291">
            <v>-512831.37</v>
          </cell>
          <cell r="O291">
            <v>0</v>
          </cell>
          <cell r="P291">
            <v>36192254.850000001</v>
          </cell>
          <cell r="Q291">
            <v>118772.1099999994</v>
          </cell>
          <cell r="R291">
            <v>-144329.40000000014</v>
          </cell>
          <cell r="S291">
            <v>0</v>
          </cell>
          <cell r="T291">
            <v>36166697.559999995</v>
          </cell>
          <cell r="U291">
            <v>512213.16999999993</v>
          </cell>
          <cell r="V291">
            <v>-1120386.69</v>
          </cell>
          <cell r="W291">
            <v>0</v>
          </cell>
          <cell r="X291">
            <v>35558524.040000021</v>
          </cell>
        </row>
        <row r="292">
          <cell r="A292" t="str">
            <v>31511001</v>
          </cell>
          <cell r="B292">
            <v>315</v>
          </cell>
          <cell r="C292" t="str">
            <v>Turkey Pt U1</v>
          </cell>
          <cell r="D292" t="str">
            <v>Steam</v>
          </cell>
          <cell r="E292">
            <v>11001</v>
          </cell>
          <cell r="K292">
            <v>315</v>
          </cell>
          <cell r="L292">
            <v>8517942.1500000004</v>
          </cell>
          <cell r="M292">
            <v>851388.4</v>
          </cell>
          <cell r="N292">
            <v>-650193.31000000006</v>
          </cell>
          <cell r="O292">
            <v>0</v>
          </cell>
          <cell r="P292">
            <v>8719137.2400000002</v>
          </cell>
          <cell r="Q292">
            <v>28613.590000000084</v>
          </cell>
          <cell r="R292">
            <v>-34770.629999999888</v>
          </cell>
          <cell r="S292">
            <v>0</v>
          </cell>
          <cell r="T292">
            <v>8712980.2000000011</v>
          </cell>
          <cell r="U292">
            <v>123591.39000000001</v>
          </cell>
          <cell r="V292">
            <v>-142410.65</v>
          </cell>
          <cell r="W292">
            <v>0</v>
          </cell>
          <cell r="X292">
            <v>8694160.9399999995</v>
          </cell>
        </row>
        <row r="293">
          <cell r="A293" t="str">
            <v>31611001</v>
          </cell>
          <cell r="B293">
            <v>316</v>
          </cell>
          <cell r="C293" t="str">
            <v>Turkey Pt U1</v>
          </cell>
          <cell r="D293" t="str">
            <v>Steam</v>
          </cell>
          <cell r="E293">
            <v>11001</v>
          </cell>
          <cell r="K293">
            <v>316</v>
          </cell>
          <cell r="L293">
            <v>645591.94999999995</v>
          </cell>
          <cell r="M293">
            <v>0</v>
          </cell>
          <cell r="N293">
            <v>0</v>
          </cell>
          <cell r="O293">
            <v>0</v>
          </cell>
          <cell r="P293">
            <v>645591.94999999995</v>
          </cell>
          <cell r="Q293">
            <v>2118.6400000000003</v>
          </cell>
          <cell r="R293">
            <v>-2574.54</v>
          </cell>
          <cell r="S293">
            <v>0</v>
          </cell>
          <cell r="T293">
            <v>645136.04999999993</v>
          </cell>
          <cell r="U293">
            <v>9151.08</v>
          </cell>
          <cell r="V293">
            <v>-10544.510000000002</v>
          </cell>
          <cell r="W293">
            <v>0</v>
          </cell>
          <cell r="X293">
            <v>643742.61999999965</v>
          </cell>
        </row>
        <row r="294">
          <cell r="A294" t="str">
            <v/>
          </cell>
          <cell r="B294" t="str">
            <v/>
          </cell>
          <cell r="C294" t="str">
            <v>Turkey Pt U1</v>
          </cell>
          <cell r="D294" t="str">
            <v>Steam</v>
          </cell>
          <cell r="E294" t="str">
            <v/>
          </cell>
          <cell r="J294" t="str">
            <v>Depr Total</v>
          </cell>
          <cell r="L294">
            <v>114300661.92</v>
          </cell>
          <cell r="M294">
            <v>6570308.1500000004</v>
          </cell>
          <cell r="N294">
            <v>-1471617.53</v>
          </cell>
          <cell r="O294">
            <v>61456.480000000003</v>
          </cell>
          <cell r="P294">
            <v>119460809.02000001</v>
          </cell>
          <cell r="Q294">
            <v>392034.46999999951</v>
          </cell>
          <cell r="R294">
            <v>-476392.2300000001</v>
          </cell>
          <cell r="S294">
            <v>0</v>
          </cell>
          <cell r="T294">
            <v>119376451.25999999</v>
          </cell>
          <cell r="U294">
            <v>1692522.4</v>
          </cell>
          <cell r="V294">
            <v>-2480421.3799999994</v>
          </cell>
          <cell r="W294">
            <v>0</v>
          </cell>
          <cell r="X294">
            <v>118588552.28000003</v>
          </cell>
        </row>
        <row r="295">
          <cell r="A295" t="str">
            <v/>
          </cell>
          <cell r="B295" t="str">
            <v/>
          </cell>
          <cell r="C295" t="str">
            <v>Turkey Pt U1 Total</v>
          </cell>
          <cell r="D295" t="str">
            <v>Steam</v>
          </cell>
          <cell r="E295" t="str">
            <v/>
          </cell>
          <cell r="I295" t="str">
            <v>Turkey Pt U1 Total</v>
          </cell>
          <cell r="L295">
            <v>114300661.92</v>
          </cell>
          <cell r="M295">
            <v>6570308.1500000004</v>
          </cell>
          <cell r="N295">
            <v>-1471617.53</v>
          </cell>
          <cell r="O295">
            <v>61456.480000000003</v>
          </cell>
          <cell r="P295">
            <v>119460809.02000001</v>
          </cell>
          <cell r="Q295">
            <v>392034.46999999951</v>
          </cell>
          <cell r="R295">
            <v>-476392.2300000001</v>
          </cell>
          <cell r="S295">
            <v>0</v>
          </cell>
          <cell r="T295">
            <v>119376451.25999999</v>
          </cell>
          <cell r="U295">
            <v>1692522.4</v>
          </cell>
          <cell r="V295">
            <v>-2480421.3799999994</v>
          </cell>
          <cell r="W295">
            <v>0</v>
          </cell>
          <cell r="X295">
            <v>118588552.28000003</v>
          </cell>
        </row>
        <row r="296">
          <cell r="A296" t="str">
            <v>31111002</v>
          </cell>
          <cell r="B296">
            <v>311</v>
          </cell>
          <cell r="C296" t="str">
            <v>Turkey Pt U2</v>
          </cell>
          <cell r="D296" t="str">
            <v>Steam</v>
          </cell>
          <cell r="E296">
            <v>11002</v>
          </cell>
          <cell r="I296" t="str">
            <v>Turkey Pt U2</v>
          </cell>
          <cell r="J296" t="str">
            <v>Depr</v>
          </cell>
          <cell r="K296">
            <v>311</v>
          </cell>
          <cell r="L296">
            <v>2816048.18</v>
          </cell>
          <cell r="M296">
            <v>0</v>
          </cell>
          <cell r="N296">
            <v>0</v>
          </cell>
          <cell r="O296">
            <v>-2770991.53</v>
          </cell>
          <cell r="P296">
            <v>45056.650000000373</v>
          </cell>
          <cell r="Q296">
            <v>147.85999999999999</v>
          </cell>
          <cell r="R296">
            <v>-179.67000000000002</v>
          </cell>
          <cell r="S296">
            <v>0</v>
          </cell>
          <cell r="T296">
            <v>45024.840000000317</v>
          </cell>
          <cell r="U296">
            <v>638.66000000000008</v>
          </cell>
          <cell r="V296">
            <v>-735.92999999999984</v>
          </cell>
          <cell r="W296">
            <v>0</v>
          </cell>
          <cell r="X296">
            <v>44927.570000000378</v>
          </cell>
        </row>
        <row r="297">
          <cell r="A297" t="str">
            <v>31211002</v>
          </cell>
          <cell r="B297">
            <v>312</v>
          </cell>
          <cell r="C297" t="str">
            <v>Turkey Pt U2</v>
          </cell>
          <cell r="D297" t="str">
            <v>Steam</v>
          </cell>
          <cell r="E297">
            <v>11002</v>
          </cell>
          <cell r="K297">
            <v>312</v>
          </cell>
          <cell r="L297">
            <v>50081352.810000002</v>
          </cell>
          <cell r="M297">
            <v>-384.26</v>
          </cell>
          <cell r="N297">
            <v>0</v>
          </cell>
          <cell r="O297">
            <v>-615863.38</v>
          </cell>
          <cell r="P297">
            <v>49465105.170000002</v>
          </cell>
          <cell r="Q297">
            <v>162329.60000000001</v>
          </cell>
          <cell r="R297">
            <v>-197259.59999999998</v>
          </cell>
          <cell r="S297">
            <v>0</v>
          </cell>
          <cell r="T297">
            <v>49430175.170000002</v>
          </cell>
          <cell r="U297">
            <v>701154.51</v>
          </cell>
          <cell r="V297">
            <v>-807919.19</v>
          </cell>
          <cell r="W297">
            <v>0</v>
          </cell>
          <cell r="X297">
            <v>49323410.489999987</v>
          </cell>
        </row>
        <row r="298">
          <cell r="A298" t="str">
            <v>31411002</v>
          </cell>
          <cell r="B298">
            <v>314</v>
          </cell>
          <cell r="C298" t="str">
            <v>Turkey Pt U2</v>
          </cell>
          <cell r="D298" t="str">
            <v>Steam</v>
          </cell>
          <cell r="E298">
            <v>11002</v>
          </cell>
          <cell r="K298">
            <v>314</v>
          </cell>
          <cell r="L298">
            <v>24972153.870000001</v>
          </cell>
          <cell r="M298">
            <v>-2322686.73</v>
          </cell>
          <cell r="N298">
            <v>0</v>
          </cell>
          <cell r="O298">
            <v>-8622075.8300000001</v>
          </cell>
          <cell r="P298">
            <v>14027391.310000001</v>
          </cell>
          <cell r="Q298">
            <v>46033.69000000041</v>
          </cell>
          <cell r="R298">
            <v>-55939.17</v>
          </cell>
          <cell r="S298">
            <v>0</v>
          </cell>
          <cell r="T298">
            <v>14017485.83</v>
          </cell>
          <cell r="U298">
            <v>228175.7</v>
          </cell>
          <cell r="V298">
            <v>-229266.74</v>
          </cell>
          <cell r="W298">
            <v>0</v>
          </cell>
          <cell r="X298">
            <v>14016394.789999997</v>
          </cell>
        </row>
        <row r="299">
          <cell r="A299" t="str">
            <v>31511002</v>
          </cell>
          <cell r="B299">
            <v>315</v>
          </cell>
          <cell r="C299" t="str">
            <v>Turkey Pt U2</v>
          </cell>
          <cell r="D299" t="str">
            <v>Steam</v>
          </cell>
          <cell r="E299">
            <v>11002</v>
          </cell>
          <cell r="K299">
            <v>315</v>
          </cell>
          <cell r="L299">
            <v>7053376.9100000001</v>
          </cell>
          <cell r="M299">
            <v>6058762.2800000003</v>
          </cell>
          <cell r="N299">
            <v>-100110</v>
          </cell>
          <cell r="O299">
            <v>-6945360.0300000003</v>
          </cell>
          <cell r="P299">
            <v>6066669.1600000011</v>
          </cell>
          <cell r="Q299">
            <v>19908.979999999516</v>
          </cell>
          <cell r="R299">
            <v>-24192.990000000005</v>
          </cell>
          <cell r="S299">
            <v>0</v>
          </cell>
          <cell r="T299">
            <v>6062385.1499999994</v>
          </cell>
          <cell r="U299">
            <v>85993.389999999985</v>
          </cell>
          <cell r="V299">
            <v>-99087.59</v>
          </cell>
          <cell r="W299">
            <v>0</v>
          </cell>
          <cell r="X299">
            <v>6049290.9500000002</v>
          </cell>
        </row>
        <row r="300">
          <cell r="A300" t="str">
            <v>31611002</v>
          </cell>
          <cell r="B300">
            <v>316</v>
          </cell>
          <cell r="C300" t="str">
            <v>Turkey Pt U2</v>
          </cell>
          <cell r="D300" t="str">
            <v>Steam</v>
          </cell>
          <cell r="E300">
            <v>11002</v>
          </cell>
          <cell r="K300">
            <v>316</v>
          </cell>
          <cell r="L300">
            <v>537178.36</v>
          </cell>
          <cell r="M300">
            <v>68237.31</v>
          </cell>
          <cell r="N300">
            <v>0</v>
          </cell>
          <cell r="O300">
            <v>-540042.78</v>
          </cell>
          <cell r="P300">
            <v>65372.889999999898</v>
          </cell>
          <cell r="Q300">
            <v>214.54000000000815</v>
          </cell>
          <cell r="R300">
            <v>-260.70000000000005</v>
          </cell>
          <cell r="S300">
            <v>0</v>
          </cell>
          <cell r="T300">
            <v>65326.729999999981</v>
          </cell>
          <cell r="U300">
            <v>926.61999999999978</v>
          </cell>
          <cell r="V300">
            <v>-1067.73</v>
          </cell>
          <cell r="W300">
            <v>0</v>
          </cell>
          <cell r="X300">
            <v>65185.619999999886</v>
          </cell>
        </row>
        <row r="301">
          <cell r="A301" t="str">
            <v/>
          </cell>
          <cell r="B301" t="str">
            <v/>
          </cell>
          <cell r="C301" t="str">
            <v>Turkey Pt U2</v>
          </cell>
          <cell r="D301" t="str">
            <v>Steam</v>
          </cell>
          <cell r="E301" t="str">
            <v/>
          </cell>
          <cell r="J301" t="str">
            <v>Depr Total</v>
          </cell>
          <cell r="L301">
            <v>85460110.129999995</v>
          </cell>
          <cell r="M301">
            <v>3803928.6000000006</v>
          </cell>
          <cell r="N301">
            <v>-100110</v>
          </cell>
          <cell r="O301">
            <v>-19494333.550000001</v>
          </cell>
          <cell r="P301">
            <v>69669595.180000007</v>
          </cell>
          <cell r="Q301">
            <v>228634.66999999993</v>
          </cell>
          <cell r="R301">
            <v>-277832.13</v>
          </cell>
          <cell r="S301">
            <v>0</v>
          </cell>
          <cell r="T301">
            <v>69620397.720000014</v>
          </cell>
          <cell r="U301">
            <v>1016888.8800000001</v>
          </cell>
          <cell r="V301">
            <v>-1138077.18</v>
          </cell>
          <cell r="W301">
            <v>0</v>
          </cell>
          <cell r="X301">
            <v>69499209.419999987</v>
          </cell>
        </row>
        <row r="302">
          <cell r="A302" t="str">
            <v/>
          </cell>
          <cell r="B302" t="str">
            <v/>
          </cell>
          <cell r="C302" t="str">
            <v>Turkey Pt U2 Total</v>
          </cell>
          <cell r="D302" t="str">
            <v>Steam</v>
          </cell>
          <cell r="E302" t="str">
            <v/>
          </cell>
          <cell r="I302" t="str">
            <v>Turkey Pt U2 Total</v>
          </cell>
          <cell r="L302">
            <v>85460110.129999995</v>
          </cell>
          <cell r="M302">
            <v>3803928.6000000006</v>
          </cell>
          <cell r="N302">
            <v>-100110</v>
          </cell>
          <cell r="O302">
            <v>-19494333.550000001</v>
          </cell>
          <cell r="P302">
            <v>69669595.180000007</v>
          </cell>
          <cell r="Q302">
            <v>228634.66999999993</v>
          </cell>
          <cell r="R302">
            <v>-277832.13</v>
          </cell>
          <cell r="S302">
            <v>0</v>
          </cell>
          <cell r="T302">
            <v>69620397.720000014</v>
          </cell>
          <cell r="U302">
            <v>1016888.8800000001</v>
          </cell>
          <cell r="V302">
            <v>-1138077.18</v>
          </cell>
          <cell r="W302">
            <v>0</v>
          </cell>
          <cell r="X302">
            <v>69499209.419999987</v>
          </cell>
        </row>
        <row r="303">
          <cell r="A303" t="str">
            <v/>
          </cell>
          <cell r="B303" t="str">
            <v/>
          </cell>
          <cell r="C303" t="str">
            <v>Turkey Pt U2 Total</v>
          </cell>
          <cell r="D303" t="str">
            <v>Steam</v>
          </cell>
          <cell r="E303" t="str">
            <v/>
          </cell>
          <cell r="H303" t="str">
            <v>Turkey Pt  Total</v>
          </cell>
          <cell r="L303">
            <v>219540104.25000003</v>
          </cell>
          <cell r="M303">
            <v>10829149.58</v>
          </cell>
          <cell r="N303">
            <v>-1498010.5</v>
          </cell>
          <cell r="O303">
            <v>-19942995.960000001</v>
          </cell>
          <cell r="P303">
            <v>208928247.36999997</v>
          </cell>
          <cell r="Q303">
            <v>685639.69999999937</v>
          </cell>
          <cell r="R303">
            <v>-833175.24000000022</v>
          </cell>
          <cell r="S303">
            <v>0</v>
          </cell>
          <cell r="T303">
            <v>208780711.83000001</v>
          </cell>
          <cell r="U303">
            <v>2967486.6500000004</v>
          </cell>
          <cell r="V303">
            <v>-4002429.0999999992</v>
          </cell>
          <cell r="W303">
            <v>0</v>
          </cell>
          <cell r="X303">
            <v>207745769.38</v>
          </cell>
        </row>
        <row r="304">
          <cell r="A304" t="str">
            <v/>
          </cell>
          <cell r="B304" t="str">
            <v/>
          </cell>
          <cell r="C304" t="str">
            <v>Turkey Pt U2 Total</v>
          </cell>
          <cell r="D304" t="str">
            <v>Steam Gener</v>
          </cell>
          <cell r="E304" t="str">
            <v/>
          </cell>
          <cell r="G304" t="str">
            <v>02 - Steam Generation Plant Total</v>
          </cell>
          <cell r="L304">
            <v>3281709127.7899976</v>
          </cell>
          <cell r="M304">
            <v>44140544.730000004</v>
          </cell>
          <cell r="N304">
            <v>-113170599.19999997</v>
          </cell>
          <cell r="O304">
            <v>-19545546.48</v>
          </cell>
          <cell r="P304">
            <v>3193133526.8399978</v>
          </cell>
          <cell r="Q304">
            <v>14363915.950000007</v>
          </cell>
          <cell r="R304">
            <v>-7166376.9099999983</v>
          </cell>
          <cell r="S304">
            <v>0</v>
          </cell>
          <cell r="T304">
            <v>3200331065.8800011</v>
          </cell>
          <cell r="U304">
            <v>471835610.1400001</v>
          </cell>
          <cell r="V304">
            <v>-116597043.56000003</v>
          </cell>
          <cell r="W304">
            <v>0</v>
          </cell>
          <cell r="X304">
            <v>3555569632.4599991</v>
          </cell>
        </row>
        <row r="305">
          <cell r="A305" t="str">
            <v>32120100</v>
          </cell>
          <cell r="B305">
            <v>321</v>
          </cell>
          <cell r="C305" t="str">
            <v>StLucie Comm</v>
          </cell>
          <cell r="D305" t="str">
            <v>Nuclear</v>
          </cell>
          <cell r="E305">
            <v>20100</v>
          </cell>
          <cell r="G305" t="str">
            <v>03 - Nuclear Generation Plant</v>
          </cell>
          <cell r="H305" t="str">
            <v xml:space="preserve">St Lucie </v>
          </cell>
          <cell r="I305" t="str">
            <v>StLucie Comm</v>
          </cell>
          <cell r="J305" t="str">
            <v>Depr</v>
          </cell>
          <cell r="K305">
            <v>321</v>
          </cell>
          <cell r="L305">
            <v>324885081.37</v>
          </cell>
          <cell r="M305">
            <v>6861892.2699999996</v>
          </cell>
          <cell r="N305">
            <v>-368636.22</v>
          </cell>
          <cell r="O305">
            <v>-404058.71</v>
          </cell>
          <cell r="P305">
            <v>330974278.70999998</v>
          </cell>
          <cell r="Q305">
            <v>3104343.9299999997</v>
          </cell>
          <cell r="R305">
            <v>-317829.41999999993</v>
          </cell>
          <cell r="S305">
            <v>0</v>
          </cell>
          <cell r="T305">
            <v>333760793.22000003</v>
          </cell>
          <cell r="U305">
            <v>42724590.450000003</v>
          </cell>
          <cell r="V305">
            <v>-1276023.73</v>
          </cell>
          <cell r="W305">
            <v>0</v>
          </cell>
          <cell r="X305">
            <v>375209359.93999994</v>
          </cell>
        </row>
        <row r="306">
          <cell r="A306" t="str">
            <v>32220100</v>
          </cell>
          <cell r="B306">
            <v>322</v>
          </cell>
          <cell r="C306" t="str">
            <v>StLucie Comm</v>
          </cell>
          <cell r="D306" t="str">
            <v>Nuclear</v>
          </cell>
          <cell r="E306">
            <v>20100</v>
          </cell>
          <cell r="K306">
            <v>322</v>
          </cell>
          <cell r="L306">
            <v>74480317.290000007</v>
          </cell>
          <cell r="M306">
            <v>7383883.8899999997</v>
          </cell>
          <cell r="N306">
            <v>-7133638.8799999999</v>
          </cell>
          <cell r="O306">
            <v>0</v>
          </cell>
          <cell r="P306">
            <v>74730562.300000012</v>
          </cell>
          <cell r="Q306">
            <v>700928.68999999948</v>
          </cell>
          <cell r="R306">
            <v>-71762.580000000075</v>
          </cell>
          <cell r="S306">
            <v>0</v>
          </cell>
          <cell r="T306">
            <v>75359728.410000011</v>
          </cell>
          <cell r="U306">
            <v>9646769.7799999993</v>
          </cell>
          <cell r="V306">
            <v>-288112.92</v>
          </cell>
          <cell r="W306">
            <v>0</v>
          </cell>
          <cell r="X306">
            <v>84718385.270000026</v>
          </cell>
        </row>
        <row r="307">
          <cell r="A307" t="str">
            <v>32320100</v>
          </cell>
          <cell r="B307">
            <v>323</v>
          </cell>
          <cell r="C307" t="str">
            <v>StLucie Comm</v>
          </cell>
          <cell r="D307" t="str">
            <v>Nuclear</v>
          </cell>
          <cell r="E307">
            <v>20100</v>
          </cell>
          <cell r="K307">
            <v>323</v>
          </cell>
          <cell r="L307">
            <v>19806689.91</v>
          </cell>
          <cell r="M307">
            <v>1515140.89</v>
          </cell>
          <cell r="N307">
            <v>-13152715</v>
          </cell>
          <cell r="O307">
            <v>0</v>
          </cell>
          <cell r="P307">
            <v>8169115.8000000007</v>
          </cell>
          <cell r="Q307">
            <v>76621.489999999991</v>
          </cell>
          <cell r="R307">
            <v>-7844.6699999999255</v>
          </cell>
          <cell r="S307">
            <v>0</v>
          </cell>
          <cell r="T307">
            <v>8237892.6199999992</v>
          </cell>
          <cell r="U307">
            <v>1054529.44</v>
          </cell>
          <cell r="V307">
            <v>-31494.86</v>
          </cell>
          <cell r="W307">
            <v>0</v>
          </cell>
          <cell r="X307">
            <v>9260927.2000000011</v>
          </cell>
        </row>
        <row r="308">
          <cell r="A308" t="str">
            <v>32420100</v>
          </cell>
          <cell r="B308">
            <v>324</v>
          </cell>
          <cell r="C308" t="str">
            <v>StLucie Comm</v>
          </cell>
          <cell r="D308" t="str">
            <v>Nuclear</v>
          </cell>
          <cell r="E308">
            <v>20100</v>
          </cell>
          <cell r="K308">
            <v>324</v>
          </cell>
          <cell r="L308">
            <v>31657681.300000001</v>
          </cell>
          <cell r="M308">
            <v>0</v>
          </cell>
          <cell r="N308">
            <v>0</v>
          </cell>
          <cell r="O308">
            <v>0</v>
          </cell>
          <cell r="P308">
            <v>31657681.300000001</v>
          </cell>
          <cell r="Q308">
            <v>296930.42000000004</v>
          </cell>
          <cell r="R308">
            <v>-30400.37</v>
          </cell>
          <cell r="S308">
            <v>0</v>
          </cell>
          <cell r="T308">
            <v>31924211.350000001</v>
          </cell>
          <cell r="U308">
            <v>4086606</v>
          </cell>
          <cell r="V308">
            <v>-122051.62000000001</v>
          </cell>
          <cell r="W308">
            <v>0</v>
          </cell>
          <cell r="X308">
            <v>35888765.730000004</v>
          </cell>
        </row>
        <row r="309">
          <cell r="A309" t="str">
            <v>32520100</v>
          </cell>
          <cell r="B309">
            <v>325</v>
          </cell>
          <cell r="C309" t="str">
            <v>StLucie Comm</v>
          </cell>
          <cell r="D309" t="str">
            <v>Nuclear</v>
          </cell>
          <cell r="E309">
            <v>20100</v>
          </cell>
          <cell r="K309">
            <v>325</v>
          </cell>
          <cell r="L309">
            <v>18036842.68</v>
          </cell>
          <cell r="M309">
            <v>-132217.67000000001</v>
          </cell>
          <cell r="N309">
            <v>-1099119.22</v>
          </cell>
          <cell r="O309">
            <v>-444900.99</v>
          </cell>
          <cell r="P309">
            <v>16360604.799999999</v>
          </cell>
          <cell r="Q309">
            <v>153452.84000000003</v>
          </cell>
          <cell r="R309">
            <v>-15710.820000000065</v>
          </cell>
          <cell r="S309">
            <v>0</v>
          </cell>
          <cell r="T309">
            <v>16498346.820000002</v>
          </cell>
          <cell r="U309">
            <v>2111947.0300000003</v>
          </cell>
          <cell r="V309">
            <v>-63075.95</v>
          </cell>
          <cell r="W309">
            <v>0</v>
          </cell>
          <cell r="X309">
            <v>18547217.900000002</v>
          </cell>
        </row>
        <row r="310">
          <cell r="A310" t="str">
            <v/>
          </cell>
          <cell r="B310" t="str">
            <v/>
          </cell>
          <cell r="C310" t="str">
            <v>StLucie Comm</v>
          </cell>
          <cell r="D310" t="str">
            <v>Nuclear</v>
          </cell>
          <cell r="E310" t="str">
            <v/>
          </cell>
          <cell r="J310" t="str">
            <v>Depr Total</v>
          </cell>
          <cell r="L310">
            <v>468866612.55000007</v>
          </cell>
          <cell r="M310">
            <v>15628699.380000001</v>
          </cell>
          <cell r="N310">
            <v>-21754109.32</v>
          </cell>
          <cell r="O310">
            <v>-848959.7</v>
          </cell>
          <cell r="P310">
            <v>461892242.91000003</v>
          </cell>
          <cell r="Q310">
            <v>4332277.3699999992</v>
          </cell>
          <cell r="R310">
            <v>-443547.86</v>
          </cell>
          <cell r="S310">
            <v>0</v>
          </cell>
          <cell r="T310">
            <v>465780972.42000008</v>
          </cell>
          <cell r="U310">
            <v>59624442.700000003</v>
          </cell>
          <cell r="V310">
            <v>-1780759.08</v>
          </cell>
          <cell r="W310">
            <v>0</v>
          </cell>
          <cell r="X310">
            <v>523624656.03999996</v>
          </cell>
        </row>
        <row r="311">
          <cell r="A311" t="str">
            <v>325.320100</v>
          </cell>
          <cell r="B311">
            <v>325.3</v>
          </cell>
          <cell r="C311" t="str">
            <v>StLucie Comm</v>
          </cell>
          <cell r="D311" t="str">
            <v>Nuclear</v>
          </cell>
          <cell r="E311">
            <v>20100</v>
          </cell>
          <cell r="J311" t="str">
            <v>Amort</v>
          </cell>
          <cell r="K311">
            <v>325.3</v>
          </cell>
          <cell r="L311">
            <v>347111.18</v>
          </cell>
          <cell r="M311">
            <v>282823.77</v>
          </cell>
          <cell r="N311">
            <v>-68267.02</v>
          </cell>
          <cell r="O311">
            <v>0</v>
          </cell>
          <cell r="P311">
            <v>561667.92999999993</v>
          </cell>
          <cell r="Q311">
            <v>5111.359999999986</v>
          </cell>
          <cell r="R311">
            <v>-89343.05</v>
          </cell>
          <cell r="S311">
            <v>0</v>
          </cell>
          <cell r="T311">
            <v>477436.24000000005</v>
          </cell>
          <cell r="U311">
            <v>52430.729999999996</v>
          </cell>
          <cell r="V311">
            <v>-80483.67</v>
          </cell>
          <cell r="W311">
            <v>0</v>
          </cell>
          <cell r="X311">
            <v>449383.3000000001</v>
          </cell>
        </row>
        <row r="312">
          <cell r="A312" t="str">
            <v>325.520100</v>
          </cell>
          <cell r="B312">
            <v>325.5</v>
          </cell>
          <cell r="C312" t="str">
            <v>StLucie Comm</v>
          </cell>
          <cell r="D312" t="str">
            <v>Nuclear</v>
          </cell>
          <cell r="E312">
            <v>20100</v>
          </cell>
          <cell r="K312">
            <v>325.5</v>
          </cell>
          <cell r="L312">
            <v>663664.43999999994</v>
          </cell>
          <cell r="M312">
            <v>0</v>
          </cell>
          <cell r="N312">
            <v>-138371.64000000001</v>
          </cell>
          <cell r="O312">
            <v>0</v>
          </cell>
          <cell r="P312">
            <v>525292.79999999993</v>
          </cell>
          <cell r="Q312">
            <v>4699.95</v>
          </cell>
          <cell r="R312">
            <v>-150708.65000000002</v>
          </cell>
          <cell r="S312">
            <v>0</v>
          </cell>
          <cell r="T312">
            <v>379284.09999999986</v>
          </cell>
          <cell r="U312">
            <v>45320.56</v>
          </cell>
          <cell r="V312">
            <v>-356055.35</v>
          </cell>
          <cell r="W312">
            <v>0</v>
          </cell>
          <cell r="X312">
            <v>68549.31</v>
          </cell>
        </row>
        <row r="313">
          <cell r="A313" t="str">
            <v>325.720100</v>
          </cell>
          <cell r="B313">
            <v>325.7</v>
          </cell>
          <cell r="C313" t="str">
            <v>StLucie Comm</v>
          </cell>
          <cell r="D313" t="str">
            <v>Nuclear</v>
          </cell>
          <cell r="E313">
            <v>20100</v>
          </cell>
          <cell r="K313">
            <v>325.7</v>
          </cell>
          <cell r="L313">
            <v>22527819.059999999</v>
          </cell>
          <cell r="M313">
            <v>1601955.25</v>
          </cell>
          <cell r="N313">
            <v>-1080703.1100000001</v>
          </cell>
          <cell r="O313">
            <v>0</v>
          </cell>
          <cell r="P313">
            <v>23049071.199999999</v>
          </cell>
          <cell r="Q313">
            <v>215252.55000000005</v>
          </cell>
          <cell r="R313">
            <v>-772545.40999999992</v>
          </cell>
          <cell r="S313">
            <v>0</v>
          </cell>
          <cell r="T313">
            <v>22491778.34</v>
          </cell>
          <cell r="U313">
            <v>2705653.99</v>
          </cell>
          <cell r="V313">
            <v>-2276552.1599999997</v>
          </cell>
          <cell r="W313">
            <v>0</v>
          </cell>
          <cell r="X313">
            <v>22920880.169999991</v>
          </cell>
        </row>
        <row r="314">
          <cell r="A314" t="str">
            <v/>
          </cell>
          <cell r="B314" t="str">
            <v/>
          </cell>
          <cell r="C314" t="str">
            <v>StLucie Comm</v>
          </cell>
          <cell r="D314" t="str">
            <v>Nuclear</v>
          </cell>
          <cell r="E314" t="str">
            <v/>
          </cell>
          <cell r="J314" t="str">
            <v>Amort Total</v>
          </cell>
          <cell r="L314">
            <v>23538594.68</v>
          </cell>
          <cell r="M314">
            <v>1884779.02</v>
          </cell>
          <cell r="N314">
            <v>-1287341.77</v>
          </cell>
          <cell r="O314">
            <v>0</v>
          </cell>
          <cell r="P314">
            <v>24136031.93</v>
          </cell>
          <cell r="Q314">
            <v>225063.86000000004</v>
          </cell>
          <cell r="R314">
            <v>-1012597.1099999999</v>
          </cell>
          <cell r="S314">
            <v>0</v>
          </cell>
          <cell r="T314">
            <v>23348498.68</v>
          </cell>
          <cell r="U314">
            <v>2803405.2800000003</v>
          </cell>
          <cell r="V314">
            <v>-2713091.1799999997</v>
          </cell>
          <cell r="W314">
            <v>0</v>
          </cell>
          <cell r="X314">
            <v>23438812.77999999</v>
          </cell>
        </row>
        <row r="315">
          <cell r="A315" t="str">
            <v/>
          </cell>
          <cell r="B315" t="str">
            <v/>
          </cell>
          <cell r="C315" t="str">
            <v>StLucie Comm Total</v>
          </cell>
          <cell r="D315" t="str">
            <v>Nuclear</v>
          </cell>
          <cell r="E315" t="str">
            <v/>
          </cell>
          <cell r="I315" t="str">
            <v>StLucie Comm Total</v>
          </cell>
          <cell r="L315">
            <v>492405207.23000008</v>
          </cell>
          <cell r="M315">
            <v>17513478.399999999</v>
          </cell>
          <cell r="N315">
            <v>-23041451.09</v>
          </cell>
          <cell r="O315">
            <v>-848959.7</v>
          </cell>
          <cell r="P315">
            <v>486028274.84000003</v>
          </cell>
          <cell r="Q315">
            <v>4557341.2299999995</v>
          </cell>
          <cell r="R315">
            <v>-1456144.97</v>
          </cell>
          <cell r="S315">
            <v>0</v>
          </cell>
          <cell r="T315">
            <v>489129471.10000008</v>
          </cell>
          <cell r="U315">
            <v>62427847.980000004</v>
          </cell>
          <cell r="V315">
            <v>-4493850.26</v>
          </cell>
          <cell r="W315">
            <v>0</v>
          </cell>
          <cell r="X315">
            <v>547063468.81999993</v>
          </cell>
        </row>
        <row r="316">
          <cell r="A316" t="str">
            <v>32120100</v>
          </cell>
          <cell r="B316">
            <v>321</v>
          </cell>
          <cell r="C316" t="str">
            <v>StLucie Comm EPU</v>
          </cell>
          <cell r="D316" t="str">
            <v>Nuclear</v>
          </cell>
          <cell r="E316">
            <v>20100</v>
          </cell>
          <cell r="I316" t="str">
            <v>StLucie Comm EPU</v>
          </cell>
          <cell r="J316" t="str">
            <v>Depr</v>
          </cell>
          <cell r="K316">
            <v>321</v>
          </cell>
          <cell r="L316">
            <v>0</v>
          </cell>
          <cell r="M316">
            <v>27114.21</v>
          </cell>
          <cell r="N316">
            <v>0</v>
          </cell>
          <cell r="O316">
            <v>64597.69</v>
          </cell>
          <cell r="P316">
            <v>91711.9</v>
          </cell>
          <cell r="Q316">
            <v>0</v>
          </cell>
          <cell r="R316">
            <v>0</v>
          </cell>
          <cell r="S316">
            <v>0</v>
          </cell>
          <cell r="T316">
            <v>91711.9</v>
          </cell>
          <cell r="U316">
            <v>0</v>
          </cell>
          <cell r="V316">
            <v>0</v>
          </cell>
          <cell r="W316">
            <v>0</v>
          </cell>
          <cell r="X316">
            <v>91711.9</v>
          </cell>
        </row>
        <row r="317">
          <cell r="A317" t="str">
            <v>32220100</v>
          </cell>
          <cell r="B317">
            <v>322</v>
          </cell>
          <cell r="C317" t="str">
            <v>StLucie Comm EPU</v>
          </cell>
          <cell r="D317" t="str">
            <v>Nuclear</v>
          </cell>
          <cell r="E317">
            <v>20100</v>
          </cell>
          <cell r="K317">
            <v>322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32320100</v>
          </cell>
          <cell r="B318">
            <v>323</v>
          </cell>
          <cell r="C318" t="str">
            <v>StLucie Comm EPU</v>
          </cell>
          <cell r="D318" t="str">
            <v>Nuclear</v>
          </cell>
          <cell r="E318">
            <v>20100</v>
          </cell>
          <cell r="K318">
            <v>323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32420100</v>
          </cell>
          <cell r="B319">
            <v>324</v>
          </cell>
          <cell r="C319" t="str">
            <v>StLucie Comm EPU</v>
          </cell>
          <cell r="D319" t="str">
            <v>Nuclear</v>
          </cell>
          <cell r="E319">
            <v>20100</v>
          </cell>
          <cell r="K319">
            <v>324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32520100</v>
          </cell>
          <cell r="B320">
            <v>325</v>
          </cell>
          <cell r="C320" t="str">
            <v>StLucie Comm EPU</v>
          </cell>
          <cell r="D320" t="str">
            <v>Nuclear</v>
          </cell>
          <cell r="E320">
            <v>20100</v>
          </cell>
          <cell r="K320">
            <v>325</v>
          </cell>
          <cell r="L320">
            <v>0</v>
          </cell>
          <cell r="M320">
            <v>21455.7</v>
          </cell>
          <cell r="N320">
            <v>0</v>
          </cell>
          <cell r="O320">
            <v>444900.99</v>
          </cell>
          <cell r="P320">
            <v>466356.69</v>
          </cell>
          <cell r="Q320">
            <v>0</v>
          </cell>
          <cell r="R320">
            <v>0</v>
          </cell>
          <cell r="S320">
            <v>0</v>
          </cell>
          <cell r="T320">
            <v>466356.69</v>
          </cell>
          <cell r="U320">
            <v>0</v>
          </cell>
          <cell r="V320">
            <v>0</v>
          </cell>
          <cell r="W320">
            <v>0</v>
          </cell>
          <cell r="X320">
            <v>466356.69</v>
          </cell>
        </row>
        <row r="321">
          <cell r="A321" t="str">
            <v/>
          </cell>
          <cell r="B321" t="str">
            <v/>
          </cell>
          <cell r="C321" t="str">
            <v>StLucie Comm EPU</v>
          </cell>
          <cell r="D321" t="str">
            <v>Nuclear</v>
          </cell>
          <cell r="E321" t="str">
            <v/>
          </cell>
          <cell r="J321" t="str">
            <v>Depr Total</v>
          </cell>
          <cell r="L321">
            <v>0</v>
          </cell>
          <cell r="M321">
            <v>48569.91</v>
          </cell>
          <cell r="N321">
            <v>0</v>
          </cell>
          <cell r="O321">
            <v>509498.68</v>
          </cell>
          <cell r="P321">
            <v>558068.59</v>
          </cell>
          <cell r="Q321">
            <v>0</v>
          </cell>
          <cell r="R321">
            <v>0</v>
          </cell>
          <cell r="S321">
            <v>0</v>
          </cell>
          <cell r="T321">
            <v>558068.59</v>
          </cell>
          <cell r="U321">
            <v>0</v>
          </cell>
          <cell r="V321">
            <v>0</v>
          </cell>
          <cell r="W321">
            <v>0</v>
          </cell>
          <cell r="X321">
            <v>558068.59</v>
          </cell>
        </row>
        <row r="322">
          <cell r="A322" t="str">
            <v/>
          </cell>
          <cell r="B322" t="str">
            <v/>
          </cell>
          <cell r="C322" t="str">
            <v>StLucie Comm EPU Total</v>
          </cell>
          <cell r="D322" t="str">
            <v>Nuclear</v>
          </cell>
          <cell r="E322" t="str">
            <v/>
          </cell>
          <cell r="I322" t="str">
            <v>StLucie Comm EPU Total</v>
          </cell>
          <cell r="L322">
            <v>0</v>
          </cell>
          <cell r="M322">
            <v>48569.91</v>
          </cell>
          <cell r="N322">
            <v>0</v>
          </cell>
          <cell r="O322">
            <v>509498.68</v>
          </cell>
          <cell r="P322">
            <v>558068.59</v>
          </cell>
          <cell r="Q322">
            <v>0</v>
          </cell>
          <cell r="R322">
            <v>0</v>
          </cell>
          <cell r="S322">
            <v>0</v>
          </cell>
          <cell r="T322">
            <v>558068.59</v>
          </cell>
          <cell r="U322">
            <v>0</v>
          </cell>
          <cell r="V322">
            <v>0</v>
          </cell>
          <cell r="W322">
            <v>0</v>
          </cell>
          <cell r="X322">
            <v>558068.59</v>
          </cell>
        </row>
        <row r="323">
          <cell r="A323" t="str">
            <v>32120101</v>
          </cell>
          <cell r="B323">
            <v>321</v>
          </cell>
          <cell r="C323" t="str">
            <v>StLucie U1</v>
          </cell>
          <cell r="D323" t="str">
            <v>Nuclear</v>
          </cell>
          <cell r="E323">
            <v>20101</v>
          </cell>
          <cell r="I323" t="str">
            <v>StLucie U1</v>
          </cell>
          <cell r="J323" t="str">
            <v>Depr</v>
          </cell>
          <cell r="K323">
            <v>321</v>
          </cell>
          <cell r="L323">
            <v>161585929.88</v>
          </cell>
          <cell r="M323">
            <v>2268977.5099999998</v>
          </cell>
          <cell r="N323">
            <v>-6885.9</v>
          </cell>
          <cell r="O323">
            <v>0</v>
          </cell>
          <cell r="P323">
            <v>163848021.48999998</v>
          </cell>
          <cell r="Q323">
            <v>3218592.74</v>
          </cell>
          <cell r="R323">
            <v>-137682.54</v>
          </cell>
          <cell r="S323">
            <v>0</v>
          </cell>
          <cell r="T323">
            <v>166928931.69</v>
          </cell>
          <cell r="U323">
            <v>7885341.7400000002</v>
          </cell>
          <cell r="V323">
            <v>-550730.16</v>
          </cell>
          <cell r="W323">
            <v>0</v>
          </cell>
          <cell r="X323">
            <v>174263543.26999998</v>
          </cell>
        </row>
        <row r="324">
          <cell r="A324" t="str">
            <v>32220101</v>
          </cell>
          <cell r="B324">
            <v>322</v>
          </cell>
          <cell r="C324" t="str">
            <v>StLucie U1</v>
          </cell>
          <cell r="D324" t="str">
            <v>Nuclear</v>
          </cell>
          <cell r="E324">
            <v>20101</v>
          </cell>
          <cell r="K324">
            <v>322</v>
          </cell>
          <cell r="L324">
            <v>536396311.32999998</v>
          </cell>
          <cell r="M324">
            <v>-623397.88</v>
          </cell>
          <cell r="N324">
            <v>0</v>
          </cell>
          <cell r="O324">
            <v>-427758.63</v>
          </cell>
          <cell r="P324">
            <v>535345154.81999999</v>
          </cell>
          <cell r="Q324">
            <v>10516196.730000002</v>
          </cell>
          <cell r="R324">
            <v>-449853.89999999997</v>
          </cell>
          <cell r="S324">
            <v>0</v>
          </cell>
          <cell r="T324">
            <v>545411497.64999998</v>
          </cell>
          <cell r="U324">
            <v>25763994.370000005</v>
          </cell>
          <cell r="V324">
            <v>-1799415.6000000003</v>
          </cell>
          <cell r="W324">
            <v>0</v>
          </cell>
          <cell r="X324">
            <v>569376076.42000008</v>
          </cell>
        </row>
        <row r="325">
          <cell r="A325" t="str">
            <v>32320101</v>
          </cell>
          <cell r="B325">
            <v>323</v>
          </cell>
          <cell r="C325" t="str">
            <v>StLucie U1</v>
          </cell>
          <cell r="D325" t="str">
            <v>Nuclear</v>
          </cell>
          <cell r="E325">
            <v>20101</v>
          </cell>
          <cell r="K325">
            <v>323</v>
          </cell>
          <cell r="L325">
            <v>83059440.830000013</v>
          </cell>
          <cell r="M325">
            <v>-127448.61</v>
          </cell>
          <cell r="N325">
            <v>-363648.04</v>
          </cell>
          <cell r="O325">
            <v>-5693604.9000000004</v>
          </cell>
          <cell r="P325">
            <v>76874739.280000001</v>
          </cell>
          <cell r="Q325">
            <v>1510109.6400000001</v>
          </cell>
          <cell r="R325">
            <v>-64598.340000000026</v>
          </cell>
          <cell r="S325">
            <v>0</v>
          </cell>
          <cell r="T325">
            <v>78320250.580000013</v>
          </cell>
          <cell r="U325">
            <v>3699669.9</v>
          </cell>
          <cell r="V325">
            <v>-258393.36</v>
          </cell>
          <cell r="W325">
            <v>0</v>
          </cell>
          <cell r="X325">
            <v>81761527.11999999</v>
          </cell>
        </row>
        <row r="326">
          <cell r="A326" t="str">
            <v>32420101</v>
          </cell>
          <cell r="B326">
            <v>324</v>
          </cell>
          <cell r="C326" t="str">
            <v>StLucie U1</v>
          </cell>
          <cell r="D326" t="str">
            <v>Nuclear</v>
          </cell>
          <cell r="E326">
            <v>20101</v>
          </cell>
          <cell r="K326">
            <v>324</v>
          </cell>
          <cell r="L326">
            <v>80337595.949999988</v>
          </cell>
          <cell r="M326">
            <v>-28707.9</v>
          </cell>
          <cell r="N326">
            <v>-23182.880000000001</v>
          </cell>
          <cell r="O326">
            <v>0</v>
          </cell>
          <cell r="P326">
            <v>80285705.169999987</v>
          </cell>
          <cell r="Q326">
            <v>1577113.8699999999</v>
          </cell>
          <cell r="R326">
            <v>-67464.569999999992</v>
          </cell>
          <cell r="S326">
            <v>0</v>
          </cell>
          <cell r="T326">
            <v>81795354.469999984</v>
          </cell>
          <cell r="U326">
            <v>3863825.8700000006</v>
          </cell>
          <cell r="V326">
            <v>-269858.27999999997</v>
          </cell>
          <cell r="W326">
            <v>0</v>
          </cell>
          <cell r="X326">
            <v>85389322.060000002</v>
          </cell>
        </row>
        <row r="327">
          <cell r="A327" t="str">
            <v>32520101</v>
          </cell>
          <cell r="B327">
            <v>325</v>
          </cell>
          <cell r="C327" t="str">
            <v>StLucie U1</v>
          </cell>
          <cell r="D327" t="str">
            <v>Nuclear</v>
          </cell>
          <cell r="E327">
            <v>20101</v>
          </cell>
          <cell r="K327">
            <v>325</v>
          </cell>
          <cell r="L327">
            <v>10499702.529999999</v>
          </cell>
          <cell r="M327">
            <v>0</v>
          </cell>
          <cell r="N327">
            <v>0</v>
          </cell>
          <cell r="O327">
            <v>0</v>
          </cell>
          <cell r="P327">
            <v>10499702.529999999</v>
          </cell>
          <cell r="Q327">
            <v>206253.74</v>
          </cell>
          <cell r="R327">
            <v>-8822.9699999999993</v>
          </cell>
          <cell r="S327">
            <v>0</v>
          </cell>
          <cell r="T327">
            <v>10697133.299999999</v>
          </cell>
          <cell r="U327">
            <v>505308.15000000008</v>
          </cell>
          <cell r="V327">
            <v>-35291.87999999999</v>
          </cell>
          <cell r="W327">
            <v>0</v>
          </cell>
          <cell r="X327">
            <v>11167149.569999998</v>
          </cell>
        </row>
        <row r="328">
          <cell r="A328" t="str">
            <v/>
          </cell>
          <cell r="B328" t="str">
            <v/>
          </cell>
          <cell r="C328" t="str">
            <v>StLucie U1</v>
          </cell>
          <cell r="D328" t="str">
            <v>Nuclear</v>
          </cell>
          <cell r="E328" t="str">
            <v/>
          </cell>
          <cell r="J328" t="str">
            <v>Depr Total</v>
          </cell>
          <cell r="L328">
            <v>871878980.51999998</v>
          </cell>
          <cell r="M328">
            <v>1489423.1199999999</v>
          </cell>
          <cell r="N328">
            <v>-393716.82</v>
          </cell>
          <cell r="O328">
            <v>-6121363.5300000003</v>
          </cell>
          <cell r="P328">
            <v>866853323.28999984</v>
          </cell>
          <cell r="Q328">
            <v>17028266.720000003</v>
          </cell>
          <cell r="R328">
            <v>-728422.32</v>
          </cell>
          <cell r="S328">
            <v>0</v>
          </cell>
          <cell r="T328">
            <v>883153167.68999994</v>
          </cell>
          <cell r="U328">
            <v>41718140.030000001</v>
          </cell>
          <cell r="V328">
            <v>-2913689.28</v>
          </cell>
          <cell r="W328">
            <v>0</v>
          </cell>
          <cell r="X328">
            <v>921957618.44000018</v>
          </cell>
        </row>
        <row r="329">
          <cell r="A329" t="str">
            <v>325.720101</v>
          </cell>
          <cell r="B329">
            <v>325.7</v>
          </cell>
          <cell r="C329" t="str">
            <v>StLucie U1</v>
          </cell>
          <cell r="D329" t="str">
            <v>Nuclear</v>
          </cell>
          <cell r="E329">
            <v>20101</v>
          </cell>
          <cell r="J329" t="str">
            <v>Amort</v>
          </cell>
          <cell r="K329">
            <v>325.7</v>
          </cell>
          <cell r="L329">
            <v>12611</v>
          </cell>
          <cell r="M329">
            <v>0</v>
          </cell>
          <cell r="N329">
            <v>0</v>
          </cell>
          <cell r="O329">
            <v>0</v>
          </cell>
          <cell r="P329">
            <v>12611</v>
          </cell>
          <cell r="Q329">
            <v>247.71999999999997</v>
          </cell>
          <cell r="R329">
            <v>-10.59</v>
          </cell>
          <cell r="S329">
            <v>0</v>
          </cell>
          <cell r="T329">
            <v>12848.13</v>
          </cell>
          <cell r="U329">
            <v>606.94000000000005</v>
          </cell>
          <cell r="V329">
            <v>-42.360000000000007</v>
          </cell>
          <cell r="W329">
            <v>0</v>
          </cell>
          <cell r="X329">
            <v>13412.709999999997</v>
          </cell>
        </row>
        <row r="330">
          <cell r="A330" t="str">
            <v/>
          </cell>
          <cell r="B330" t="str">
            <v/>
          </cell>
          <cell r="C330" t="str">
            <v>StLucie U1</v>
          </cell>
          <cell r="D330" t="str">
            <v>Nuclear</v>
          </cell>
          <cell r="E330" t="str">
            <v/>
          </cell>
          <cell r="J330" t="str">
            <v>Amort Total</v>
          </cell>
          <cell r="L330">
            <v>12611</v>
          </cell>
          <cell r="M330">
            <v>0</v>
          </cell>
          <cell r="N330">
            <v>0</v>
          </cell>
          <cell r="O330">
            <v>0</v>
          </cell>
          <cell r="P330">
            <v>12611</v>
          </cell>
          <cell r="Q330">
            <v>247.71999999999997</v>
          </cell>
          <cell r="R330">
            <v>-10.59</v>
          </cell>
          <cell r="S330">
            <v>0</v>
          </cell>
          <cell r="T330">
            <v>12848.13</v>
          </cell>
          <cell r="U330">
            <v>606.94000000000005</v>
          </cell>
          <cell r="V330">
            <v>-42.360000000000007</v>
          </cell>
          <cell r="W330">
            <v>0</v>
          </cell>
          <cell r="X330">
            <v>13412.709999999997</v>
          </cell>
        </row>
        <row r="331">
          <cell r="A331" t="str">
            <v/>
          </cell>
          <cell r="B331" t="str">
            <v/>
          </cell>
          <cell r="C331" t="str">
            <v>StLucie U1 Total</v>
          </cell>
          <cell r="D331" t="str">
            <v>Nuclear</v>
          </cell>
          <cell r="E331" t="str">
            <v/>
          </cell>
          <cell r="I331" t="str">
            <v>StLucie U1 Total</v>
          </cell>
          <cell r="L331">
            <v>871891591.51999998</v>
          </cell>
          <cell r="M331">
            <v>1489423.1199999999</v>
          </cell>
          <cell r="N331">
            <v>-393716.82</v>
          </cell>
          <cell r="O331">
            <v>-6121363.5300000003</v>
          </cell>
          <cell r="P331">
            <v>866865934.28999984</v>
          </cell>
          <cell r="Q331">
            <v>17028514.440000001</v>
          </cell>
          <cell r="R331">
            <v>-728432.90999999992</v>
          </cell>
          <cell r="S331">
            <v>0</v>
          </cell>
          <cell r="T331">
            <v>883166015.81999993</v>
          </cell>
          <cell r="U331">
            <v>41718746.969999999</v>
          </cell>
          <cell r="V331">
            <v>-2913731.6399999997</v>
          </cell>
          <cell r="W331">
            <v>0</v>
          </cell>
          <cell r="X331">
            <v>921971031.15000021</v>
          </cell>
        </row>
        <row r="332">
          <cell r="A332" t="str">
            <v>32120101</v>
          </cell>
          <cell r="B332">
            <v>321</v>
          </cell>
          <cell r="C332" t="str">
            <v>StLucie U1 EPU</v>
          </cell>
          <cell r="D332" t="str">
            <v>Nuclear</v>
          </cell>
          <cell r="E332">
            <v>20101</v>
          </cell>
          <cell r="I332" t="str">
            <v>StLucie U1 EPU</v>
          </cell>
          <cell r="J332" t="str">
            <v>Depr</v>
          </cell>
          <cell r="K332">
            <v>321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32220101</v>
          </cell>
          <cell r="B333">
            <v>322</v>
          </cell>
          <cell r="C333" t="str">
            <v>StLucie U1 EPU</v>
          </cell>
          <cell r="D333" t="str">
            <v>Nuclear</v>
          </cell>
          <cell r="E333">
            <v>20101</v>
          </cell>
          <cell r="K333">
            <v>322</v>
          </cell>
          <cell r="L333">
            <v>0</v>
          </cell>
          <cell r="M333">
            <v>0</v>
          </cell>
          <cell r="N333">
            <v>0</v>
          </cell>
          <cell r="O333">
            <v>427758.63</v>
          </cell>
          <cell r="P333">
            <v>427758.63</v>
          </cell>
          <cell r="Q333">
            <v>0.01</v>
          </cell>
          <cell r="R333">
            <v>0</v>
          </cell>
          <cell r="S333">
            <v>0</v>
          </cell>
          <cell r="T333">
            <v>427758.64</v>
          </cell>
          <cell r="U333">
            <v>27186651.150000002</v>
          </cell>
          <cell r="V333">
            <v>0</v>
          </cell>
          <cell r="W333">
            <v>0</v>
          </cell>
          <cell r="X333">
            <v>27614409.790000003</v>
          </cell>
        </row>
        <row r="334">
          <cell r="A334" t="str">
            <v>32320101</v>
          </cell>
          <cell r="B334">
            <v>323</v>
          </cell>
          <cell r="C334" t="str">
            <v>StLucie U1 EPU</v>
          </cell>
          <cell r="D334" t="str">
            <v>Nuclear</v>
          </cell>
          <cell r="E334">
            <v>20101</v>
          </cell>
          <cell r="K334">
            <v>323</v>
          </cell>
          <cell r="L334">
            <v>0</v>
          </cell>
          <cell r="M334">
            <v>0</v>
          </cell>
          <cell r="N334">
            <v>0</v>
          </cell>
          <cell r="O334">
            <v>5693604.9000000004</v>
          </cell>
          <cell r="P334">
            <v>5693604.9000000004</v>
          </cell>
          <cell r="Q334">
            <v>0.09</v>
          </cell>
          <cell r="R334">
            <v>0</v>
          </cell>
          <cell r="S334">
            <v>0</v>
          </cell>
          <cell r="T334">
            <v>5693604.9900000002</v>
          </cell>
          <cell r="U334">
            <v>414071369.94</v>
          </cell>
          <cell r="V334">
            <v>0</v>
          </cell>
          <cell r="W334">
            <v>0</v>
          </cell>
          <cell r="X334">
            <v>419764974.93000001</v>
          </cell>
        </row>
        <row r="335">
          <cell r="A335" t="str">
            <v>32420101</v>
          </cell>
          <cell r="B335">
            <v>324</v>
          </cell>
          <cell r="C335" t="str">
            <v>StLucie U1 EPU</v>
          </cell>
          <cell r="D335" t="str">
            <v>Nuclear</v>
          </cell>
          <cell r="E335">
            <v>20101</v>
          </cell>
          <cell r="K335">
            <v>324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32520101</v>
          </cell>
          <cell r="B336">
            <v>325</v>
          </cell>
          <cell r="C336" t="str">
            <v>StLucie U1 EPU</v>
          </cell>
          <cell r="D336" t="str">
            <v>Nuclear</v>
          </cell>
          <cell r="E336">
            <v>20101</v>
          </cell>
          <cell r="K336">
            <v>325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/>
          </cell>
          <cell r="B337" t="str">
            <v/>
          </cell>
          <cell r="C337" t="str">
            <v>StLucie U1 EPU</v>
          </cell>
          <cell r="D337" t="str">
            <v>Nuclear</v>
          </cell>
          <cell r="E337" t="str">
            <v/>
          </cell>
          <cell r="J337" t="str">
            <v>Depr Total</v>
          </cell>
          <cell r="L337">
            <v>0</v>
          </cell>
          <cell r="M337">
            <v>0</v>
          </cell>
          <cell r="N337">
            <v>0</v>
          </cell>
          <cell r="O337">
            <v>6121363.5300000003</v>
          </cell>
          <cell r="P337">
            <v>6121363.5300000003</v>
          </cell>
          <cell r="Q337">
            <v>9.9999999999999992E-2</v>
          </cell>
          <cell r="R337">
            <v>0</v>
          </cell>
          <cell r="S337">
            <v>0</v>
          </cell>
          <cell r="T337">
            <v>6121363.6299999999</v>
          </cell>
          <cell r="U337">
            <v>441258021.08999997</v>
          </cell>
          <cell r="V337">
            <v>0</v>
          </cell>
          <cell r="W337">
            <v>0</v>
          </cell>
          <cell r="X337">
            <v>447379384.72000003</v>
          </cell>
        </row>
        <row r="338">
          <cell r="A338" t="str">
            <v/>
          </cell>
          <cell r="B338" t="str">
            <v/>
          </cell>
          <cell r="C338" t="str">
            <v>StLucie U1 EPU Total</v>
          </cell>
          <cell r="D338" t="str">
            <v>Nuclear</v>
          </cell>
          <cell r="E338" t="str">
            <v/>
          </cell>
          <cell r="I338" t="str">
            <v>StLucie U1 EPU Total</v>
          </cell>
          <cell r="L338">
            <v>0</v>
          </cell>
          <cell r="M338">
            <v>0</v>
          </cell>
          <cell r="N338">
            <v>0</v>
          </cell>
          <cell r="O338">
            <v>6121363.5300000003</v>
          </cell>
          <cell r="P338">
            <v>6121363.5300000003</v>
          </cell>
          <cell r="Q338">
            <v>9.9999999999999992E-2</v>
          </cell>
          <cell r="R338">
            <v>0</v>
          </cell>
          <cell r="S338">
            <v>0</v>
          </cell>
          <cell r="T338">
            <v>6121363.6299999999</v>
          </cell>
          <cell r="U338">
            <v>441258021.08999997</v>
          </cell>
          <cell r="V338">
            <v>0</v>
          </cell>
          <cell r="W338">
            <v>0</v>
          </cell>
          <cell r="X338">
            <v>447379384.72000003</v>
          </cell>
        </row>
        <row r="339">
          <cell r="A339" t="str">
            <v>32120101U</v>
          </cell>
          <cell r="B339">
            <v>321</v>
          </cell>
          <cell r="C339" t="str">
            <v>StLucie U1 Uprates</v>
          </cell>
          <cell r="D339" t="str">
            <v>Nuclear</v>
          </cell>
          <cell r="E339" t="str">
            <v>20101U</v>
          </cell>
          <cell r="I339" t="str">
            <v>StLucie U1 Uprates</v>
          </cell>
          <cell r="J339" t="str">
            <v>CRS</v>
          </cell>
          <cell r="K339">
            <v>321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32220101U</v>
          </cell>
          <cell r="B340">
            <v>322</v>
          </cell>
          <cell r="C340" t="str">
            <v>StLucie U1 Uprates</v>
          </cell>
          <cell r="D340" t="str">
            <v>Nuclear</v>
          </cell>
          <cell r="E340" t="str">
            <v>20101U</v>
          </cell>
          <cell r="K340">
            <v>322</v>
          </cell>
          <cell r="L340">
            <v>3089856.66</v>
          </cell>
          <cell r="M340">
            <v>0</v>
          </cell>
          <cell r="N340">
            <v>0</v>
          </cell>
          <cell r="O340">
            <v>0</v>
          </cell>
          <cell r="P340">
            <v>3089856.66</v>
          </cell>
          <cell r="Q340">
            <v>0</v>
          </cell>
          <cell r="R340">
            <v>0</v>
          </cell>
          <cell r="S340">
            <v>0</v>
          </cell>
          <cell r="T340">
            <v>3089856.66</v>
          </cell>
          <cell r="U340">
            <v>0</v>
          </cell>
          <cell r="V340">
            <v>-3089856.62</v>
          </cell>
          <cell r="W340">
            <v>0</v>
          </cell>
          <cell r="X340">
            <v>4.0000000037252903E-2</v>
          </cell>
        </row>
        <row r="341">
          <cell r="A341" t="str">
            <v>32320101U</v>
          </cell>
          <cell r="B341">
            <v>323</v>
          </cell>
          <cell r="C341" t="str">
            <v>StLucie U1 Uprates</v>
          </cell>
          <cell r="D341" t="str">
            <v>Nuclear</v>
          </cell>
          <cell r="E341" t="str">
            <v>20101U</v>
          </cell>
          <cell r="K341">
            <v>323</v>
          </cell>
          <cell r="L341">
            <v>46379505.060000002</v>
          </cell>
          <cell r="M341">
            <v>0</v>
          </cell>
          <cell r="N341">
            <v>0</v>
          </cell>
          <cell r="O341">
            <v>0</v>
          </cell>
          <cell r="P341">
            <v>46379505.060000002</v>
          </cell>
          <cell r="Q341">
            <v>0</v>
          </cell>
          <cell r="R341">
            <v>0</v>
          </cell>
          <cell r="S341">
            <v>0</v>
          </cell>
          <cell r="T341">
            <v>46379505.060000002</v>
          </cell>
          <cell r="U341">
            <v>0</v>
          </cell>
          <cell r="V341">
            <v>-46379504.390000001</v>
          </cell>
          <cell r="W341">
            <v>0</v>
          </cell>
          <cell r="X341">
            <v>0.67000000178813934</v>
          </cell>
        </row>
        <row r="342">
          <cell r="A342" t="str">
            <v>32420101U</v>
          </cell>
          <cell r="B342">
            <v>324</v>
          </cell>
          <cell r="C342" t="str">
            <v>StLucie U1 Uprates</v>
          </cell>
          <cell r="D342" t="str">
            <v>Nuclear</v>
          </cell>
          <cell r="E342" t="str">
            <v>20101U</v>
          </cell>
          <cell r="K342">
            <v>324</v>
          </cell>
          <cell r="L342">
            <v>108098</v>
          </cell>
          <cell r="M342">
            <v>0</v>
          </cell>
          <cell r="N342">
            <v>0</v>
          </cell>
          <cell r="O342">
            <v>0</v>
          </cell>
          <cell r="P342">
            <v>108098</v>
          </cell>
          <cell r="Q342">
            <v>0</v>
          </cell>
          <cell r="R342">
            <v>0</v>
          </cell>
          <cell r="S342">
            <v>0</v>
          </cell>
          <cell r="T342">
            <v>108098</v>
          </cell>
          <cell r="U342">
            <v>0</v>
          </cell>
          <cell r="V342">
            <v>-108098</v>
          </cell>
          <cell r="W342">
            <v>0</v>
          </cell>
          <cell r="X342">
            <v>0</v>
          </cell>
        </row>
        <row r="343">
          <cell r="A343" t="str">
            <v>32520101U</v>
          </cell>
          <cell r="B343">
            <v>325</v>
          </cell>
          <cell r="C343" t="str">
            <v>StLucie U1 Uprates</v>
          </cell>
          <cell r="D343" t="str">
            <v>Nuclear</v>
          </cell>
          <cell r="E343" t="str">
            <v>20101U</v>
          </cell>
          <cell r="K343">
            <v>325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/>
          </cell>
          <cell r="B344" t="str">
            <v/>
          </cell>
          <cell r="C344" t="str">
            <v>StLucie U1 Uprates</v>
          </cell>
          <cell r="D344" t="str">
            <v>Nuclear</v>
          </cell>
          <cell r="E344" t="str">
            <v/>
          </cell>
          <cell r="J344" t="str">
            <v>CRS Total</v>
          </cell>
          <cell r="L344">
            <v>49577459.719999999</v>
          </cell>
          <cell r="M344">
            <v>0</v>
          </cell>
          <cell r="N344">
            <v>0</v>
          </cell>
          <cell r="O344">
            <v>0</v>
          </cell>
          <cell r="P344">
            <v>49577459.719999999</v>
          </cell>
          <cell r="Q344">
            <v>0</v>
          </cell>
          <cell r="R344">
            <v>0</v>
          </cell>
          <cell r="S344">
            <v>0</v>
          </cell>
          <cell r="T344">
            <v>49577459.719999999</v>
          </cell>
          <cell r="U344">
            <v>0</v>
          </cell>
          <cell r="V344">
            <v>-49577459.009999998</v>
          </cell>
          <cell r="W344">
            <v>0</v>
          </cell>
          <cell r="X344">
            <v>0.71000000182539225</v>
          </cell>
        </row>
        <row r="345">
          <cell r="A345" t="str">
            <v/>
          </cell>
          <cell r="B345" t="str">
            <v/>
          </cell>
          <cell r="C345" t="str">
            <v>StLucie U1 Uprates Total</v>
          </cell>
          <cell r="D345" t="str">
            <v>Nuclear</v>
          </cell>
          <cell r="E345" t="str">
            <v/>
          </cell>
          <cell r="I345" t="str">
            <v>StLucie U1 Uprates Total</v>
          </cell>
          <cell r="L345">
            <v>49577459.719999999</v>
          </cell>
          <cell r="M345">
            <v>0</v>
          </cell>
          <cell r="N345">
            <v>0</v>
          </cell>
          <cell r="O345">
            <v>0</v>
          </cell>
          <cell r="P345">
            <v>49577459.719999999</v>
          </cell>
          <cell r="Q345">
            <v>0</v>
          </cell>
          <cell r="R345">
            <v>0</v>
          </cell>
          <cell r="S345">
            <v>0</v>
          </cell>
          <cell r="T345">
            <v>49577459.719999999</v>
          </cell>
          <cell r="U345">
            <v>0</v>
          </cell>
          <cell r="V345">
            <v>-49577459.009999998</v>
          </cell>
          <cell r="W345">
            <v>0</v>
          </cell>
          <cell r="X345">
            <v>0.71000000182539225</v>
          </cell>
        </row>
        <row r="346">
          <cell r="A346" t="str">
            <v>32120102</v>
          </cell>
          <cell r="B346">
            <v>321</v>
          </cell>
          <cell r="C346" t="str">
            <v>StLucie U2</v>
          </cell>
          <cell r="D346" t="str">
            <v>Nuclear</v>
          </cell>
          <cell r="E346">
            <v>20102</v>
          </cell>
          <cell r="I346" t="str">
            <v>StLucie U2</v>
          </cell>
          <cell r="J346" t="str">
            <v>Depr</v>
          </cell>
          <cell r="K346">
            <v>321</v>
          </cell>
          <cell r="L346">
            <v>262257744.02000001</v>
          </cell>
          <cell r="M346">
            <v>3681330.86</v>
          </cell>
          <cell r="N346">
            <v>-823738.52</v>
          </cell>
          <cell r="O346">
            <v>339461.02</v>
          </cell>
          <cell r="P346">
            <v>265454797.38000003</v>
          </cell>
          <cell r="Q346">
            <v>1276170.0799999996</v>
          </cell>
          <cell r="R346">
            <v>-282700.2899999998</v>
          </cell>
          <cell r="S346">
            <v>0</v>
          </cell>
          <cell r="T346">
            <v>266448267.17000002</v>
          </cell>
          <cell r="U346">
            <v>8332630.1799999997</v>
          </cell>
          <cell r="V346">
            <v>-1130801.1599999997</v>
          </cell>
          <cell r="W346">
            <v>0</v>
          </cell>
          <cell r="X346">
            <v>273650096.18999994</v>
          </cell>
        </row>
        <row r="347">
          <cell r="A347" t="str">
            <v>32220102</v>
          </cell>
          <cell r="B347">
            <v>322</v>
          </cell>
          <cell r="C347" t="str">
            <v>StLucie U2</v>
          </cell>
          <cell r="D347" t="str">
            <v>Nuclear</v>
          </cell>
          <cell r="E347">
            <v>20102</v>
          </cell>
          <cell r="K347">
            <v>322</v>
          </cell>
          <cell r="L347">
            <v>733986401.88999999</v>
          </cell>
          <cell r="M347">
            <v>103099746.59999999</v>
          </cell>
          <cell r="N347">
            <v>-18306016.140000001</v>
          </cell>
          <cell r="O347">
            <v>-3363866.67</v>
          </cell>
          <cell r="P347">
            <v>815416265.68000007</v>
          </cell>
          <cell r="Q347">
            <v>3920101.8299999833</v>
          </cell>
          <cell r="R347">
            <v>-868390.46999999508</v>
          </cell>
          <cell r="S347">
            <v>0</v>
          </cell>
          <cell r="T347">
            <v>818467977.03999996</v>
          </cell>
          <cell r="U347">
            <v>25595929.149999999</v>
          </cell>
          <cell r="V347">
            <v>-3473561.8800000008</v>
          </cell>
          <cell r="W347">
            <v>0</v>
          </cell>
          <cell r="X347">
            <v>840590344.31000006</v>
          </cell>
        </row>
        <row r="348">
          <cell r="A348" t="str">
            <v>32320102</v>
          </cell>
          <cell r="B348">
            <v>323</v>
          </cell>
          <cell r="C348" t="str">
            <v>StLucie U2</v>
          </cell>
          <cell r="D348" t="str">
            <v>Nuclear</v>
          </cell>
          <cell r="E348">
            <v>20102</v>
          </cell>
          <cell r="K348">
            <v>323</v>
          </cell>
          <cell r="L348">
            <v>98738042.829999998</v>
          </cell>
          <cell r="M348">
            <v>113546905.95999999</v>
          </cell>
          <cell r="N348">
            <v>-6685854.7999999998</v>
          </cell>
          <cell r="O348">
            <v>-110788639.54000001</v>
          </cell>
          <cell r="P348">
            <v>94810454.449999973</v>
          </cell>
          <cell r="Q348">
            <v>455799.87999999523</v>
          </cell>
          <cell r="R348">
            <v>-100969.88999999966</v>
          </cell>
          <cell r="S348">
            <v>0</v>
          </cell>
          <cell r="T348">
            <v>95165284.439999983</v>
          </cell>
          <cell r="U348">
            <v>2976101.63</v>
          </cell>
          <cell r="V348">
            <v>-403879.56</v>
          </cell>
          <cell r="W348">
            <v>0</v>
          </cell>
          <cell r="X348">
            <v>97737506.509999976</v>
          </cell>
        </row>
        <row r="349">
          <cell r="A349" t="str">
            <v>32420102</v>
          </cell>
          <cell r="B349">
            <v>324</v>
          </cell>
          <cell r="C349" t="str">
            <v>StLucie U2</v>
          </cell>
          <cell r="D349" t="str">
            <v>Nuclear</v>
          </cell>
          <cell r="E349">
            <v>20102</v>
          </cell>
          <cell r="K349">
            <v>324</v>
          </cell>
          <cell r="L349">
            <v>164678394.02000001</v>
          </cell>
          <cell r="M349">
            <v>954594.7</v>
          </cell>
          <cell r="N349">
            <v>-43020.52</v>
          </cell>
          <cell r="O349">
            <v>0</v>
          </cell>
          <cell r="P349">
            <v>165589968.19999999</v>
          </cell>
          <cell r="Q349">
            <v>796071.35999999987</v>
          </cell>
          <cell r="R349">
            <v>-176347.65</v>
          </cell>
          <cell r="S349">
            <v>0</v>
          </cell>
          <cell r="T349">
            <v>166209691.91000003</v>
          </cell>
          <cell r="U349">
            <v>5197871.6400000006</v>
          </cell>
          <cell r="V349">
            <v>-705390.60000000009</v>
          </cell>
          <cell r="W349">
            <v>0</v>
          </cell>
          <cell r="X349">
            <v>170702172.94999996</v>
          </cell>
        </row>
        <row r="350">
          <cell r="A350" t="str">
            <v>32520102</v>
          </cell>
          <cell r="B350">
            <v>325</v>
          </cell>
          <cell r="C350" t="str">
            <v>StLucie U2</v>
          </cell>
          <cell r="D350" t="str">
            <v>Nuclear</v>
          </cell>
          <cell r="E350">
            <v>20102</v>
          </cell>
          <cell r="K350">
            <v>325</v>
          </cell>
          <cell r="L350">
            <v>22486831.710000001</v>
          </cell>
          <cell r="M350">
            <v>0</v>
          </cell>
          <cell r="N350">
            <v>5497.82</v>
          </cell>
          <cell r="O350">
            <v>0</v>
          </cell>
          <cell r="P350">
            <v>22492329.530000001</v>
          </cell>
          <cell r="Q350">
            <v>108131.55</v>
          </cell>
          <cell r="R350">
            <v>-23953.56</v>
          </cell>
          <cell r="S350">
            <v>0</v>
          </cell>
          <cell r="T350">
            <v>22576507.520000003</v>
          </cell>
          <cell r="U350">
            <v>706034.56</v>
          </cell>
          <cell r="V350">
            <v>-95814.240000000034</v>
          </cell>
          <cell r="W350">
            <v>0</v>
          </cell>
          <cell r="X350">
            <v>23186727.840000004</v>
          </cell>
        </row>
        <row r="351">
          <cell r="A351" t="str">
            <v/>
          </cell>
          <cell r="B351" t="str">
            <v/>
          </cell>
          <cell r="C351" t="str">
            <v>StLucie U2</v>
          </cell>
          <cell r="D351" t="str">
            <v>Nuclear</v>
          </cell>
          <cell r="E351" t="str">
            <v/>
          </cell>
          <cell r="J351" t="str">
            <v>Depr Total</v>
          </cell>
          <cell r="L351">
            <v>1282147414.47</v>
          </cell>
          <cell r="M351">
            <v>221282578.11999997</v>
          </cell>
          <cell r="N351">
            <v>-25853132.16</v>
          </cell>
          <cell r="O351">
            <v>-113813045.19000001</v>
          </cell>
          <cell r="P351">
            <v>1363763815.2400002</v>
          </cell>
          <cell r="Q351">
            <v>6556274.6999999778</v>
          </cell>
          <cell r="R351">
            <v>-1452361.8599999945</v>
          </cell>
          <cell r="S351">
            <v>0</v>
          </cell>
          <cell r="T351">
            <v>1368867728.0800002</v>
          </cell>
          <cell r="U351">
            <v>42808567.160000004</v>
          </cell>
          <cell r="V351">
            <v>-5809447.4400000013</v>
          </cell>
          <cell r="W351">
            <v>0</v>
          </cell>
          <cell r="X351">
            <v>1405866847.8</v>
          </cell>
        </row>
        <row r="352">
          <cell r="A352" t="str">
            <v/>
          </cell>
          <cell r="B352" t="str">
            <v/>
          </cell>
          <cell r="C352" t="str">
            <v>StLucie U2 Total</v>
          </cell>
          <cell r="D352" t="str">
            <v>Nuclear</v>
          </cell>
          <cell r="E352" t="str">
            <v/>
          </cell>
          <cell r="I352" t="str">
            <v>StLucie U2 Total</v>
          </cell>
          <cell r="L352">
            <v>1282147414.47</v>
          </cell>
          <cell r="M352">
            <v>221282578.11999997</v>
          </cell>
          <cell r="N352">
            <v>-25853132.16</v>
          </cell>
          <cell r="O352">
            <v>-113813045.19000001</v>
          </cell>
          <cell r="P352">
            <v>1363763815.2400002</v>
          </cell>
          <cell r="Q352">
            <v>6556274.6999999778</v>
          </cell>
          <cell r="R352">
            <v>-1452361.8599999945</v>
          </cell>
          <cell r="S352">
            <v>0</v>
          </cell>
          <cell r="T352">
            <v>1368867728.0800002</v>
          </cell>
          <cell r="U352">
            <v>42808567.160000004</v>
          </cell>
          <cell r="V352">
            <v>-5809447.4400000013</v>
          </cell>
          <cell r="W352">
            <v>0</v>
          </cell>
          <cell r="X352">
            <v>1405866847.8</v>
          </cell>
        </row>
        <row r="353">
          <cell r="A353" t="str">
            <v>32120102</v>
          </cell>
          <cell r="B353">
            <v>321</v>
          </cell>
          <cell r="C353" t="str">
            <v>StLucie U2 EPU</v>
          </cell>
          <cell r="D353" t="str">
            <v>Nuclear</v>
          </cell>
          <cell r="E353">
            <v>20102</v>
          </cell>
          <cell r="I353" t="str">
            <v>StLucie U2 EPU</v>
          </cell>
          <cell r="J353" t="str">
            <v>Depr</v>
          </cell>
          <cell r="K353">
            <v>321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32220102</v>
          </cell>
          <cell r="B354">
            <v>322</v>
          </cell>
          <cell r="C354" t="str">
            <v>StLucie U2 EPU</v>
          </cell>
          <cell r="D354" t="str">
            <v>Nuclear</v>
          </cell>
          <cell r="E354">
            <v>20102</v>
          </cell>
          <cell r="K354">
            <v>322</v>
          </cell>
          <cell r="L354">
            <v>0</v>
          </cell>
          <cell r="M354">
            <v>-1476673.13</v>
          </cell>
          <cell r="N354">
            <v>0</v>
          </cell>
          <cell r="O354">
            <v>3363866.67</v>
          </cell>
          <cell r="P354">
            <v>1887193.54</v>
          </cell>
          <cell r="Q354">
            <v>136952.4600000002</v>
          </cell>
          <cell r="R354">
            <v>0</v>
          </cell>
          <cell r="S354">
            <v>0</v>
          </cell>
          <cell r="T354">
            <v>2024146.0000000002</v>
          </cell>
          <cell r="U354">
            <v>162132.11000000039</v>
          </cell>
          <cell r="V354">
            <v>0</v>
          </cell>
          <cell r="W354">
            <v>0</v>
          </cell>
          <cell r="X354">
            <v>2186278.1100000008</v>
          </cell>
        </row>
        <row r="355">
          <cell r="A355" t="str">
            <v>32320102</v>
          </cell>
          <cell r="B355">
            <v>323</v>
          </cell>
          <cell r="C355" t="str">
            <v>StLucie U2 EPU</v>
          </cell>
          <cell r="D355" t="str">
            <v>Nuclear</v>
          </cell>
          <cell r="E355">
            <v>20102</v>
          </cell>
          <cell r="K355">
            <v>323</v>
          </cell>
          <cell r="L355">
            <v>0</v>
          </cell>
          <cell r="M355">
            <v>-4638159.03</v>
          </cell>
          <cell r="N355">
            <v>0</v>
          </cell>
          <cell r="O355">
            <v>110788639.54000001</v>
          </cell>
          <cell r="P355">
            <v>106150480.51000001</v>
          </cell>
          <cell r="Q355">
            <v>7703274.3999999994</v>
          </cell>
          <cell r="R355">
            <v>0</v>
          </cell>
          <cell r="S355">
            <v>0</v>
          </cell>
          <cell r="T355">
            <v>113853754.91000001</v>
          </cell>
          <cell r="U355">
            <v>282639853.00999999</v>
          </cell>
          <cell r="V355">
            <v>0</v>
          </cell>
          <cell r="W355">
            <v>0</v>
          </cell>
          <cell r="X355">
            <v>396493607.92000002</v>
          </cell>
        </row>
        <row r="356">
          <cell r="A356" t="str">
            <v>32420102</v>
          </cell>
          <cell r="B356">
            <v>324</v>
          </cell>
          <cell r="C356" t="str">
            <v>StLucie U2 EPU</v>
          </cell>
          <cell r="D356" t="str">
            <v>Nuclear</v>
          </cell>
          <cell r="E356">
            <v>20102</v>
          </cell>
          <cell r="K356">
            <v>324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32520102</v>
          </cell>
          <cell r="B357">
            <v>325</v>
          </cell>
          <cell r="C357" t="str">
            <v>StLucie U2 EPU</v>
          </cell>
          <cell r="D357" t="str">
            <v>Nuclear</v>
          </cell>
          <cell r="E357">
            <v>20102</v>
          </cell>
          <cell r="K357">
            <v>325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/>
          </cell>
          <cell r="B358" t="str">
            <v/>
          </cell>
          <cell r="C358" t="str">
            <v>StLucie U2 EPU</v>
          </cell>
          <cell r="D358" t="str">
            <v>Nuclear</v>
          </cell>
          <cell r="E358" t="str">
            <v/>
          </cell>
          <cell r="J358" t="str">
            <v>Depr Total</v>
          </cell>
          <cell r="L358">
            <v>0</v>
          </cell>
          <cell r="M358">
            <v>-6114832.1600000001</v>
          </cell>
          <cell r="N358">
            <v>0</v>
          </cell>
          <cell r="O358">
            <v>114152506.21000001</v>
          </cell>
          <cell r="P358">
            <v>108037674.05000001</v>
          </cell>
          <cell r="Q358">
            <v>7840226.8599999994</v>
          </cell>
          <cell r="R358">
            <v>0</v>
          </cell>
          <cell r="S358">
            <v>0</v>
          </cell>
          <cell r="T358">
            <v>115877900.91000001</v>
          </cell>
          <cell r="U358">
            <v>282801985.12</v>
          </cell>
          <cell r="V358">
            <v>0</v>
          </cell>
          <cell r="W358">
            <v>0</v>
          </cell>
          <cell r="X358">
            <v>398679886.03000003</v>
          </cell>
        </row>
        <row r="359">
          <cell r="A359" t="str">
            <v/>
          </cell>
          <cell r="B359" t="str">
            <v/>
          </cell>
          <cell r="C359" t="str">
            <v>StLucie U2 EPU Total</v>
          </cell>
          <cell r="D359" t="str">
            <v>Nuclear</v>
          </cell>
          <cell r="E359" t="str">
            <v/>
          </cell>
          <cell r="I359" t="str">
            <v>StLucie U2 EPU Total</v>
          </cell>
          <cell r="L359">
            <v>0</v>
          </cell>
          <cell r="M359">
            <v>-6114832.1600000001</v>
          </cell>
          <cell r="N359">
            <v>0</v>
          </cell>
          <cell r="O359">
            <v>114152506.21000001</v>
          </cell>
          <cell r="P359">
            <v>108037674.05000001</v>
          </cell>
          <cell r="Q359">
            <v>7840226.8599999994</v>
          </cell>
          <cell r="R359">
            <v>0</v>
          </cell>
          <cell r="S359">
            <v>0</v>
          </cell>
          <cell r="T359">
            <v>115877900.91000001</v>
          </cell>
          <cell r="U359">
            <v>282801985.12</v>
          </cell>
          <cell r="V359">
            <v>0</v>
          </cell>
          <cell r="W359">
            <v>0</v>
          </cell>
          <cell r="X359">
            <v>398679886.03000003</v>
          </cell>
        </row>
        <row r="360">
          <cell r="A360" t="str">
            <v>32120102U</v>
          </cell>
          <cell r="B360">
            <v>321</v>
          </cell>
          <cell r="C360" t="str">
            <v>StLucie U2 Uprates</v>
          </cell>
          <cell r="D360" t="str">
            <v>Nuclear</v>
          </cell>
          <cell r="E360" t="str">
            <v>20102U</v>
          </cell>
          <cell r="I360" t="str">
            <v>StLucie U2 Uprates</v>
          </cell>
          <cell r="J360" t="str">
            <v>CRS</v>
          </cell>
          <cell r="K360">
            <v>321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32220102U</v>
          </cell>
          <cell r="B361">
            <v>322</v>
          </cell>
          <cell r="C361" t="str">
            <v>StLucie U2 Uprates</v>
          </cell>
          <cell r="D361" t="str">
            <v>Nuclear</v>
          </cell>
          <cell r="E361" t="str">
            <v>20102U</v>
          </cell>
          <cell r="K361">
            <v>322</v>
          </cell>
          <cell r="L361">
            <v>8170946.5099999998</v>
          </cell>
          <cell r="M361">
            <v>0</v>
          </cell>
          <cell r="N361">
            <v>-29423.66</v>
          </cell>
          <cell r="O361">
            <v>0</v>
          </cell>
          <cell r="P361">
            <v>8141522.8499999996</v>
          </cell>
          <cell r="Q361">
            <v>0</v>
          </cell>
          <cell r="R361">
            <v>0</v>
          </cell>
          <cell r="S361">
            <v>0</v>
          </cell>
          <cell r="T361">
            <v>8141522.8499999996</v>
          </cell>
          <cell r="U361">
            <v>0</v>
          </cell>
          <cell r="V361">
            <v>-7147134.5999999996</v>
          </cell>
          <cell r="W361">
            <v>0</v>
          </cell>
          <cell r="X361">
            <v>994388.25</v>
          </cell>
        </row>
        <row r="362">
          <cell r="A362" t="str">
            <v>32320102U</v>
          </cell>
          <cell r="B362">
            <v>323</v>
          </cell>
          <cell r="C362" t="str">
            <v>StLucie U2 Uprates</v>
          </cell>
          <cell r="D362" t="str">
            <v>Nuclear</v>
          </cell>
          <cell r="E362" t="str">
            <v>20102U</v>
          </cell>
          <cell r="K362">
            <v>323</v>
          </cell>
          <cell r="L362">
            <v>68116907.280000001</v>
          </cell>
          <cell r="M362">
            <v>0</v>
          </cell>
          <cell r="N362">
            <v>-36840079.719999999</v>
          </cell>
          <cell r="O362">
            <v>0</v>
          </cell>
          <cell r="P362">
            <v>31276827.560000002</v>
          </cell>
          <cell r="Q362">
            <v>0</v>
          </cell>
          <cell r="R362">
            <v>0</v>
          </cell>
          <cell r="S362">
            <v>0</v>
          </cell>
          <cell r="T362">
            <v>31276827.560000002</v>
          </cell>
          <cell r="U362">
            <v>0</v>
          </cell>
          <cell r="V362">
            <v>-27456742.5</v>
          </cell>
          <cell r="W362">
            <v>0</v>
          </cell>
          <cell r="X362">
            <v>3820085.0600000024</v>
          </cell>
        </row>
        <row r="363">
          <cell r="A363" t="str">
            <v>32420102U</v>
          </cell>
          <cell r="B363">
            <v>324</v>
          </cell>
          <cell r="C363" t="str">
            <v>StLucie U2 Uprates</v>
          </cell>
          <cell r="D363" t="str">
            <v>Nuclear</v>
          </cell>
          <cell r="E363" t="str">
            <v>20102U</v>
          </cell>
          <cell r="K363">
            <v>324</v>
          </cell>
          <cell r="L363">
            <v>444059.37</v>
          </cell>
          <cell r="M363">
            <v>0</v>
          </cell>
          <cell r="N363">
            <v>0</v>
          </cell>
          <cell r="O363">
            <v>0</v>
          </cell>
          <cell r="P363">
            <v>444059.37</v>
          </cell>
          <cell r="Q363">
            <v>0</v>
          </cell>
          <cell r="R363">
            <v>0</v>
          </cell>
          <cell r="S363">
            <v>0</v>
          </cell>
          <cell r="T363">
            <v>444059.37</v>
          </cell>
          <cell r="U363">
            <v>0</v>
          </cell>
          <cell r="V363">
            <v>-389822.9</v>
          </cell>
          <cell r="W363">
            <v>0</v>
          </cell>
          <cell r="X363">
            <v>54236.469999999972</v>
          </cell>
        </row>
        <row r="364">
          <cell r="A364" t="str">
            <v>32520102U</v>
          </cell>
          <cell r="B364">
            <v>325</v>
          </cell>
          <cell r="C364" t="str">
            <v>StLucie U2 Uprates</v>
          </cell>
          <cell r="D364" t="str">
            <v>Nuclear</v>
          </cell>
          <cell r="E364" t="str">
            <v>20102U</v>
          </cell>
          <cell r="K364">
            <v>325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/>
          </cell>
          <cell r="B365" t="str">
            <v/>
          </cell>
          <cell r="C365" t="str">
            <v>StLucie U2 Uprates</v>
          </cell>
          <cell r="D365" t="str">
            <v>Nuclear</v>
          </cell>
          <cell r="E365" t="str">
            <v/>
          </cell>
          <cell r="J365" t="str">
            <v>CRS Total</v>
          </cell>
          <cell r="L365">
            <v>76731913.160000011</v>
          </cell>
          <cell r="M365">
            <v>0</v>
          </cell>
          <cell r="N365">
            <v>-36869503.379999995</v>
          </cell>
          <cell r="O365">
            <v>0</v>
          </cell>
          <cell r="P365">
            <v>39862409.780000001</v>
          </cell>
          <cell r="Q365">
            <v>0</v>
          </cell>
          <cell r="R365">
            <v>0</v>
          </cell>
          <cell r="S365">
            <v>0</v>
          </cell>
          <cell r="T365">
            <v>39862409.780000001</v>
          </cell>
          <cell r="U365">
            <v>0</v>
          </cell>
          <cell r="V365">
            <v>-34993700</v>
          </cell>
          <cell r="W365">
            <v>0</v>
          </cell>
          <cell r="X365">
            <v>4868709.7800000021</v>
          </cell>
        </row>
        <row r="366">
          <cell r="A366" t="str">
            <v/>
          </cell>
          <cell r="B366" t="str">
            <v/>
          </cell>
          <cell r="C366" t="str">
            <v>StLucie U2 Uprates Total</v>
          </cell>
          <cell r="D366" t="str">
            <v>Nuclear</v>
          </cell>
          <cell r="E366" t="str">
            <v/>
          </cell>
          <cell r="I366" t="str">
            <v>StLucie U2 Uprates Total</v>
          </cell>
          <cell r="L366">
            <v>76731913.160000011</v>
          </cell>
          <cell r="M366">
            <v>0</v>
          </cell>
          <cell r="N366">
            <v>-36869503.379999995</v>
          </cell>
          <cell r="O366">
            <v>0</v>
          </cell>
          <cell r="P366">
            <v>39862409.780000001</v>
          </cell>
          <cell r="Q366">
            <v>0</v>
          </cell>
          <cell r="R366">
            <v>0</v>
          </cell>
          <cell r="S366">
            <v>0</v>
          </cell>
          <cell r="T366">
            <v>39862409.780000001</v>
          </cell>
          <cell r="U366">
            <v>0</v>
          </cell>
          <cell r="V366">
            <v>-34993700</v>
          </cell>
          <cell r="W366">
            <v>0</v>
          </cell>
          <cell r="X366">
            <v>4868709.7800000021</v>
          </cell>
        </row>
        <row r="367">
          <cell r="A367" t="str">
            <v/>
          </cell>
          <cell r="B367" t="str">
            <v/>
          </cell>
          <cell r="C367" t="str">
            <v>StLucie U2 Uprates Total</v>
          </cell>
          <cell r="D367" t="str">
            <v>Nuclear</v>
          </cell>
          <cell r="E367" t="str">
            <v/>
          </cell>
          <cell r="H367" t="str">
            <v>St Lucie  Total</v>
          </cell>
          <cell r="L367">
            <v>2772753586.1000004</v>
          </cell>
          <cell r="M367">
            <v>234219217.38999999</v>
          </cell>
          <cell r="N367">
            <v>-86157803.449999988</v>
          </cell>
          <cell r="O367">
            <v>0</v>
          </cell>
          <cell r="P367">
            <v>2920815000.0400004</v>
          </cell>
          <cell r="Q367">
            <v>35982357.329999983</v>
          </cell>
          <cell r="R367">
            <v>-3636939.7399999946</v>
          </cell>
          <cell r="S367">
            <v>0</v>
          </cell>
          <cell r="T367">
            <v>2953160417.6300001</v>
          </cell>
          <cell r="U367">
            <v>871015168.31999981</v>
          </cell>
          <cell r="V367">
            <v>-97788188.350000009</v>
          </cell>
          <cell r="W367">
            <v>0</v>
          </cell>
          <cell r="X367">
            <v>3726387397.5999994</v>
          </cell>
        </row>
        <row r="368">
          <cell r="A368" t="str">
            <v>32120200</v>
          </cell>
          <cell r="B368">
            <v>321</v>
          </cell>
          <cell r="C368" t="str">
            <v>Turkey Pt Comm</v>
          </cell>
          <cell r="D368" t="str">
            <v>Nuclear</v>
          </cell>
          <cell r="E368">
            <v>20200</v>
          </cell>
          <cell r="H368" t="str">
            <v xml:space="preserve">Turkey Pt </v>
          </cell>
          <cell r="I368" t="str">
            <v>Turkey Pt Comm</v>
          </cell>
          <cell r="J368" t="str">
            <v>Depr</v>
          </cell>
          <cell r="K368">
            <v>321</v>
          </cell>
          <cell r="L368">
            <v>280728039.81</v>
          </cell>
          <cell r="M368">
            <v>-13202992.33</v>
          </cell>
          <cell r="N368">
            <v>-1224239.78</v>
          </cell>
          <cell r="O368">
            <v>-1600739.2</v>
          </cell>
          <cell r="P368">
            <v>264700068.5</v>
          </cell>
          <cell r="Q368">
            <v>30148985.350000001</v>
          </cell>
          <cell r="R368">
            <v>-230924.24000000022</v>
          </cell>
          <cell r="S368">
            <v>0</v>
          </cell>
          <cell r="T368">
            <v>294618129.61000001</v>
          </cell>
          <cell r="U368">
            <v>79469815.479999989</v>
          </cell>
          <cell r="V368">
            <v>-928068.18</v>
          </cell>
          <cell r="W368">
            <v>0</v>
          </cell>
          <cell r="X368">
            <v>373159876.90999991</v>
          </cell>
        </row>
        <row r="369">
          <cell r="A369" t="str">
            <v>32220200</v>
          </cell>
          <cell r="B369">
            <v>322</v>
          </cell>
          <cell r="C369" t="str">
            <v>Turkey Pt Comm</v>
          </cell>
          <cell r="D369" t="str">
            <v>Nuclear</v>
          </cell>
          <cell r="E369">
            <v>20200</v>
          </cell>
          <cell r="K369">
            <v>322</v>
          </cell>
          <cell r="L369">
            <v>48679193.890000001</v>
          </cell>
          <cell r="M369">
            <v>74346655.079999998</v>
          </cell>
          <cell r="N369">
            <v>-321102.40999999997</v>
          </cell>
          <cell r="O369">
            <v>-3146622.24</v>
          </cell>
          <cell r="P369">
            <v>119558124.32000001</v>
          </cell>
          <cell r="Q369">
            <v>13617511.159999996</v>
          </cell>
          <cell r="R369">
            <v>-104302.45999999996</v>
          </cell>
          <cell r="S369">
            <v>0</v>
          </cell>
          <cell r="T369">
            <v>133071333.02</v>
          </cell>
          <cell r="U369">
            <v>35894445.120000005</v>
          </cell>
          <cell r="V369">
            <v>-419184.23</v>
          </cell>
          <cell r="W369">
            <v>0</v>
          </cell>
          <cell r="X369">
            <v>168546593.91000003</v>
          </cell>
        </row>
        <row r="370">
          <cell r="A370" t="str">
            <v>32320200</v>
          </cell>
          <cell r="B370">
            <v>323</v>
          </cell>
          <cell r="C370" t="str">
            <v>Turkey Pt Comm</v>
          </cell>
          <cell r="D370" t="str">
            <v>Nuclear</v>
          </cell>
          <cell r="E370">
            <v>20200</v>
          </cell>
          <cell r="K370">
            <v>323</v>
          </cell>
          <cell r="L370">
            <v>21751977.890000001</v>
          </cell>
          <cell r="M370">
            <v>-861525.78</v>
          </cell>
          <cell r="N370">
            <v>0</v>
          </cell>
          <cell r="O370">
            <v>-5782182.3899999997</v>
          </cell>
          <cell r="P370">
            <v>15108269.719999999</v>
          </cell>
          <cell r="Q370">
            <v>1720811.81</v>
          </cell>
          <cell r="R370">
            <v>-13180.45</v>
          </cell>
          <cell r="S370">
            <v>0</v>
          </cell>
          <cell r="T370">
            <v>16815901.080000002</v>
          </cell>
          <cell r="U370">
            <v>4535893.82</v>
          </cell>
          <cell r="V370">
            <v>-52971.29</v>
          </cell>
          <cell r="W370">
            <v>0</v>
          </cell>
          <cell r="X370">
            <v>21298823.609999999</v>
          </cell>
        </row>
        <row r="371">
          <cell r="A371" t="str">
            <v>32420200</v>
          </cell>
          <cell r="B371">
            <v>324</v>
          </cell>
          <cell r="C371" t="str">
            <v>Turkey Pt Comm</v>
          </cell>
          <cell r="D371" t="str">
            <v>Nuclear</v>
          </cell>
          <cell r="E371">
            <v>20200</v>
          </cell>
          <cell r="K371">
            <v>324</v>
          </cell>
          <cell r="L371">
            <v>42709353.859999999</v>
          </cell>
          <cell r="M371">
            <v>6344.57</v>
          </cell>
          <cell r="N371">
            <v>0</v>
          </cell>
          <cell r="O371">
            <v>0</v>
          </cell>
          <cell r="P371">
            <v>42715698.43</v>
          </cell>
          <cell r="Q371">
            <v>4865261.18</v>
          </cell>
          <cell r="R371">
            <v>-37265.160000000003</v>
          </cell>
          <cell r="S371">
            <v>0</v>
          </cell>
          <cell r="T371">
            <v>47543694.450000003</v>
          </cell>
          <cell r="U371">
            <v>12824358.869999999</v>
          </cell>
          <cell r="V371">
            <v>-149766.06</v>
          </cell>
          <cell r="W371">
            <v>0</v>
          </cell>
          <cell r="X371">
            <v>60218287.25999999</v>
          </cell>
        </row>
        <row r="372">
          <cell r="A372" t="str">
            <v>32520200</v>
          </cell>
          <cell r="B372">
            <v>325</v>
          </cell>
          <cell r="C372" t="str">
            <v>Turkey Pt Comm</v>
          </cell>
          <cell r="D372" t="str">
            <v>Nuclear</v>
          </cell>
          <cell r="E372">
            <v>20200</v>
          </cell>
          <cell r="K372">
            <v>325</v>
          </cell>
          <cell r="L372">
            <v>24803742.609999999</v>
          </cell>
          <cell r="M372">
            <v>209706.22</v>
          </cell>
          <cell r="N372">
            <v>-121596.06</v>
          </cell>
          <cell r="O372">
            <v>-199206.61</v>
          </cell>
          <cell r="P372">
            <v>24692646.16</v>
          </cell>
          <cell r="Q372">
            <v>2812459.52</v>
          </cell>
          <cell r="R372">
            <v>-21541.860000000015</v>
          </cell>
          <cell r="S372">
            <v>0</v>
          </cell>
          <cell r="T372">
            <v>27483563.82</v>
          </cell>
          <cell r="U372">
            <v>7413371.8399999999</v>
          </cell>
          <cell r="V372">
            <v>-86575.22</v>
          </cell>
          <cell r="W372">
            <v>0</v>
          </cell>
          <cell r="X372">
            <v>34810360.439999998</v>
          </cell>
        </row>
        <row r="373">
          <cell r="A373" t="str">
            <v/>
          </cell>
          <cell r="B373" t="str">
            <v/>
          </cell>
          <cell r="C373" t="str">
            <v>Turkey Pt Comm</v>
          </cell>
          <cell r="D373" t="str">
            <v>Nuclear</v>
          </cell>
          <cell r="E373" t="str">
            <v/>
          </cell>
          <cell r="J373" t="str">
            <v>Depr Total</v>
          </cell>
          <cell r="L373">
            <v>418672308.06</v>
          </cell>
          <cell r="M373">
            <v>60498187.759999998</v>
          </cell>
          <cell r="N373">
            <v>-1666938.25</v>
          </cell>
          <cell r="O373">
            <v>-10728750.439999999</v>
          </cell>
          <cell r="P373">
            <v>466774807.13</v>
          </cell>
          <cell r="Q373">
            <v>53165029.020000003</v>
          </cell>
          <cell r="R373">
            <v>-407214.17000000016</v>
          </cell>
          <cell r="S373">
            <v>0</v>
          </cell>
          <cell r="T373">
            <v>519532621.97999996</v>
          </cell>
          <cell r="U373">
            <v>140137885.13</v>
          </cell>
          <cell r="V373">
            <v>-1636564.9800000002</v>
          </cell>
          <cell r="W373">
            <v>0</v>
          </cell>
          <cell r="X373">
            <v>658033942.12999988</v>
          </cell>
        </row>
        <row r="374">
          <cell r="A374" t="str">
            <v>325.320200</v>
          </cell>
          <cell r="B374">
            <v>325.3</v>
          </cell>
          <cell r="C374" t="str">
            <v>Turkey Pt Comm</v>
          </cell>
          <cell r="D374" t="str">
            <v>Nuclear</v>
          </cell>
          <cell r="E374">
            <v>20200</v>
          </cell>
          <cell r="J374" t="str">
            <v>Amort</v>
          </cell>
          <cell r="K374">
            <v>325.3</v>
          </cell>
          <cell r="L374">
            <v>880553.97</v>
          </cell>
          <cell r="M374">
            <v>34712.910000000003</v>
          </cell>
          <cell r="N374">
            <v>-287378.01</v>
          </cell>
          <cell r="O374">
            <v>0</v>
          </cell>
          <cell r="P374">
            <v>627888.87</v>
          </cell>
          <cell r="Q374">
            <v>58287.83</v>
          </cell>
          <cell r="R374">
            <v>-223325.09999999998</v>
          </cell>
          <cell r="S374">
            <v>0</v>
          </cell>
          <cell r="T374">
            <v>462851.6</v>
          </cell>
          <cell r="U374">
            <v>114885.65</v>
          </cell>
          <cell r="V374">
            <v>-56814.14</v>
          </cell>
          <cell r="W374">
            <v>0</v>
          </cell>
          <cell r="X374">
            <v>520923.11</v>
          </cell>
        </row>
        <row r="375">
          <cell r="A375" t="str">
            <v>325.520200</v>
          </cell>
          <cell r="B375">
            <v>325.5</v>
          </cell>
          <cell r="C375" t="str">
            <v>Turkey Pt Comm</v>
          </cell>
          <cell r="D375" t="str">
            <v>Nuclear</v>
          </cell>
          <cell r="E375">
            <v>20200</v>
          </cell>
          <cell r="K375">
            <v>325.5</v>
          </cell>
          <cell r="L375">
            <v>201245.2</v>
          </cell>
          <cell r="M375">
            <v>0</v>
          </cell>
          <cell r="N375">
            <v>-75913.440000000002</v>
          </cell>
          <cell r="O375">
            <v>0</v>
          </cell>
          <cell r="P375">
            <v>125331.76000000001</v>
          </cell>
          <cell r="Q375">
            <v>9250.89</v>
          </cell>
          <cell r="R375">
            <v>-91478.189999999973</v>
          </cell>
          <cell r="S375">
            <v>0</v>
          </cell>
          <cell r="T375">
            <v>43104.46000000005</v>
          </cell>
          <cell r="U375">
            <v>6312.15</v>
          </cell>
          <cell r="V375">
            <v>-21240.689999999991</v>
          </cell>
          <cell r="W375">
            <v>0</v>
          </cell>
          <cell r="X375">
            <v>28175.920000000031</v>
          </cell>
        </row>
        <row r="376">
          <cell r="A376" t="str">
            <v>325.720200</v>
          </cell>
          <cell r="B376">
            <v>325.7</v>
          </cell>
          <cell r="C376" t="str">
            <v>Turkey Pt Comm</v>
          </cell>
          <cell r="D376" t="str">
            <v>Nuclear</v>
          </cell>
          <cell r="E376">
            <v>20200</v>
          </cell>
          <cell r="K376">
            <v>325.7</v>
          </cell>
          <cell r="L376">
            <v>22580878.41</v>
          </cell>
          <cell r="M376">
            <v>287508.03000000003</v>
          </cell>
          <cell r="N376">
            <v>-935234.65</v>
          </cell>
          <cell r="O376">
            <v>0</v>
          </cell>
          <cell r="P376">
            <v>21933151.790000003</v>
          </cell>
          <cell r="Q376">
            <v>2430227.83</v>
          </cell>
          <cell r="R376">
            <v>-1650061.8900000001</v>
          </cell>
          <cell r="S376">
            <v>0</v>
          </cell>
          <cell r="T376">
            <v>22713317.73</v>
          </cell>
          <cell r="U376">
            <v>5598056.5</v>
          </cell>
          <cell r="V376">
            <v>-2613758.4700000007</v>
          </cell>
          <cell r="W376">
            <v>0</v>
          </cell>
          <cell r="X376">
            <v>25697615.760000005</v>
          </cell>
        </row>
        <row r="377">
          <cell r="A377" t="str">
            <v/>
          </cell>
          <cell r="B377" t="str">
            <v/>
          </cell>
          <cell r="C377" t="str">
            <v>Turkey Pt Comm</v>
          </cell>
          <cell r="D377" t="str">
            <v>Nuclear</v>
          </cell>
          <cell r="E377" t="str">
            <v/>
          </cell>
          <cell r="J377" t="str">
            <v>Amort Total</v>
          </cell>
          <cell r="L377">
            <v>23662677.579999998</v>
          </cell>
          <cell r="M377">
            <v>322220.94000000006</v>
          </cell>
          <cell r="N377">
            <v>-1298526.1000000001</v>
          </cell>
          <cell r="O377">
            <v>0</v>
          </cell>
          <cell r="P377">
            <v>22686372.420000002</v>
          </cell>
          <cell r="Q377">
            <v>2497766.5500000003</v>
          </cell>
          <cell r="R377">
            <v>-1964865.1800000002</v>
          </cell>
          <cell r="S377">
            <v>0</v>
          </cell>
          <cell r="T377">
            <v>23219273.789999999</v>
          </cell>
          <cell r="U377">
            <v>5719254.2999999998</v>
          </cell>
          <cell r="V377">
            <v>-2691813.3000000007</v>
          </cell>
          <cell r="W377">
            <v>0</v>
          </cell>
          <cell r="X377">
            <v>26246714.790000007</v>
          </cell>
        </row>
        <row r="378">
          <cell r="A378" t="str">
            <v/>
          </cell>
          <cell r="B378" t="str">
            <v/>
          </cell>
          <cell r="C378" t="str">
            <v>Turkey Pt Comm Total</v>
          </cell>
          <cell r="D378" t="str">
            <v>Nuclear</v>
          </cell>
          <cell r="E378" t="str">
            <v/>
          </cell>
          <cell r="I378" t="str">
            <v>Turkey Pt Comm Total</v>
          </cell>
          <cell r="L378">
            <v>442334985.64000005</v>
          </cell>
          <cell r="M378">
            <v>60820408.699999996</v>
          </cell>
          <cell r="N378">
            <v>-2965464.35</v>
          </cell>
          <cell r="O378">
            <v>-10728750.439999999</v>
          </cell>
          <cell r="P378">
            <v>489461179.55000001</v>
          </cell>
          <cell r="Q378">
            <v>55662795.57</v>
          </cell>
          <cell r="R378">
            <v>-2372079.35</v>
          </cell>
          <cell r="S378">
            <v>0</v>
          </cell>
          <cell r="T378">
            <v>542751895.76999998</v>
          </cell>
          <cell r="U378">
            <v>145857139.43000001</v>
          </cell>
          <cell r="V378">
            <v>-4328378.2800000012</v>
          </cell>
          <cell r="W378">
            <v>0</v>
          </cell>
          <cell r="X378">
            <v>684280656.91999984</v>
          </cell>
        </row>
        <row r="379">
          <cell r="A379" t="str">
            <v>32120200</v>
          </cell>
          <cell r="B379">
            <v>321</v>
          </cell>
          <cell r="C379" t="str">
            <v>Turkey Pt Comm EPU</v>
          </cell>
          <cell r="D379" t="str">
            <v>Nuclear</v>
          </cell>
          <cell r="E379">
            <v>20200</v>
          </cell>
          <cell r="I379" t="str">
            <v>Turkey Pt Comm EPU</v>
          </cell>
          <cell r="J379" t="str">
            <v>Depr</v>
          </cell>
          <cell r="K379">
            <v>321</v>
          </cell>
          <cell r="L379">
            <v>0</v>
          </cell>
          <cell r="M379">
            <v>0</v>
          </cell>
          <cell r="N379">
            <v>0</v>
          </cell>
          <cell r="O379">
            <v>1625470.56</v>
          </cell>
          <cell r="P379">
            <v>1625470.56</v>
          </cell>
          <cell r="Q379">
            <v>8113281.5200000005</v>
          </cell>
          <cell r="R379">
            <v>0</v>
          </cell>
          <cell r="S379">
            <v>0</v>
          </cell>
          <cell r="T379">
            <v>9738752.0800000001</v>
          </cell>
          <cell r="U379">
            <v>0</v>
          </cell>
          <cell r="V379">
            <v>0</v>
          </cell>
          <cell r="W379">
            <v>0</v>
          </cell>
          <cell r="X379">
            <v>9738752.0799999982</v>
          </cell>
        </row>
        <row r="380">
          <cell r="A380" t="str">
            <v>32220200</v>
          </cell>
          <cell r="B380">
            <v>322</v>
          </cell>
          <cell r="C380" t="str">
            <v>Turkey Pt Comm EPU</v>
          </cell>
          <cell r="D380" t="str">
            <v>Nuclear</v>
          </cell>
          <cell r="E380">
            <v>20200</v>
          </cell>
          <cell r="K380">
            <v>322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32320200</v>
          </cell>
          <cell r="B381">
            <v>323</v>
          </cell>
          <cell r="C381" t="str">
            <v>Turkey Pt Comm EPU</v>
          </cell>
          <cell r="D381" t="str">
            <v>Nuclear</v>
          </cell>
          <cell r="E381">
            <v>20200</v>
          </cell>
          <cell r="K381">
            <v>323</v>
          </cell>
          <cell r="L381">
            <v>0</v>
          </cell>
          <cell r="M381">
            <v>0</v>
          </cell>
          <cell r="N381">
            <v>0</v>
          </cell>
          <cell r="O381">
            <v>149803.04999999999</v>
          </cell>
          <cell r="P381">
            <v>149803.04999999999</v>
          </cell>
          <cell r="Q381">
            <v>747718.45</v>
          </cell>
          <cell r="R381">
            <v>0</v>
          </cell>
          <cell r="S381">
            <v>0</v>
          </cell>
          <cell r="T381">
            <v>897521.5</v>
          </cell>
          <cell r="U381">
            <v>0</v>
          </cell>
          <cell r="V381">
            <v>0</v>
          </cell>
          <cell r="W381">
            <v>0</v>
          </cell>
          <cell r="X381">
            <v>897521.5</v>
          </cell>
        </row>
        <row r="382">
          <cell r="A382" t="str">
            <v>32420200</v>
          </cell>
          <cell r="B382">
            <v>324</v>
          </cell>
          <cell r="C382" t="str">
            <v>Turkey Pt Comm EPU</v>
          </cell>
          <cell r="D382" t="str">
            <v>Nuclear</v>
          </cell>
          <cell r="E382">
            <v>20200</v>
          </cell>
          <cell r="K382">
            <v>324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32520200</v>
          </cell>
          <cell r="B383">
            <v>325</v>
          </cell>
          <cell r="C383" t="str">
            <v>Turkey Pt Comm EPU</v>
          </cell>
          <cell r="D383" t="str">
            <v>Nuclear</v>
          </cell>
          <cell r="E383">
            <v>20200</v>
          </cell>
          <cell r="K383">
            <v>325</v>
          </cell>
          <cell r="L383">
            <v>0</v>
          </cell>
          <cell r="M383">
            <v>0</v>
          </cell>
          <cell r="N383">
            <v>0</v>
          </cell>
          <cell r="O383">
            <v>199206.61</v>
          </cell>
          <cell r="P383">
            <v>199206.61</v>
          </cell>
          <cell r="Q383">
            <v>994308.58000000007</v>
          </cell>
          <cell r="R383">
            <v>0</v>
          </cell>
          <cell r="S383">
            <v>0</v>
          </cell>
          <cell r="T383">
            <v>1193515.19</v>
          </cell>
          <cell r="U383">
            <v>0</v>
          </cell>
          <cell r="V383">
            <v>0</v>
          </cell>
          <cell r="W383">
            <v>0</v>
          </cell>
          <cell r="X383">
            <v>1193515.19</v>
          </cell>
        </row>
        <row r="384">
          <cell r="A384" t="str">
            <v/>
          </cell>
          <cell r="B384" t="str">
            <v/>
          </cell>
          <cell r="C384" t="str">
            <v>Turkey Pt Comm EPU</v>
          </cell>
          <cell r="D384" t="str">
            <v>Nuclear</v>
          </cell>
          <cell r="E384" t="str">
            <v/>
          </cell>
          <cell r="J384" t="str">
            <v>Depr Total</v>
          </cell>
          <cell r="L384">
            <v>0</v>
          </cell>
          <cell r="M384">
            <v>0</v>
          </cell>
          <cell r="N384">
            <v>0</v>
          </cell>
          <cell r="O384">
            <v>1974480.2200000002</v>
          </cell>
          <cell r="P384">
            <v>1974480.2200000002</v>
          </cell>
          <cell r="Q384">
            <v>9855308.5500000007</v>
          </cell>
          <cell r="R384">
            <v>0</v>
          </cell>
          <cell r="S384">
            <v>0</v>
          </cell>
          <cell r="T384">
            <v>11829788.77</v>
          </cell>
          <cell r="U384">
            <v>0</v>
          </cell>
          <cell r="V384">
            <v>0</v>
          </cell>
          <cell r="W384">
            <v>0</v>
          </cell>
          <cell r="X384">
            <v>11829788.769999998</v>
          </cell>
        </row>
        <row r="385">
          <cell r="A385" t="str">
            <v/>
          </cell>
          <cell r="B385" t="str">
            <v/>
          </cell>
          <cell r="C385" t="str">
            <v>Turkey Pt Comm EPU Total</v>
          </cell>
          <cell r="D385" t="str">
            <v>Nuclear</v>
          </cell>
          <cell r="E385" t="str">
            <v/>
          </cell>
          <cell r="I385" t="str">
            <v>Turkey Pt Comm EPU Total</v>
          </cell>
          <cell r="L385">
            <v>0</v>
          </cell>
          <cell r="M385">
            <v>0</v>
          </cell>
          <cell r="N385">
            <v>0</v>
          </cell>
          <cell r="O385">
            <v>1974480.2200000002</v>
          </cell>
          <cell r="P385">
            <v>1974480.2200000002</v>
          </cell>
          <cell r="Q385">
            <v>9855308.5500000007</v>
          </cell>
          <cell r="R385">
            <v>0</v>
          </cell>
          <cell r="S385">
            <v>0</v>
          </cell>
          <cell r="T385">
            <v>11829788.77</v>
          </cell>
          <cell r="U385">
            <v>0</v>
          </cell>
          <cell r="V385">
            <v>0</v>
          </cell>
          <cell r="W385">
            <v>0</v>
          </cell>
          <cell r="X385">
            <v>11829788.769999998</v>
          </cell>
        </row>
        <row r="386">
          <cell r="A386" t="str">
            <v>32120201</v>
          </cell>
          <cell r="B386">
            <v>321</v>
          </cell>
          <cell r="C386" t="str">
            <v>Turkey Pt U3</v>
          </cell>
          <cell r="D386" t="str">
            <v>Nuclear</v>
          </cell>
          <cell r="E386">
            <v>20201</v>
          </cell>
          <cell r="I386" t="str">
            <v>Turkey Pt U3</v>
          </cell>
          <cell r="J386" t="str">
            <v>Depr</v>
          </cell>
          <cell r="K386">
            <v>321</v>
          </cell>
          <cell r="L386">
            <v>61048506.170000002</v>
          </cell>
          <cell r="M386">
            <v>-3409560.87</v>
          </cell>
          <cell r="N386">
            <v>-696455.04</v>
          </cell>
          <cell r="O386">
            <v>35731.69</v>
          </cell>
          <cell r="P386">
            <v>56978221.950000003</v>
          </cell>
          <cell r="Q386">
            <v>10598.310000000522</v>
          </cell>
          <cell r="R386">
            <v>-174844.07999999996</v>
          </cell>
          <cell r="S386">
            <v>0</v>
          </cell>
          <cell r="T386">
            <v>56813976.18</v>
          </cell>
          <cell r="U386">
            <v>617093.67999999993</v>
          </cell>
          <cell r="V386">
            <v>-699376.32</v>
          </cell>
          <cell r="W386">
            <v>0</v>
          </cell>
          <cell r="X386">
            <v>56731693.540000007</v>
          </cell>
        </row>
        <row r="387">
          <cell r="A387" t="str">
            <v>32220201</v>
          </cell>
          <cell r="B387">
            <v>322</v>
          </cell>
          <cell r="C387" t="str">
            <v>Turkey Pt U3</v>
          </cell>
          <cell r="D387" t="str">
            <v>Nuclear</v>
          </cell>
          <cell r="E387">
            <v>20201</v>
          </cell>
          <cell r="K387">
            <v>322</v>
          </cell>
          <cell r="L387">
            <v>298485650.97000003</v>
          </cell>
          <cell r="M387">
            <v>1575118.06</v>
          </cell>
          <cell r="N387">
            <v>-4529195.4800000004</v>
          </cell>
          <cell r="O387">
            <v>-204833.83</v>
          </cell>
          <cell r="P387">
            <v>295326739.72000003</v>
          </cell>
          <cell r="Q387">
            <v>54932.580000000075</v>
          </cell>
          <cell r="R387">
            <v>-906243.26999999955</v>
          </cell>
          <cell r="S387">
            <v>0</v>
          </cell>
          <cell r="T387">
            <v>294475429.03000003</v>
          </cell>
          <cell r="U387">
            <v>3198489.86</v>
          </cell>
          <cell r="V387">
            <v>-3624973.0799999996</v>
          </cell>
          <cell r="W387">
            <v>0</v>
          </cell>
          <cell r="X387">
            <v>294048945.81000012</v>
          </cell>
        </row>
        <row r="388">
          <cell r="A388" t="str">
            <v>32320201</v>
          </cell>
          <cell r="B388">
            <v>323</v>
          </cell>
          <cell r="C388" t="str">
            <v>Turkey Pt U3</v>
          </cell>
          <cell r="D388" t="str">
            <v>Nuclear</v>
          </cell>
          <cell r="E388">
            <v>20201</v>
          </cell>
          <cell r="K388">
            <v>323</v>
          </cell>
          <cell r="L388">
            <v>54056674.200000003</v>
          </cell>
          <cell r="M388">
            <v>5480567.6600000001</v>
          </cell>
          <cell r="N388">
            <v>-117613.79</v>
          </cell>
          <cell r="O388">
            <v>5166924.78</v>
          </cell>
          <cell r="P388">
            <v>64586552.850000001</v>
          </cell>
          <cell r="Q388">
            <v>12013.5</v>
          </cell>
          <cell r="R388">
            <v>-198191.10000000003</v>
          </cell>
          <cell r="S388">
            <v>0</v>
          </cell>
          <cell r="T388">
            <v>64400375.25</v>
          </cell>
          <cell r="U388">
            <v>699494.53</v>
          </cell>
          <cell r="V388">
            <v>-792764.39999999979</v>
          </cell>
          <cell r="W388">
            <v>0</v>
          </cell>
          <cell r="X388">
            <v>64307105.379999995</v>
          </cell>
        </row>
        <row r="389">
          <cell r="A389" t="str">
            <v>32420201</v>
          </cell>
          <cell r="B389">
            <v>324</v>
          </cell>
          <cell r="C389" t="str">
            <v>Turkey Pt U3</v>
          </cell>
          <cell r="D389" t="str">
            <v>Nuclear</v>
          </cell>
          <cell r="E389">
            <v>20201</v>
          </cell>
          <cell r="K389">
            <v>324</v>
          </cell>
          <cell r="L389">
            <v>103585608.53</v>
          </cell>
          <cell r="M389">
            <v>1274799.6399999999</v>
          </cell>
          <cell r="N389">
            <v>-44264.06</v>
          </cell>
          <cell r="O389">
            <v>11832.82</v>
          </cell>
          <cell r="P389">
            <v>104827976.92999999</v>
          </cell>
          <cell r="Q389">
            <v>19498.649999999907</v>
          </cell>
          <cell r="R389">
            <v>-321676.40999999997</v>
          </cell>
          <cell r="S389">
            <v>0</v>
          </cell>
          <cell r="T389">
            <v>104525799.17</v>
          </cell>
          <cell r="U389">
            <v>1135322.94</v>
          </cell>
          <cell r="V389">
            <v>-1286705.6399999999</v>
          </cell>
          <cell r="W389">
            <v>0</v>
          </cell>
          <cell r="X389">
            <v>104374416.47</v>
          </cell>
        </row>
        <row r="390">
          <cell r="A390" t="str">
            <v>32520201</v>
          </cell>
          <cell r="B390">
            <v>325</v>
          </cell>
          <cell r="C390" t="str">
            <v>Turkey Pt U3</v>
          </cell>
          <cell r="D390" t="str">
            <v>Nuclear</v>
          </cell>
          <cell r="E390">
            <v>20201</v>
          </cell>
          <cell r="K390">
            <v>325</v>
          </cell>
          <cell r="L390">
            <v>2797504.67</v>
          </cell>
          <cell r="M390">
            <v>0</v>
          </cell>
          <cell r="N390">
            <v>0</v>
          </cell>
          <cell r="O390">
            <v>0</v>
          </cell>
          <cell r="P390">
            <v>2797504.67</v>
          </cell>
          <cell r="Q390">
            <v>520.35</v>
          </cell>
          <cell r="R390">
            <v>-8584.4699999999993</v>
          </cell>
          <cell r="S390">
            <v>0</v>
          </cell>
          <cell r="T390">
            <v>2789440.55</v>
          </cell>
          <cell r="U390">
            <v>30297.940000000002</v>
          </cell>
          <cell r="V390">
            <v>-34337.87999999999</v>
          </cell>
          <cell r="W390">
            <v>0</v>
          </cell>
          <cell r="X390">
            <v>2785400.6099999989</v>
          </cell>
        </row>
        <row r="391">
          <cell r="A391" t="str">
            <v/>
          </cell>
          <cell r="B391" t="str">
            <v/>
          </cell>
          <cell r="C391" t="str">
            <v>Turkey Pt U3</v>
          </cell>
          <cell r="D391" t="str">
            <v>Nuclear</v>
          </cell>
          <cell r="E391" t="str">
            <v/>
          </cell>
          <cell r="J391" t="str">
            <v>Depr Total</v>
          </cell>
          <cell r="L391">
            <v>519973944.54000002</v>
          </cell>
          <cell r="M391">
            <v>4920924.49</v>
          </cell>
          <cell r="N391">
            <v>-5387528.3700000001</v>
          </cell>
          <cell r="O391">
            <v>5009655.4600000009</v>
          </cell>
          <cell r="P391">
            <v>524516996.12000006</v>
          </cell>
          <cell r="Q391">
            <v>97563.390000000509</v>
          </cell>
          <cell r="R391">
            <v>-1609539.3299999996</v>
          </cell>
          <cell r="S391">
            <v>0</v>
          </cell>
          <cell r="T391">
            <v>523005020.18000007</v>
          </cell>
          <cell r="U391">
            <v>5680698.9500000002</v>
          </cell>
          <cell r="V391">
            <v>-6438157.3199999984</v>
          </cell>
          <cell r="W391">
            <v>0</v>
          </cell>
          <cell r="X391">
            <v>522247561.81000018</v>
          </cell>
        </row>
        <row r="392">
          <cell r="A392" t="str">
            <v/>
          </cell>
          <cell r="B392" t="str">
            <v/>
          </cell>
          <cell r="C392" t="str">
            <v>Turkey Pt U3 Total</v>
          </cell>
          <cell r="D392" t="str">
            <v>Nuclear</v>
          </cell>
          <cell r="E392" t="str">
            <v/>
          </cell>
          <cell r="I392" t="str">
            <v>Turkey Pt U3 Total</v>
          </cell>
          <cell r="L392">
            <v>519973944.54000002</v>
          </cell>
          <cell r="M392">
            <v>4920924.49</v>
          </cell>
          <cell r="N392">
            <v>-5387528.3700000001</v>
          </cell>
          <cell r="O392">
            <v>5009655.4600000009</v>
          </cell>
          <cell r="P392">
            <v>524516996.12000006</v>
          </cell>
          <cell r="Q392">
            <v>97563.390000000509</v>
          </cell>
          <cell r="R392">
            <v>-1609539.3299999996</v>
          </cell>
          <cell r="S392">
            <v>0</v>
          </cell>
          <cell r="T392">
            <v>523005020.18000007</v>
          </cell>
          <cell r="U392">
            <v>5680698.9500000002</v>
          </cell>
          <cell r="V392">
            <v>-6438157.3199999984</v>
          </cell>
          <cell r="W392">
            <v>0</v>
          </cell>
          <cell r="X392">
            <v>522247561.81000018</v>
          </cell>
        </row>
        <row r="393">
          <cell r="A393" t="str">
            <v>32120201</v>
          </cell>
          <cell r="B393">
            <v>321</v>
          </cell>
          <cell r="C393" t="str">
            <v>Turkey Pt U3 EPU</v>
          </cell>
          <cell r="D393" t="str">
            <v>Nuclear</v>
          </cell>
          <cell r="E393">
            <v>20201</v>
          </cell>
          <cell r="I393" t="str">
            <v>Turkey Pt U3 EPU</v>
          </cell>
          <cell r="J393" t="str">
            <v>Depr</v>
          </cell>
          <cell r="K393">
            <v>321</v>
          </cell>
          <cell r="L393">
            <v>0</v>
          </cell>
          <cell r="M393">
            <v>0</v>
          </cell>
          <cell r="N393">
            <v>0</v>
          </cell>
          <cell r="O393">
            <v>56520.68</v>
          </cell>
          <cell r="P393">
            <v>56520.68</v>
          </cell>
          <cell r="Q393">
            <v>8.18</v>
          </cell>
          <cell r="R393">
            <v>0</v>
          </cell>
          <cell r="S393">
            <v>0</v>
          </cell>
          <cell r="T393">
            <v>56528.86</v>
          </cell>
          <cell r="U393">
            <v>11206812.08</v>
          </cell>
          <cell r="V393">
            <v>0</v>
          </cell>
          <cell r="W393">
            <v>0</v>
          </cell>
          <cell r="X393">
            <v>11263340.939999999</v>
          </cell>
        </row>
        <row r="394">
          <cell r="A394" t="str">
            <v>32220201</v>
          </cell>
          <cell r="B394">
            <v>322</v>
          </cell>
          <cell r="C394" t="str">
            <v>Turkey Pt U3 EPU</v>
          </cell>
          <cell r="D394" t="str">
            <v>Nuclear</v>
          </cell>
          <cell r="E394">
            <v>20201</v>
          </cell>
          <cell r="K394">
            <v>322</v>
          </cell>
          <cell r="L394">
            <v>0</v>
          </cell>
          <cell r="M394">
            <v>0</v>
          </cell>
          <cell r="N394">
            <v>0</v>
          </cell>
          <cell r="O394">
            <v>3200111.07</v>
          </cell>
          <cell r="P394">
            <v>3200111.07</v>
          </cell>
          <cell r="Q394">
            <v>139.13</v>
          </cell>
          <cell r="R394">
            <v>0</v>
          </cell>
          <cell r="S394">
            <v>0</v>
          </cell>
          <cell r="T394">
            <v>3200250.1999999997</v>
          </cell>
          <cell r="U394">
            <v>72854658.330000013</v>
          </cell>
          <cell r="V394">
            <v>0</v>
          </cell>
          <cell r="W394">
            <v>0</v>
          </cell>
          <cell r="X394">
            <v>76054908.530000016</v>
          </cell>
        </row>
        <row r="395">
          <cell r="A395" t="str">
            <v>32320201</v>
          </cell>
          <cell r="B395">
            <v>323</v>
          </cell>
          <cell r="C395" t="str">
            <v>Turkey Pt U3 EPU</v>
          </cell>
          <cell r="D395" t="str">
            <v>Nuclear</v>
          </cell>
          <cell r="E395">
            <v>20201</v>
          </cell>
          <cell r="K395">
            <v>323</v>
          </cell>
          <cell r="L395">
            <v>0</v>
          </cell>
          <cell r="M395">
            <v>0</v>
          </cell>
          <cell r="N395">
            <v>0</v>
          </cell>
          <cell r="O395">
            <v>327863.90999999997</v>
          </cell>
          <cell r="P395">
            <v>327863.90999999997</v>
          </cell>
          <cell r="Q395">
            <v>681.13</v>
          </cell>
          <cell r="R395">
            <v>0</v>
          </cell>
          <cell r="S395">
            <v>0</v>
          </cell>
          <cell r="T395">
            <v>328545.03999999998</v>
          </cell>
          <cell r="U395">
            <v>438451702.63999999</v>
          </cell>
          <cell r="V395">
            <v>0</v>
          </cell>
          <cell r="W395">
            <v>0</v>
          </cell>
          <cell r="X395">
            <v>438780247.68000001</v>
          </cell>
        </row>
        <row r="396">
          <cell r="A396" t="str">
            <v>32420201</v>
          </cell>
          <cell r="B396">
            <v>324</v>
          </cell>
          <cell r="C396" t="str">
            <v>Turkey Pt U3 EPU</v>
          </cell>
          <cell r="D396" t="str">
            <v>Nuclear</v>
          </cell>
          <cell r="E396">
            <v>20201</v>
          </cell>
          <cell r="K396">
            <v>324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6.86</v>
          </cell>
          <cell r="R396">
            <v>0</v>
          </cell>
          <cell r="S396">
            <v>0</v>
          </cell>
          <cell r="T396">
            <v>6.86</v>
          </cell>
          <cell r="U396">
            <v>0.2</v>
          </cell>
          <cell r="V396">
            <v>0</v>
          </cell>
          <cell r="W396">
            <v>0</v>
          </cell>
          <cell r="X396">
            <v>7.0600000000000005</v>
          </cell>
        </row>
        <row r="397">
          <cell r="A397" t="str">
            <v>32520201</v>
          </cell>
          <cell r="B397">
            <v>325</v>
          </cell>
          <cell r="C397" t="str">
            <v>Turkey Pt U3 EPU</v>
          </cell>
          <cell r="D397" t="str">
            <v>Nuclear</v>
          </cell>
          <cell r="E397">
            <v>20201</v>
          </cell>
          <cell r="K397">
            <v>325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/>
          </cell>
          <cell r="B398" t="str">
            <v/>
          </cell>
          <cell r="C398" t="str">
            <v>Turkey Pt U3 EPU</v>
          </cell>
          <cell r="D398" t="str">
            <v>Nuclear</v>
          </cell>
          <cell r="E398" t="str">
            <v/>
          </cell>
          <cell r="J398" t="str">
            <v>Depr Total</v>
          </cell>
          <cell r="L398">
            <v>0</v>
          </cell>
          <cell r="M398">
            <v>0</v>
          </cell>
          <cell r="N398">
            <v>0</v>
          </cell>
          <cell r="O398">
            <v>3584495.66</v>
          </cell>
          <cell r="P398">
            <v>3584495.66</v>
          </cell>
          <cell r="Q398">
            <v>835.30000000000007</v>
          </cell>
          <cell r="R398">
            <v>0</v>
          </cell>
          <cell r="S398">
            <v>0</v>
          </cell>
          <cell r="T398">
            <v>3585330.9599999995</v>
          </cell>
          <cell r="U398">
            <v>522513173.25</v>
          </cell>
          <cell r="V398">
            <v>0</v>
          </cell>
          <cell r="W398">
            <v>0</v>
          </cell>
          <cell r="X398">
            <v>526098504.21000004</v>
          </cell>
        </row>
        <row r="399">
          <cell r="A399" t="str">
            <v/>
          </cell>
          <cell r="B399" t="str">
            <v/>
          </cell>
          <cell r="C399" t="str">
            <v>Turkey Pt U3 EPU Total</v>
          </cell>
          <cell r="D399" t="str">
            <v>Nuclear</v>
          </cell>
          <cell r="E399" t="str">
            <v/>
          </cell>
          <cell r="I399" t="str">
            <v>Turkey Pt U3 EPU Total</v>
          </cell>
          <cell r="L399">
            <v>0</v>
          </cell>
          <cell r="M399">
            <v>0</v>
          </cell>
          <cell r="N399">
            <v>0</v>
          </cell>
          <cell r="O399">
            <v>3584495.66</v>
          </cell>
          <cell r="P399">
            <v>3584495.66</v>
          </cell>
          <cell r="Q399">
            <v>835.30000000000007</v>
          </cell>
          <cell r="R399">
            <v>0</v>
          </cell>
          <cell r="S399">
            <v>0</v>
          </cell>
          <cell r="T399">
            <v>3585330.9599999995</v>
          </cell>
          <cell r="U399">
            <v>522513173.25</v>
          </cell>
          <cell r="V399">
            <v>0</v>
          </cell>
          <cell r="W399">
            <v>0</v>
          </cell>
          <cell r="X399">
            <v>526098504.21000004</v>
          </cell>
        </row>
        <row r="400">
          <cell r="A400" t="str">
            <v>32120201U</v>
          </cell>
          <cell r="B400">
            <v>321</v>
          </cell>
          <cell r="C400" t="str">
            <v>Turkey Pt U3 Uprates</v>
          </cell>
          <cell r="D400" t="str">
            <v>Nuclear</v>
          </cell>
          <cell r="E400" t="str">
            <v>20201U</v>
          </cell>
          <cell r="I400" t="str">
            <v>Turkey Pt U3 Uprates</v>
          </cell>
          <cell r="J400" t="str">
            <v>CRS</v>
          </cell>
          <cell r="K400">
            <v>321</v>
          </cell>
          <cell r="L400">
            <v>1580094.16</v>
          </cell>
          <cell r="M400">
            <v>0</v>
          </cell>
          <cell r="N400">
            <v>0</v>
          </cell>
          <cell r="O400">
            <v>-1038128.76</v>
          </cell>
          <cell r="P400">
            <v>541965.39999999991</v>
          </cell>
          <cell r="Q400">
            <v>0</v>
          </cell>
          <cell r="R400">
            <v>0</v>
          </cell>
          <cell r="S400">
            <v>0</v>
          </cell>
          <cell r="T400">
            <v>541965.39999999991</v>
          </cell>
          <cell r="U400">
            <v>0</v>
          </cell>
          <cell r="V400">
            <v>-502667.17</v>
          </cell>
          <cell r="W400">
            <v>0</v>
          </cell>
          <cell r="X400">
            <v>39298.229999999923</v>
          </cell>
        </row>
        <row r="401">
          <cell r="A401" t="str">
            <v>32220201U</v>
          </cell>
          <cell r="B401">
            <v>322</v>
          </cell>
          <cell r="C401" t="str">
            <v>Turkey Pt U3 Uprates</v>
          </cell>
          <cell r="D401" t="str">
            <v>Nuclear</v>
          </cell>
          <cell r="E401" t="str">
            <v>20201U</v>
          </cell>
          <cell r="K401">
            <v>322</v>
          </cell>
          <cell r="L401">
            <v>13166848.939999999</v>
          </cell>
          <cell r="M401">
            <v>0</v>
          </cell>
          <cell r="N401">
            <v>0</v>
          </cell>
          <cell r="O401">
            <v>0</v>
          </cell>
          <cell r="P401">
            <v>13166848.939999999</v>
          </cell>
          <cell r="Q401">
            <v>0</v>
          </cell>
          <cell r="R401">
            <v>0</v>
          </cell>
          <cell r="S401">
            <v>0</v>
          </cell>
          <cell r="T401">
            <v>13166848.939999999</v>
          </cell>
          <cell r="U401">
            <v>0</v>
          </cell>
          <cell r="V401">
            <v>-12212113.039999999</v>
          </cell>
          <cell r="W401">
            <v>0</v>
          </cell>
          <cell r="X401">
            <v>954735.90000000037</v>
          </cell>
        </row>
        <row r="402">
          <cell r="A402" t="str">
            <v>32320201U</v>
          </cell>
          <cell r="B402">
            <v>323</v>
          </cell>
          <cell r="C402" t="str">
            <v>Turkey Pt U3 Uprates</v>
          </cell>
          <cell r="D402" t="str">
            <v>Nuclear</v>
          </cell>
          <cell r="E402" t="str">
            <v>20201U</v>
          </cell>
          <cell r="K402">
            <v>323</v>
          </cell>
          <cell r="L402">
            <v>39499645.630000003</v>
          </cell>
          <cell r="M402">
            <v>0</v>
          </cell>
          <cell r="N402">
            <v>-2809117.25</v>
          </cell>
          <cell r="O402">
            <v>727711.38</v>
          </cell>
          <cell r="P402">
            <v>37418239.760000005</v>
          </cell>
          <cell r="Q402">
            <v>0</v>
          </cell>
          <cell r="R402">
            <v>0</v>
          </cell>
          <cell r="S402">
            <v>0</v>
          </cell>
          <cell r="T402">
            <v>37418239.760000005</v>
          </cell>
          <cell r="U402">
            <v>0</v>
          </cell>
          <cell r="V402">
            <v>-34705021.359999999</v>
          </cell>
          <cell r="W402">
            <v>0</v>
          </cell>
          <cell r="X402">
            <v>2713218.400000006</v>
          </cell>
        </row>
        <row r="403">
          <cell r="A403" t="str">
            <v>32420201U</v>
          </cell>
          <cell r="B403">
            <v>324</v>
          </cell>
          <cell r="C403" t="str">
            <v>Turkey Pt U3 Uprates</v>
          </cell>
          <cell r="D403" t="str">
            <v>Nuclear</v>
          </cell>
          <cell r="E403" t="str">
            <v>20201U</v>
          </cell>
          <cell r="K403">
            <v>324</v>
          </cell>
          <cell r="L403">
            <v>371219.79</v>
          </cell>
          <cell r="M403">
            <v>0</v>
          </cell>
          <cell r="N403">
            <v>0</v>
          </cell>
          <cell r="O403">
            <v>0</v>
          </cell>
          <cell r="P403">
            <v>371219.79</v>
          </cell>
          <cell r="Q403">
            <v>0</v>
          </cell>
          <cell r="R403">
            <v>0</v>
          </cell>
          <cell r="S403">
            <v>0</v>
          </cell>
          <cell r="T403">
            <v>371219.79</v>
          </cell>
          <cell r="U403">
            <v>0</v>
          </cell>
          <cell r="V403">
            <v>-344302.43</v>
          </cell>
          <cell r="W403">
            <v>0</v>
          </cell>
          <cell r="X403">
            <v>26917.359999999986</v>
          </cell>
        </row>
        <row r="404">
          <cell r="A404" t="str">
            <v>32520201U</v>
          </cell>
          <cell r="B404">
            <v>325</v>
          </cell>
          <cell r="C404" t="str">
            <v>Turkey Pt U3 Uprates</v>
          </cell>
          <cell r="D404" t="str">
            <v>Nuclear</v>
          </cell>
          <cell r="E404" t="str">
            <v>20201U</v>
          </cell>
          <cell r="K404">
            <v>325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/>
          </cell>
          <cell r="B405" t="str">
            <v/>
          </cell>
          <cell r="C405" t="str">
            <v>Turkey Pt U3 Uprates</v>
          </cell>
          <cell r="D405" t="str">
            <v>Nuclear</v>
          </cell>
          <cell r="E405" t="str">
            <v/>
          </cell>
          <cell r="J405" t="str">
            <v>CRS Total</v>
          </cell>
          <cell r="L405">
            <v>54617808.520000003</v>
          </cell>
          <cell r="M405">
            <v>0</v>
          </cell>
          <cell r="N405">
            <v>-2809117.25</v>
          </cell>
          <cell r="O405">
            <v>-310417.38</v>
          </cell>
          <cell r="P405">
            <v>51498273.890000008</v>
          </cell>
          <cell r="Q405">
            <v>0</v>
          </cell>
          <cell r="R405">
            <v>0</v>
          </cell>
          <cell r="S405">
            <v>0</v>
          </cell>
          <cell r="T405">
            <v>51498273.890000008</v>
          </cell>
          <cell r="U405">
            <v>0</v>
          </cell>
          <cell r="V405">
            <v>-47764104</v>
          </cell>
          <cell r="W405">
            <v>0</v>
          </cell>
          <cell r="X405">
            <v>3734169.8900000062</v>
          </cell>
        </row>
        <row r="406">
          <cell r="A406" t="str">
            <v/>
          </cell>
          <cell r="B406" t="str">
            <v/>
          </cell>
          <cell r="C406" t="str">
            <v>Turkey Pt U3 Uprates Total</v>
          </cell>
          <cell r="D406" t="str">
            <v>Nuclear</v>
          </cell>
          <cell r="E406" t="str">
            <v/>
          </cell>
          <cell r="I406" t="str">
            <v>Turkey Pt U3 Uprates Total</v>
          </cell>
          <cell r="L406">
            <v>54617808.520000003</v>
          </cell>
          <cell r="M406">
            <v>0</v>
          </cell>
          <cell r="N406">
            <v>-2809117.25</v>
          </cell>
          <cell r="O406">
            <v>-310417.38</v>
          </cell>
          <cell r="P406">
            <v>51498273.890000008</v>
          </cell>
          <cell r="Q406">
            <v>0</v>
          </cell>
          <cell r="R406">
            <v>0</v>
          </cell>
          <cell r="S406">
            <v>0</v>
          </cell>
          <cell r="T406">
            <v>51498273.890000008</v>
          </cell>
          <cell r="U406">
            <v>0</v>
          </cell>
          <cell r="V406">
            <v>-47764104</v>
          </cell>
          <cell r="W406">
            <v>0</v>
          </cell>
          <cell r="X406">
            <v>3734169.8900000062</v>
          </cell>
        </row>
        <row r="407">
          <cell r="A407" t="str">
            <v>32120202</v>
          </cell>
          <cell r="B407">
            <v>321</v>
          </cell>
          <cell r="C407" t="str">
            <v>Turkey Pt U4</v>
          </cell>
          <cell r="D407" t="str">
            <v>Nuclear</v>
          </cell>
          <cell r="E407">
            <v>20202</v>
          </cell>
          <cell r="I407" t="str">
            <v>Turkey Pt U4</v>
          </cell>
          <cell r="J407" t="str">
            <v>Depr</v>
          </cell>
          <cell r="K407">
            <v>321</v>
          </cell>
          <cell r="L407">
            <v>84487669.099999994</v>
          </cell>
          <cell r="M407">
            <v>809707.19</v>
          </cell>
          <cell r="N407">
            <v>-127991.03999999999</v>
          </cell>
          <cell r="O407">
            <v>945876.39</v>
          </cell>
          <cell r="P407">
            <v>86115261.639999986</v>
          </cell>
          <cell r="Q407">
            <v>301927.46999999997</v>
          </cell>
          <cell r="R407">
            <v>-104298.27</v>
          </cell>
          <cell r="S407">
            <v>0</v>
          </cell>
          <cell r="T407">
            <v>86312890.839999989</v>
          </cell>
          <cell r="U407">
            <v>905822.66</v>
          </cell>
          <cell r="V407">
            <v>-417193.07999999984</v>
          </cell>
          <cell r="W407">
            <v>0</v>
          </cell>
          <cell r="X407">
            <v>86801520.419999987</v>
          </cell>
        </row>
        <row r="408">
          <cell r="A408" t="str">
            <v>32220202</v>
          </cell>
          <cell r="B408">
            <v>322</v>
          </cell>
          <cell r="C408" t="str">
            <v>Turkey Pt U4</v>
          </cell>
          <cell r="D408" t="str">
            <v>Nuclear</v>
          </cell>
          <cell r="E408">
            <v>20202</v>
          </cell>
          <cell r="K408">
            <v>322</v>
          </cell>
          <cell r="L408">
            <v>289074872.87</v>
          </cell>
          <cell r="M408">
            <v>6386035.3399999999</v>
          </cell>
          <cell r="N408">
            <v>-6961582.7999999998</v>
          </cell>
          <cell r="O408">
            <v>2488890.96</v>
          </cell>
          <cell r="P408">
            <v>290988216.36999995</v>
          </cell>
          <cell r="Q408">
            <v>1020229.5700000003</v>
          </cell>
          <cell r="R408">
            <v>-352429.55999999866</v>
          </cell>
          <cell r="S408">
            <v>0</v>
          </cell>
          <cell r="T408">
            <v>291656016.38</v>
          </cell>
          <cell r="U408">
            <v>3060824.67</v>
          </cell>
          <cell r="V408">
            <v>-1409718.24</v>
          </cell>
          <cell r="W408">
            <v>0</v>
          </cell>
          <cell r="X408">
            <v>293307122.81</v>
          </cell>
        </row>
        <row r="409">
          <cell r="A409" t="str">
            <v>32320202</v>
          </cell>
          <cell r="B409">
            <v>323</v>
          </cell>
          <cell r="C409" t="str">
            <v>Turkey Pt U4</v>
          </cell>
          <cell r="D409" t="str">
            <v>Nuclear</v>
          </cell>
          <cell r="E409">
            <v>20202</v>
          </cell>
          <cell r="K409">
            <v>323</v>
          </cell>
          <cell r="L409">
            <v>76339816.159999996</v>
          </cell>
          <cell r="M409">
            <v>18207877.18</v>
          </cell>
          <cell r="N409">
            <v>-4203324.42</v>
          </cell>
          <cell r="O409">
            <v>3725126.93</v>
          </cell>
          <cell r="P409">
            <v>94069495.850000009</v>
          </cell>
          <cell r="Q409">
            <v>329815.69999999925</v>
          </cell>
          <cell r="R409">
            <v>-113932.01999999955</v>
          </cell>
          <cell r="S409">
            <v>0</v>
          </cell>
          <cell r="T409">
            <v>94285379.530000001</v>
          </cell>
          <cell r="U409">
            <v>989491.04999999993</v>
          </cell>
          <cell r="V409">
            <v>-455728.07999999984</v>
          </cell>
          <cell r="W409">
            <v>0</v>
          </cell>
          <cell r="X409">
            <v>94819142.5</v>
          </cell>
        </row>
        <row r="410">
          <cell r="A410" t="str">
            <v>32420202</v>
          </cell>
          <cell r="B410">
            <v>324</v>
          </cell>
          <cell r="C410" t="str">
            <v>Turkey Pt U4</v>
          </cell>
          <cell r="D410" t="str">
            <v>Nuclear</v>
          </cell>
          <cell r="E410">
            <v>20202</v>
          </cell>
          <cell r="K410">
            <v>324</v>
          </cell>
          <cell r="L410">
            <v>143453949.97999999</v>
          </cell>
          <cell r="M410">
            <v>1523111.05</v>
          </cell>
          <cell r="N410">
            <v>-597626.67000000004</v>
          </cell>
          <cell r="O410">
            <v>-11053929.82</v>
          </cell>
          <cell r="P410">
            <v>133325504.54000002</v>
          </cell>
          <cell r="Q410">
            <v>467450.62000000011</v>
          </cell>
          <cell r="R410">
            <v>-161476.79999999993</v>
          </cell>
          <cell r="S410">
            <v>0</v>
          </cell>
          <cell r="T410">
            <v>133631478.35999998</v>
          </cell>
          <cell r="U410">
            <v>1402414.1700000002</v>
          </cell>
          <cell r="V410">
            <v>-645907.19999999984</v>
          </cell>
          <cell r="W410">
            <v>0</v>
          </cell>
          <cell r="X410">
            <v>134387985.33000004</v>
          </cell>
        </row>
        <row r="411">
          <cell r="A411" t="str">
            <v>32520202</v>
          </cell>
          <cell r="B411">
            <v>325</v>
          </cell>
          <cell r="C411" t="str">
            <v>Turkey Pt U4</v>
          </cell>
          <cell r="D411" t="str">
            <v>Nuclear</v>
          </cell>
          <cell r="E411">
            <v>20202</v>
          </cell>
          <cell r="K411">
            <v>325</v>
          </cell>
          <cell r="L411">
            <v>3808572.06</v>
          </cell>
          <cell r="M411">
            <v>0</v>
          </cell>
          <cell r="N411">
            <v>0</v>
          </cell>
          <cell r="O411">
            <v>0</v>
          </cell>
          <cell r="P411">
            <v>3808572.06</v>
          </cell>
          <cell r="Q411">
            <v>13353.18</v>
          </cell>
          <cell r="R411">
            <v>-4612.74</v>
          </cell>
          <cell r="S411">
            <v>0</v>
          </cell>
          <cell r="T411">
            <v>3817312.5</v>
          </cell>
          <cell r="U411">
            <v>40061.33</v>
          </cell>
          <cell r="V411">
            <v>-18450.96</v>
          </cell>
          <cell r="W411">
            <v>0</v>
          </cell>
          <cell r="X411">
            <v>3838922.87</v>
          </cell>
        </row>
        <row r="412">
          <cell r="A412" t="str">
            <v/>
          </cell>
          <cell r="B412" t="str">
            <v/>
          </cell>
          <cell r="C412" t="str">
            <v>Turkey Pt U4</v>
          </cell>
          <cell r="D412" t="str">
            <v>Nuclear</v>
          </cell>
          <cell r="E412" t="str">
            <v/>
          </cell>
          <cell r="J412" t="str">
            <v>Depr Total</v>
          </cell>
          <cell r="L412">
            <v>597164880.16999996</v>
          </cell>
          <cell r="M412">
            <v>26926730.760000002</v>
          </cell>
          <cell r="N412">
            <v>-11890524.93</v>
          </cell>
          <cell r="O412">
            <v>-3894035.54</v>
          </cell>
          <cell r="P412">
            <v>608307050.45999992</v>
          </cell>
          <cell r="Q412">
            <v>2132776.5399999996</v>
          </cell>
          <cell r="R412">
            <v>-736749.38999999815</v>
          </cell>
          <cell r="S412">
            <v>0</v>
          </cell>
          <cell r="T412">
            <v>609703077.61000001</v>
          </cell>
          <cell r="U412">
            <v>6398613.8799999999</v>
          </cell>
          <cell r="V412">
            <v>-2946997.5599999991</v>
          </cell>
          <cell r="W412">
            <v>0</v>
          </cell>
          <cell r="X412">
            <v>613154693.93000007</v>
          </cell>
        </row>
        <row r="413">
          <cell r="A413" t="str">
            <v>325.720202</v>
          </cell>
          <cell r="B413">
            <v>325.7</v>
          </cell>
          <cell r="C413" t="str">
            <v>Turkey Pt U4</v>
          </cell>
          <cell r="D413" t="str">
            <v>Nuclear</v>
          </cell>
          <cell r="E413">
            <v>20202</v>
          </cell>
          <cell r="J413" t="str">
            <v>Amort</v>
          </cell>
          <cell r="K413">
            <v>325.7</v>
          </cell>
          <cell r="L413">
            <v>127767.99</v>
          </cell>
          <cell r="M413">
            <v>0</v>
          </cell>
          <cell r="N413">
            <v>-127767.99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/>
          </cell>
          <cell r="B414" t="str">
            <v/>
          </cell>
          <cell r="C414" t="str">
            <v>Turkey Pt U4</v>
          </cell>
          <cell r="D414" t="str">
            <v>Nuclear</v>
          </cell>
          <cell r="E414" t="str">
            <v/>
          </cell>
          <cell r="J414" t="str">
            <v>Amort Total</v>
          </cell>
          <cell r="L414">
            <v>127767.99</v>
          </cell>
          <cell r="M414">
            <v>0</v>
          </cell>
          <cell r="N414">
            <v>-127767.99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A415" t="str">
            <v/>
          </cell>
          <cell r="B415" t="str">
            <v/>
          </cell>
          <cell r="C415" t="str">
            <v>Turkey Pt U4 Total</v>
          </cell>
          <cell r="D415" t="str">
            <v>Nuclear</v>
          </cell>
          <cell r="E415" t="str">
            <v/>
          </cell>
          <cell r="I415" t="str">
            <v>Turkey Pt U4 Total</v>
          </cell>
          <cell r="L415">
            <v>597292648.15999997</v>
          </cell>
          <cell r="M415">
            <v>26926730.760000002</v>
          </cell>
          <cell r="N415">
            <v>-12018292.92</v>
          </cell>
          <cell r="O415">
            <v>-3894035.54</v>
          </cell>
          <cell r="P415">
            <v>608307050.45999992</v>
          </cell>
          <cell r="Q415">
            <v>2132776.5399999996</v>
          </cell>
          <cell r="R415">
            <v>-736749.38999999815</v>
          </cell>
          <cell r="S415">
            <v>0</v>
          </cell>
          <cell r="T415">
            <v>609703077.61000001</v>
          </cell>
          <cell r="U415">
            <v>6398613.8799999999</v>
          </cell>
          <cell r="V415">
            <v>-2946997.5599999991</v>
          </cell>
          <cell r="W415">
            <v>0</v>
          </cell>
          <cell r="X415">
            <v>613154693.93000007</v>
          </cell>
        </row>
        <row r="416">
          <cell r="A416" t="str">
            <v>32120202</v>
          </cell>
          <cell r="B416">
            <v>321</v>
          </cell>
          <cell r="C416" t="str">
            <v>Turkey Pt U4 EPU</v>
          </cell>
          <cell r="D416" t="str">
            <v>Nuclear</v>
          </cell>
          <cell r="E416">
            <v>20202</v>
          </cell>
          <cell r="I416" t="str">
            <v>Turkey Pt U4 EPU</v>
          </cell>
          <cell r="J416" t="str">
            <v>Depr</v>
          </cell>
          <cell r="K416">
            <v>321</v>
          </cell>
          <cell r="L416">
            <v>0</v>
          </cell>
          <cell r="M416">
            <v>1288.43</v>
          </cell>
          <cell r="N416">
            <v>0</v>
          </cell>
          <cell r="O416">
            <v>0</v>
          </cell>
          <cell r="P416">
            <v>1288.43</v>
          </cell>
          <cell r="Q416">
            <v>7243.4700000000012</v>
          </cell>
          <cell r="R416">
            <v>0</v>
          </cell>
          <cell r="S416">
            <v>0</v>
          </cell>
          <cell r="T416">
            <v>8531.9000000000015</v>
          </cell>
          <cell r="U416">
            <v>0</v>
          </cell>
          <cell r="V416">
            <v>0</v>
          </cell>
          <cell r="W416">
            <v>0</v>
          </cell>
          <cell r="X416">
            <v>8531.9000000000015</v>
          </cell>
        </row>
        <row r="417">
          <cell r="A417" t="str">
            <v>32220202</v>
          </cell>
          <cell r="B417">
            <v>322</v>
          </cell>
          <cell r="C417" t="str">
            <v>Turkey Pt U4 EPU</v>
          </cell>
          <cell r="D417" t="str">
            <v>Nuclear</v>
          </cell>
          <cell r="E417">
            <v>20202</v>
          </cell>
          <cell r="K417">
            <v>322</v>
          </cell>
          <cell r="L417">
            <v>0</v>
          </cell>
          <cell r="M417">
            <v>368171.87</v>
          </cell>
          <cell r="N417">
            <v>0</v>
          </cell>
          <cell r="O417">
            <v>332387.69</v>
          </cell>
          <cell r="P417">
            <v>700559.56</v>
          </cell>
          <cell r="Q417">
            <v>561518.01</v>
          </cell>
          <cell r="R417">
            <v>0</v>
          </cell>
          <cell r="S417">
            <v>0</v>
          </cell>
          <cell r="T417">
            <v>1262077.57</v>
          </cell>
          <cell r="U417">
            <v>0</v>
          </cell>
          <cell r="V417">
            <v>0</v>
          </cell>
          <cell r="W417">
            <v>0</v>
          </cell>
          <cell r="X417">
            <v>1262077.57</v>
          </cell>
        </row>
        <row r="418">
          <cell r="A418" t="str">
            <v>32320202</v>
          </cell>
          <cell r="B418">
            <v>323</v>
          </cell>
          <cell r="C418" t="str">
            <v>Turkey Pt U4 EPU</v>
          </cell>
          <cell r="D418" t="str">
            <v>Nuclear</v>
          </cell>
          <cell r="E418">
            <v>20202</v>
          </cell>
          <cell r="K418">
            <v>323</v>
          </cell>
          <cell r="L418">
            <v>0</v>
          </cell>
          <cell r="M418">
            <v>363067.61</v>
          </cell>
          <cell r="N418">
            <v>0</v>
          </cell>
          <cell r="O418">
            <v>0</v>
          </cell>
          <cell r="P418">
            <v>363067.61</v>
          </cell>
          <cell r="Q418">
            <v>1348956.1</v>
          </cell>
          <cell r="R418">
            <v>0</v>
          </cell>
          <cell r="S418">
            <v>0</v>
          </cell>
          <cell r="T418">
            <v>1712023.71</v>
          </cell>
          <cell r="U418">
            <v>0</v>
          </cell>
          <cell r="V418">
            <v>0</v>
          </cell>
          <cell r="W418">
            <v>0</v>
          </cell>
          <cell r="X418">
            <v>1712023.71</v>
          </cell>
        </row>
        <row r="419">
          <cell r="A419" t="str">
            <v>32420202</v>
          </cell>
          <cell r="B419">
            <v>324</v>
          </cell>
          <cell r="C419" t="str">
            <v>Turkey Pt U4 EPU</v>
          </cell>
          <cell r="D419" t="str">
            <v>Nuclear</v>
          </cell>
          <cell r="E419">
            <v>20202</v>
          </cell>
          <cell r="K419">
            <v>324</v>
          </cell>
          <cell r="L419">
            <v>0</v>
          </cell>
          <cell r="M419">
            <v>230880.92</v>
          </cell>
          <cell r="N419">
            <v>0</v>
          </cell>
          <cell r="O419">
            <v>11042097</v>
          </cell>
          <cell r="P419">
            <v>11272977.92</v>
          </cell>
          <cell r="Q419">
            <v>1265086.6499999999</v>
          </cell>
          <cell r="R419">
            <v>0</v>
          </cell>
          <cell r="S419">
            <v>0</v>
          </cell>
          <cell r="T419">
            <v>12538064.57</v>
          </cell>
          <cell r="U419">
            <v>0</v>
          </cell>
          <cell r="V419">
            <v>0</v>
          </cell>
          <cell r="W419">
            <v>0</v>
          </cell>
          <cell r="X419">
            <v>12538064.57</v>
          </cell>
        </row>
        <row r="420">
          <cell r="A420" t="str">
            <v>32520202</v>
          </cell>
          <cell r="B420">
            <v>325</v>
          </cell>
          <cell r="C420" t="str">
            <v>Turkey Pt U4 EPU</v>
          </cell>
          <cell r="D420" t="str">
            <v>Nuclear</v>
          </cell>
          <cell r="E420">
            <v>20202</v>
          </cell>
          <cell r="K420">
            <v>325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/>
          </cell>
          <cell r="B421" t="str">
            <v/>
          </cell>
          <cell r="C421" t="str">
            <v>Turkey Pt U4 EPU</v>
          </cell>
          <cell r="D421" t="str">
            <v>Nuclear</v>
          </cell>
          <cell r="E421" t="str">
            <v/>
          </cell>
          <cell r="J421" t="str">
            <v>Depr Total</v>
          </cell>
          <cell r="L421">
            <v>0</v>
          </cell>
          <cell r="M421">
            <v>963408.83</v>
          </cell>
          <cell r="N421">
            <v>0</v>
          </cell>
          <cell r="O421">
            <v>11374484.689999999</v>
          </cell>
          <cell r="P421">
            <v>12337893.52</v>
          </cell>
          <cell r="Q421">
            <v>3182804.23</v>
          </cell>
          <cell r="R421">
            <v>0</v>
          </cell>
          <cell r="S421">
            <v>0</v>
          </cell>
          <cell r="T421">
            <v>15520697.75</v>
          </cell>
          <cell r="U421">
            <v>0</v>
          </cell>
          <cell r="V421">
            <v>0</v>
          </cell>
          <cell r="W421">
            <v>0</v>
          </cell>
          <cell r="X421">
            <v>15520697.75</v>
          </cell>
        </row>
        <row r="422">
          <cell r="A422" t="str">
            <v/>
          </cell>
          <cell r="B422" t="str">
            <v/>
          </cell>
          <cell r="C422" t="str">
            <v>Turkey Pt U4 EPU Total</v>
          </cell>
          <cell r="D422" t="str">
            <v>Nuclear</v>
          </cell>
          <cell r="E422" t="str">
            <v/>
          </cell>
          <cell r="I422" t="str">
            <v>Turkey Pt U4 EPU Total</v>
          </cell>
          <cell r="L422">
            <v>0</v>
          </cell>
          <cell r="M422">
            <v>963408.83</v>
          </cell>
          <cell r="N422">
            <v>0</v>
          </cell>
          <cell r="O422">
            <v>11374484.689999999</v>
          </cell>
          <cell r="P422">
            <v>12337893.52</v>
          </cell>
          <cell r="Q422">
            <v>3182804.23</v>
          </cell>
          <cell r="R422">
            <v>0</v>
          </cell>
          <cell r="S422">
            <v>0</v>
          </cell>
          <cell r="T422">
            <v>15520697.75</v>
          </cell>
          <cell r="U422">
            <v>0</v>
          </cell>
          <cell r="V422">
            <v>0</v>
          </cell>
          <cell r="W422">
            <v>0</v>
          </cell>
          <cell r="X422">
            <v>15520697.75</v>
          </cell>
        </row>
        <row r="423">
          <cell r="A423" t="str">
            <v>32120202U</v>
          </cell>
          <cell r="B423">
            <v>321</v>
          </cell>
          <cell r="C423" t="str">
            <v>Turkey Pt U4 Uprates</v>
          </cell>
          <cell r="D423" t="str">
            <v>Nuclear</v>
          </cell>
          <cell r="E423" t="str">
            <v>20202U</v>
          </cell>
          <cell r="I423" t="str">
            <v>Turkey Pt U4 Uprates</v>
          </cell>
          <cell r="J423" t="str">
            <v>CRS</v>
          </cell>
          <cell r="K423">
            <v>321</v>
          </cell>
          <cell r="L423">
            <v>192249.89</v>
          </cell>
          <cell r="M423">
            <v>0</v>
          </cell>
          <cell r="N423">
            <v>0</v>
          </cell>
          <cell r="O423">
            <v>0</v>
          </cell>
          <cell r="P423">
            <v>192249.89</v>
          </cell>
          <cell r="Q423">
            <v>0</v>
          </cell>
          <cell r="R423">
            <v>0</v>
          </cell>
          <cell r="S423">
            <v>0</v>
          </cell>
          <cell r="T423">
            <v>192249.89</v>
          </cell>
          <cell r="U423">
            <v>0</v>
          </cell>
          <cell r="V423">
            <v>0</v>
          </cell>
          <cell r="W423">
            <v>0</v>
          </cell>
          <cell r="X423">
            <v>192249.89</v>
          </cell>
        </row>
        <row r="424">
          <cell r="A424" t="str">
            <v>32220202U</v>
          </cell>
          <cell r="B424">
            <v>322</v>
          </cell>
          <cell r="C424" t="str">
            <v>Turkey Pt U4 Uprates</v>
          </cell>
          <cell r="D424" t="str">
            <v>Nuclear</v>
          </cell>
          <cell r="E424" t="str">
            <v>20202U</v>
          </cell>
          <cell r="K424">
            <v>322</v>
          </cell>
          <cell r="L424">
            <v>16088650.17</v>
          </cell>
          <cell r="M424">
            <v>0</v>
          </cell>
          <cell r="N424">
            <v>-314975.40000000002</v>
          </cell>
          <cell r="O424">
            <v>-2694665.01</v>
          </cell>
          <cell r="P424">
            <v>13079009.76</v>
          </cell>
          <cell r="Q424">
            <v>0</v>
          </cell>
          <cell r="R424">
            <v>0</v>
          </cell>
          <cell r="S424">
            <v>0</v>
          </cell>
          <cell r="T424">
            <v>13079009.76</v>
          </cell>
          <cell r="U424">
            <v>0</v>
          </cell>
          <cell r="V424">
            <v>0</v>
          </cell>
          <cell r="W424">
            <v>0</v>
          </cell>
          <cell r="X424">
            <v>13079009.76</v>
          </cell>
        </row>
        <row r="425">
          <cell r="A425" t="str">
            <v>32320202U</v>
          </cell>
          <cell r="B425">
            <v>323</v>
          </cell>
          <cell r="C425" t="str">
            <v>Turkey Pt U4 Uprates</v>
          </cell>
          <cell r="D425" t="str">
            <v>Nuclear</v>
          </cell>
          <cell r="E425" t="str">
            <v>20202U</v>
          </cell>
          <cell r="K425">
            <v>323</v>
          </cell>
          <cell r="L425">
            <v>43599759.619999997</v>
          </cell>
          <cell r="M425">
            <v>0</v>
          </cell>
          <cell r="N425">
            <v>-3855593.18</v>
          </cell>
          <cell r="O425">
            <v>-4315247.66</v>
          </cell>
          <cell r="P425">
            <v>35428918.780000001</v>
          </cell>
          <cell r="Q425">
            <v>0</v>
          </cell>
          <cell r="R425">
            <v>0</v>
          </cell>
          <cell r="S425">
            <v>0</v>
          </cell>
          <cell r="T425">
            <v>35428918.780000001</v>
          </cell>
          <cell r="U425">
            <v>0</v>
          </cell>
          <cell r="V425">
            <v>0</v>
          </cell>
          <cell r="W425">
            <v>0</v>
          </cell>
          <cell r="X425">
            <v>35428918.780000001</v>
          </cell>
        </row>
        <row r="426">
          <cell r="A426" t="str">
            <v>32420202U</v>
          </cell>
          <cell r="B426">
            <v>324</v>
          </cell>
          <cell r="C426" t="str">
            <v>Turkey Pt U4 Uprates</v>
          </cell>
          <cell r="D426" t="str">
            <v>Nuclear</v>
          </cell>
          <cell r="E426" t="str">
            <v>20202U</v>
          </cell>
          <cell r="K426">
            <v>324</v>
          </cell>
          <cell r="L426">
            <v>314043.96999999997</v>
          </cell>
          <cell r="M426">
            <v>0</v>
          </cell>
          <cell r="N426">
            <v>-290968.49</v>
          </cell>
          <cell r="O426">
            <v>0</v>
          </cell>
          <cell r="P426">
            <v>23075.479999999981</v>
          </cell>
          <cell r="Q426">
            <v>0</v>
          </cell>
          <cell r="R426">
            <v>0</v>
          </cell>
          <cell r="S426">
            <v>0</v>
          </cell>
          <cell r="T426">
            <v>23075.479999999981</v>
          </cell>
          <cell r="U426">
            <v>0</v>
          </cell>
          <cell r="V426">
            <v>0</v>
          </cell>
          <cell r="W426">
            <v>0</v>
          </cell>
          <cell r="X426">
            <v>23075.479999999981</v>
          </cell>
        </row>
        <row r="427">
          <cell r="A427" t="str">
            <v>32520202U</v>
          </cell>
          <cell r="B427">
            <v>325</v>
          </cell>
          <cell r="C427" t="str">
            <v>Turkey Pt U4 Uprates</v>
          </cell>
          <cell r="D427" t="str">
            <v>Nuclear</v>
          </cell>
          <cell r="E427" t="str">
            <v>20202U</v>
          </cell>
          <cell r="K427">
            <v>325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/>
          </cell>
          <cell r="B428" t="str">
            <v/>
          </cell>
          <cell r="C428" t="str">
            <v>Turkey Pt U4 Uprates</v>
          </cell>
          <cell r="D428" t="str">
            <v>Nuclear</v>
          </cell>
          <cell r="E428" t="str">
            <v/>
          </cell>
          <cell r="J428" t="str">
            <v>CRS Total</v>
          </cell>
          <cell r="L428">
            <v>60194703.649999999</v>
          </cell>
          <cell r="M428">
            <v>0</v>
          </cell>
          <cell r="N428">
            <v>-4461537.07</v>
          </cell>
          <cell r="O428">
            <v>-7009912.6699999999</v>
          </cell>
          <cell r="P428">
            <v>48723253.909999996</v>
          </cell>
          <cell r="Q428">
            <v>0</v>
          </cell>
          <cell r="R428">
            <v>0</v>
          </cell>
          <cell r="S428">
            <v>0</v>
          </cell>
          <cell r="T428">
            <v>48723253.909999996</v>
          </cell>
          <cell r="U428">
            <v>0</v>
          </cell>
          <cell r="V428">
            <v>0</v>
          </cell>
          <cell r="W428">
            <v>0</v>
          </cell>
          <cell r="X428">
            <v>48723253.909999996</v>
          </cell>
        </row>
        <row r="429">
          <cell r="A429" t="str">
            <v/>
          </cell>
          <cell r="B429" t="str">
            <v/>
          </cell>
          <cell r="C429" t="str">
            <v>Turkey Pt U4 Uprates Total</v>
          </cell>
          <cell r="D429" t="str">
            <v>Nuclear</v>
          </cell>
          <cell r="E429" t="str">
            <v/>
          </cell>
          <cell r="I429" t="str">
            <v>Turkey Pt U4 Uprates Total</v>
          </cell>
          <cell r="L429">
            <v>60194703.649999999</v>
          </cell>
          <cell r="M429">
            <v>0</v>
          </cell>
          <cell r="N429">
            <v>-4461537.07</v>
          </cell>
          <cell r="O429">
            <v>-7009912.6699999999</v>
          </cell>
          <cell r="P429">
            <v>48723253.909999996</v>
          </cell>
          <cell r="Q429">
            <v>0</v>
          </cell>
          <cell r="R429">
            <v>0</v>
          </cell>
          <cell r="S429">
            <v>0</v>
          </cell>
          <cell r="T429">
            <v>48723253.909999996</v>
          </cell>
          <cell r="U429">
            <v>0</v>
          </cell>
          <cell r="V429">
            <v>0</v>
          </cell>
          <cell r="W429">
            <v>0</v>
          </cell>
          <cell r="X429">
            <v>48723253.909999996</v>
          </cell>
        </row>
        <row r="430">
          <cell r="A430" t="str">
            <v/>
          </cell>
          <cell r="B430" t="str">
            <v/>
          </cell>
          <cell r="C430" t="str">
            <v>Turkey Pt U4 Uprates Total</v>
          </cell>
          <cell r="D430" t="str">
            <v>Nuclear</v>
          </cell>
          <cell r="E430" t="str">
            <v/>
          </cell>
          <cell r="H430" t="str">
            <v>Turkey Pt  Total</v>
          </cell>
          <cell r="L430">
            <v>1674414090.5100002</v>
          </cell>
          <cell r="M430">
            <v>93631472.780000016</v>
          </cell>
          <cell r="N430">
            <v>-27641939.959999993</v>
          </cell>
          <cell r="O430">
            <v>0</v>
          </cell>
          <cell r="P430">
            <v>1740403623.3299997</v>
          </cell>
          <cell r="Q430">
            <v>70932083.580000028</v>
          </cell>
          <cell r="R430">
            <v>-4718368.0699999984</v>
          </cell>
          <cell r="S430">
            <v>0</v>
          </cell>
          <cell r="T430">
            <v>1806617338.8399999</v>
          </cell>
          <cell r="U430">
            <v>680449625.50999999</v>
          </cell>
          <cell r="V430">
            <v>-61477637.160000004</v>
          </cell>
          <cell r="W430">
            <v>0</v>
          </cell>
          <cell r="X430">
            <v>2425589327.1900005</v>
          </cell>
        </row>
        <row r="431">
          <cell r="A431" t="str">
            <v/>
          </cell>
          <cell r="B431" t="str">
            <v/>
          </cell>
          <cell r="C431" t="str">
            <v>Turkey Pt U4 Uprates Total</v>
          </cell>
          <cell r="D431" t="str">
            <v>Nuclear Gener</v>
          </cell>
          <cell r="E431" t="str">
            <v/>
          </cell>
          <cell r="G431" t="str">
            <v>03 - Nuclear Generation Plant Total</v>
          </cell>
          <cell r="L431">
            <v>4447167676.6100006</v>
          </cell>
          <cell r="M431">
            <v>327850690.17000008</v>
          </cell>
          <cell r="N431">
            <v>-113799743.41000003</v>
          </cell>
          <cell r="O431">
            <v>0</v>
          </cell>
          <cell r="P431">
            <v>4661218623.3700018</v>
          </cell>
          <cell r="Q431">
            <v>106914440.91</v>
          </cell>
          <cell r="R431">
            <v>-8355307.8099999931</v>
          </cell>
          <cell r="S431">
            <v>0</v>
          </cell>
          <cell r="T431">
            <v>4759777756.4699993</v>
          </cell>
          <cell r="U431">
            <v>1551464793.8300002</v>
          </cell>
          <cell r="V431">
            <v>-159265825.51000008</v>
          </cell>
          <cell r="W431">
            <v>0</v>
          </cell>
          <cell r="X431">
            <v>6151976724.7899961</v>
          </cell>
        </row>
        <row r="432">
          <cell r="A432" t="str">
            <v>34140101</v>
          </cell>
          <cell r="B432">
            <v>341</v>
          </cell>
          <cell r="C432" t="str">
            <v>Desoto Solar</v>
          </cell>
          <cell r="D432" t="str">
            <v>Other</v>
          </cell>
          <cell r="E432">
            <v>40101</v>
          </cell>
          <cell r="G432" t="str">
            <v>05 - Other Generation Plant</v>
          </cell>
          <cell r="H432" t="str">
            <v xml:space="preserve">Desoto </v>
          </cell>
          <cell r="I432" t="str">
            <v>Desoto Solar</v>
          </cell>
          <cell r="J432" t="str">
            <v>Depr</v>
          </cell>
          <cell r="K432">
            <v>341</v>
          </cell>
          <cell r="L432">
            <v>3249119.87</v>
          </cell>
          <cell r="M432">
            <v>1216160.591</v>
          </cell>
          <cell r="N432">
            <v>0</v>
          </cell>
          <cell r="O432">
            <v>0</v>
          </cell>
          <cell r="P432">
            <v>4465280.4610000001</v>
          </cell>
          <cell r="Q432">
            <v>25730.669999999925</v>
          </cell>
          <cell r="R432">
            <v>-3226.6400000000003</v>
          </cell>
          <cell r="S432">
            <v>0</v>
          </cell>
          <cell r="T432">
            <v>4487784.4910000004</v>
          </cell>
          <cell r="U432">
            <v>6558.0999999999995</v>
          </cell>
          <cell r="V432">
            <v>-20.39</v>
          </cell>
          <cell r="W432">
            <v>0</v>
          </cell>
          <cell r="X432">
            <v>4494322.2009999994</v>
          </cell>
        </row>
        <row r="433">
          <cell r="A433" t="str">
            <v>34240101</v>
          </cell>
          <cell r="B433">
            <v>342</v>
          </cell>
          <cell r="C433" t="str">
            <v>Desoto Solar</v>
          </cell>
          <cell r="D433" t="str">
            <v>Other</v>
          </cell>
          <cell r="E433">
            <v>40101</v>
          </cell>
          <cell r="K433">
            <v>342</v>
          </cell>
          <cell r="L433">
            <v>0</v>
          </cell>
          <cell r="M433">
            <v>1E-3</v>
          </cell>
          <cell r="N433">
            <v>0</v>
          </cell>
          <cell r="O433">
            <v>0</v>
          </cell>
          <cell r="P433">
            <v>1E-3</v>
          </cell>
          <cell r="Q433">
            <v>0</v>
          </cell>
          <cell r="R433">
            <v>0</v>
          </cell>
          <cell r="S433">
            <v>0</v>
          </cell>
          <cell r="T433">
            <v>1E-3</v>
          </cell>
          <cell r="U433">
            <v>0</v>
          </cell>
          <cell r="V433">
            <v>0</v>
          </cell>
          <cell r="W433">
            <v>0</v>
          </cell>
          <cell r="X433">
            <v>1E-3</v>
          </cell>
        </row>
        <row r="434">
          <cell r="A434" t="str">
            <v>34340101</v>
          </cell>
          <cell r="B434">
            <v>343</v>
          </cell>
          <cell r="C434" t="str">
            <v>Desoto Solar</v>
          </cell>
          <cell r="D434" t="str">
            <v>Other</v>
          </cell>
          <cell r="E434">
            <v>40101</v>
          </cell>
          <cell r="K434">
            <v>343</v>
          </cell>
          <cell r="L434">
            <v>141636734.40000001</v>
          </cell>
          <cell r="M434">
            <v>-26333703.879000001</v>
          </cell>
          <cell r="N434">
            <v>0</v>
          </cell>
          <cell r="O434">
            <v>0</v>
          </cell>
          <cell r="P434">
            <v>115303030.521</v>
          </cell>
          <cell r="Q434">
            <v>664420.4299999997</v>
          </cell>
          <cell r="R434">
            <v>-83318.75</v>
          </cell>
          <cell r="S434">
            <v>0</v>
          </cell>
          <cell r="T434">
            <v>115884132.20100001</v>
          </cell>
          <cell r="U434">
            <v>169344.21999999997</v>
          </cell>
          <cell r="V434">
            <v>-526.45000000000005</v>
          </cell>
          <cell r="W434">
            <v>0</v>
          </cell>
          <cell r="X434">
            <v>116052949.97099999</v>
          </cell>
        </row>
        <row r="435">
          <cell r="A435" t="str">
            <v>34440101</v>
          </cell>
          <cell r="B435">
            <v>344</v>
          </cell>
          <cell r="C435" t="str">
            <v>Desoto Solar</v>
          </cell>
          <cell r="D435" t="str">
            <v>Other</v>
          </cell>
          <cell r="E435">
            <v>40101</v>
          </cell>
          <cell r="K435">
            <v>344</v>
          </cell>
          <cell r="L435">
            <v>0</v>
          </cell>
          <cell r="M435">
            <v>1E-3</v>
          </cell>
          <cell r="N435">
            <v>0</v>
          </cell>
          <cell r="O435">
            <v>0</v>
          </cell>
          <cell r="P435">
            <v>1E-3</v>
          </cell>
          <cell r="Q435">
            <v>0</v>
          </cell>
          <cell r="R435">
            <v>0</v>
          </cell>
          <cell r="S435">
            <v>0</v>
          </cell>
          <cell r="T435">
            <v>1E-3</v>
          </cell>
          <cell r="U435">
            <v>0</v>
          </cell>
          <cell r="V435">
            <v>0</v>
          </cell>
          <cell r="W435">
            <v>0</v>
          </cell>
          <cell r="X435">
            <v>1E-3</v>
          </cell>
        </row>
        <row r="436">
          <cell r="A436" t="str">
            <v>34540101</v>
          </cell>
          <cell r="B436">
            <v>345</v>
          </cell>
          <cell r="C436" t="str">
            <v>Desoto Solar</v>
          </cell>
          <cell r="D436" t="str">
            <v>Other</v>
          </cell>
          <cell r="E436">
            <v>40101</v>
          </cell>
          <cell r="K436">
            <v>345</v>
          </cell>
          <cell r="L436">
            <v>0</v>
          </cell>
          <cell r="M436">
            <v>26136967.030999999</v>
          </cell>
          <cell r="N436">
            <v>0</v>
          </cell>
          <cell r="O436">
            <v>0</v>
          </cell>
          <cell r="P436">
            <v>26136967.030999999</v>
          </cell>
          <cell r="Q436">
            <v>150611.25999999791</v>
          </cell>
          <cell r="R436">
            <v>-18886.75</v>
          </cell>
          <cell r="S436">
            <v>0</v>
          </cell>
          <cell r="T436">
            <v>26268691.540999997</v>
          </cell>
          <cell r="U436">
            <v>38387.06</v>
          </cell>
          <cell r="V436">
            <v>-119.33</v>
          </cell>
          <cell r="W436">
            <v>0</v>
          </cell>
          <cell r="X436">
            <v>26306959.270999998</v>
          </cell>
        </row>
        <row r="437">
          <cell r="A437" t="str">
            <v>34640101</v>
          </cell>
          <cell r="B437">
            <v>346</v>
          </cell>
          <cell r="C437" t="str">
            <v>Desoto Solar</v>
          </cell>
          <cell r="D437" t="str">
            <v>Other</v>
          </cell>
          <cell r="E437">
            <v>40101</v>
          </cell>
          <cell r="K437">
            <v>346</v>
          </cell>
          <cell r="L437">
            <v>0</v>
          </cell>
          <cell r="M437">
            <v>1E-3</v>
          </cell>
          <cell r="N437">
            <v>0</v>
          </cell>
          <cell r="O437">
            <v>0</v>
          </cell>
          <cell r="P437">
            <v>1E-3</v>
          </cell>
          <cell r="Q437">
            <v>0</v>
          </cell>
          <cell r="R437">
            <v>0</v>
          </cell>
          <cell r="S437">
            <v>0</v>
          </cell>
          <cell r="T437">
            <v>1E-3</v>
          </cell>
          <cell r="U437">
            <v>0</v>
          </cell>
          <cell r="V437">
            <v>0</v>
          </cell>
          <cell r="W437">
            <v>0</v>
          </cell>
          <cell r="X437">
            <v>1E-3</v>
          </cell>
        </row>
        <row r="438">
          <cell r="A438" t="str">
            <v/>
          </cell>
          <cell r="B438" t="str">
            <v/>
          </cell>
          <cell r="C438" t="str">
            <v>Desoto Solar</v>
          </cell>
          <cell r="D438" t="str">
            <v>Other</v>
          </cell>
          <cell r="E438" t="str">
            <v/>
          </cell>
          <cell r="J438" t="str">
            <v>Depr Total</v>
          </cell>
          <cell r="L438">
            <v>144885854.27000001</v>
          </cell>
          <cell r="M438">
            <v>1019423.7459999974</v>
          </cell>
          <cell r="N438">
            <v>0</v>
          </cell>
          <cell r="O438">
            <v>0</v>
          </cell>
          <cell r="P438">
            <v>145905278.01599997</v>
          </cell>
          <cell r="Q438">
            <v>840762.35999999754</v>
          </cell>
          <cell r="R438">
            <v>-105432.14</v>
          </cell>
          <cell r="S438">
            <v>0</v>
          </cell>
          <cell r="T438">
            <v>146640608.236</v>
          </cell>
          <cell r="U438">
            <v>214289.37999999998</v>
          </cell>
          <cell r="V438">
            <v>-666.17000000000007</v>
          </cell>
          <cell r="W438">
            <v>0</v>
          </cell>
          <cell r="X438">
            <v>146854231.44599998</v>
          </cell>
        </row>
        <row r="439">
          <cell r="A439" t="str">
            <v>346.340101</v>
          </cell>
          <cell r="B439">
            <v>346.3</v>
          </cell>
          <cell r="C439" t="str">
            <v>Desoto Solar</v>
          </cell>
          <cell r="D439" t="str">
            <v>Other</v>
          </cell>
          <cell r="E439">
            <v>40101</v>
          </cell>
          <cell r="J439" t="str">
            <v>Amort</v>
          </cell>
          <cell r="K439">
            <v>346.3</v>
          </cell>
          <cell r="L439">
            <v>12102.91</v>
          </cell>
          <cell r="M439">
            <v>1E-3</v>
          </cell>
          <cell r="N439">
            <v>0</v>
          </cell>
          <cell r="O439">
            <v>0</v>
          </cell>
          <cell r="P439">
            <v>12102.911</v>
          </cell>
          <cell r="Q439">
            <v>69.739999999999995</v>
          </cell>
          <cell r="R439">
            <v>-8.74</v>
          </cell>
          <cell r="S439">
            <v>0</v>
          </cell>
          <cell r="T439">
            <v>12163.911</v>
          </cell>
          <cell r="U439">
            <v>17.78</v>
          </cell>
          <cell r="V439">
            <v>-12102.960000000001</v>
          </cell>
          <cell r="W439">
            <v>0</v>
          </cell>
          <cell r="X439">
            <v>78.730999999999767</v>
          </cell>
        </row>
        <row r="440">
          <cell r="A440" t="str">
            <v>346.540101</v>
          </cell>
          <cell r="B440">
            <v>346.5</v>
          </cell>
          <cell r="C440" t="str">
            <v>Desoto Solar</v>
          </cell>
          <cell r="D440" t="str">
            <v>Other</v>
          </cell>
          <cell r="E440">
            <v>40101</v>
          </cell>
          <cell r="K440">
            <v>346.5</v>
          </cell>
          <cell r="L440">
            <v>21934.62</v>
          </cell>
          <cell r="M440">
            <v>1E-3</v>
          </cell>
          <cell r="N440">
            <v>0</v>
          </cell>
          <cell r="O440">
            <v>0</v>
          </cell>
          <cell r="P440">
            <v>21934.620999999999</v>
          </cell>
          <cell r="Q440">
            <v>126.38999999999999</v>
          </cell>
          <cell r="R440">
            <v>-15.85</v>
          </cell>
          <cell r="S440">
            <v>0</v>
          </cell>
          <cell r="T440">
            <v>22045.161</v>
          </cell>
          <cell r="U440">
            <v>32.22</v>
          </cell>
          <cell r="V440">
            <v>-0.1</v>
          </cell>
          <cell r="W440">
            <v>0</v>
          </cell>
          <cell r="X440">
            <v>22077.281000000003</v>
          </cell>
        </row>
        <row r="441">
          <cell r="A441" t="str">
            <v>346.740101</v>
          </cell>
          <cell r="B441">
            <v>346.7</v>
          </cell>
          <cell r="C441" t="str">
            <v>Desoto Solar</v>
          </cell>
          <cell r="D441" t="str">
            <v>Other</v>
          </cell>
          <cell r="E441">
            <v>40101</v>
          </cell>
          <cell r="K441">
            <v>346.7</v>
          </cell>
          <cell r="L441">
            <v>50094.94</v>
          </cell>
          <cell r="M441">
            <v>9497.1509999999998</v>
          </cell>
          <cell r="N441">
            <v>0</v>
          </cell>
          <cell r="O441">
            <v>0</v>
          </cell>
          <cell r="P441">
            <v>59592.091</v>
          </cell>
          <cell r="Q441">
            <v>343.39000000000124</v>
          </cell>
          <cell r="R441">
            <v>-43.06</v>
          </cell>
          <cell r="S441">
            <v>0</v>
          </cell>
          <cell r="T441">
            <v>59892.421000000002</v>
          </cell>
          <cell r="U441">
            <v>87.529999999999987</v>
          </cell>
          <cell r="V441">
            <v>-0.27</v>
          </cell>
          <cell r="W441">
            <v>0</v>
          </cell>
          <cell r="X441">
            <v>59979.680999999997</v>
          </cell>
        </row>
        <row r="442">
          <cell r="A442" t="str">
            <v/>
          </cell>
          <cell r="B442" t="str">
            <v/>
          </cell>
          <cell r="C442" t="str">
            <v>Desoto Solar</v>
          </cell>
          <cell r="D442" t="str">
            <v>Other</v>
          </cell>
          <cell r="E442" t="str">
            <v/>
          </cell>
          <cell r="J442" t="str">
            <v>Amort Total</v>
          </cell>
          <cell r="L442">
            <v>84132.47</v>
          </cell>
          <cell r="M442">
            <v>9497.1530000000002</v>
          </cell>
          <cell r="N442">
            <v>0</v>
          </cell>
          <cell r="O442">
            <v>0</v>
          </cell>
          <cell r="P442">
            <v>93629.622999999992</v>
          </cell>
          <cell r="Q442">
            <v>539.52000000000123</v>
          </cell>
          <cell r="R442">
            <v>-67.650000000000006</v>
          </cell>
          <cell r="S442">
            <v>0</v>
          </cell>
          <cell r="T442">
            <v>94101.493000000002</v>
          </cell>
          <cell r="U442">
            <v>137.52999999999997</v>
          </cell>
          <cell r="V442">
            <v>-12103.330000000002</v>
          </cell>
          <cell r="W442">
            <v>0</v>
          </cell>
          <cell r="X442">
            <v>82135.692999999999</v>
          </cell>
        </row>
        <row r="443">
          <cell r="A443" t="str">
            <v/>
          </cell>
          <cell r="B443" t="str">
            <v/>
          </cell>
          <cell r="C443" t="str">
            <v>Desoto Solar Total</v>
          </cell>
          <cell r="D443" t="str">
            <v>Other</v>
          </cell>
          <cell r="E443" t="str">
            <v/>
          </cell>
          <cell r="I443" t="str">
            <v>Desoto Solar Total</v>
          </cell>
          <cell r="L443">
            <v>144969986.74000001</v>
          </cell>
          <cell r="M443">
            <v>1028920.8989999974</v>
          </cell>
          <cell r="N443">
            <v>0</v>
          </cell>
          <cell r="O443">
            <v>0</v>
          </cell>
          <cell r="P443">
            <v>145998907.63899997</v>
          </cell>
          <cell r="Q443">
            <v>841301.87999999756</v>
          </cell>
          <cell r="R443">
            <v>-105499.79000000001</v>
          </cell>
          <cell r="S443">
            <v>0</v>
          </cell>
          <cell r="T443">
            <v>146734709.72900003</v>
          </cell>
          <cell r="U443">
            <v>214426.90999999997</v>
          </cell>
          <cell r="V443">
            <v>-12769.500000000002</v>
          </cell>
          <cell r="W443">
            <v>0</v>
          </cell>
          <cell r="X443">
            <v>146936367.13899997</v>
          </cell>
        </row>
        <row r="444">
          <cell r="A444" t="str">
            <v/>
          </cell>
          <cell r="B444" t="str">
            <v/>
          </cell>
          <cell r="C444" t="str">
            <v>Desoto Solar Total</v>
          </cell>
          <cell r="D444" t="str">
            <v>Other</v>
          </cell>
          <cell r="E444" t="str">
            <v/>
          </cell>
          <cell r="H444" t="str">
            <v>Desoto  Total</v>
          </cell>
          <cell r="L444">
            <v>144969986.74000001</v>
          </cell>
          <cell r="M444">
            <v>1028920.8989999974</v>
          </cell>
          <cell r="N444">
            <v>0</v>
          </cell>
          <cell r="O444">
            <v>0</v>
          </cell>
          <cell r="P444">
            <v>145998907.63899997</v>
          </cell>
          <cell r="Q444">
            <v>841301.87999999756</v>
          </cell>
          <cell r="R444">
            <v>-105499.79000000001</v>
          </cell>
          <cell r="S444">
            <v>0</v>
          </cell>
          <cell r="T444">
            <v>146734709.72900003</v>
          </cell>
          <cell r="U444">
            <v>214426.90999999997</v>
          </cell>
          <cell r="V444">
            <v>-12769.500000000002</v>
          </cell>
          <cell r="W444">
            <v>0</v>
          </cell>
          <cell r="X444">
            <v>146936367.13899997</v>
          </cell>
        </row>
        <row r="445">
          <cell r="A445" t="str">
            <v>34130200</v>
          </cell>
          <cell r="B445">
            <v>341</v>
          </cell>
          <cell r="C445" t="str">
            <v>FtLauderdale Comm</v>
          </cell>
          <cell r="D445" t="str">
            <v>Other</v>
          </cell>
          <cell r="E445">
            <v>30200</v>
          </cell>
          <cell r="H445" t="str">
            <v xml:space="preserve">Ft Lauderdale </v>
          </cell>
          <cell r="I445" t="str">
            <v>FtLauderdale Comm</v>
          </cell>
          <cell r="J445" t="str">
            <v>Depr</v>
          </cell>
          <cell r="K445">
            <v>341</v>
          </cell>
          <cell r="L445">
            <v>73516116.289999992</v>
          </cell>
          <cell r="M445">
            <v>29145.65</v>
          </cell>
          <cell r="N445">
            <v>-12544</v>
          </cell>
          <cell r="O445">
            <v>0</v>
          </cell>
          <cell r="P445">
            <v>73532717.939999998</v>
          </cell>
          <cell r="Q445">
            <v>467165.06999999995</v>
          </cell>
          <cell r="R445">
            <v>-131811.66999999998</v>
          </cell>
          <cell r="S445">
            <v>0</v>
          </cell>
          <cell r="T445">
            <v>73868071.339999989</v>
          </cell>
          <cell r="U445">
            <v>5567049.8499999987</v>
          </cell>
          <cell r="V445">
            <v>-321503.77</v>
          </cell>
          <cell r="W445">
            <v>0</v>
          </cell>
          <cell r="X445">
            <v>79113617.419999987</v>
          </cell>
        </row>
        <row r="446">
          <cell r="A446" t="str">
            <v>34230200</v>
          </cell>
          <cell r="B446">
            <v>342</v>
          </cell>
          <cell r="C446" t="str">
            <v>FtLauderdale Comm</v>
          </cell>
          <cell r="D446" t="str">
            <v>Other</v>
          </cell>
          <cell r="E446">
            <v>30200</v>
          </cell>
          <cell r="K446">
            <v>342</v>
          </cell>
          <cell r="L446">
            <v>9154360.1999999993</v>
          </cell>
          <cell r="M446">
            <v>0</v>
          </cell>
          <cell r="N446">
            <v>0</v>
          </cell>
          <cell r="O446">
            <v>0</v>
          </cell>
          <cell r="P446">
            <v>9154360.1999999993</v>
          </cell>
          <cell r="Q446">
            <v>58159.11</v>
          </cell>
          <cell r="R446">
            <v>-16409.72</v>
          </cell>
          <cell r="S446">
            <v>0</v>
          </cell>
          <cell r="T446">
            <v>9196109.589999998</v>
          </cell>
          <cell r="U446">
            <v>693062.65</v>
          </cell>
          <cell r="V446">
            <v>-40025.200000000004</v>
          </cell>
          <cell r="W446">
            <v>0</v>
          </cell>
          <cell r="X446">
            <v>9849147.040000001</v>
          </cell>
        </row>
        <row r="447">
          <cell r="A447" t="str">
            <v>34330200</v>
          </cell>
          <cell r="B447">
            <v>343</v>
          </cell>
          <cell r="C447" t="str">
            <v>FtLauderdale Comm</v>
          </cell>
          <cell r="D447" t="str">
            <v>Other</v>
          </cell>
          <cell r="E447">
            <v>30200</v>
          </cell>
          <cell r="K447">
            <v>343</v>
          </cell>
          <cell r="L447">
            <v>56236449.729999997</v>
          </cell>
          <cell r="M447">
            <v>15499880.24</v>
          </cell>
          <cell r="N447">
            <v>-979712.44</v>
          </cell>
          <cell r="O447">
            <v>-13450907.5</v>
          </cell>
          <cell r="P447">
            <v>57305710.030000001</v>
          </cell>
          <cell r="Q447">
            <v>364072.31000000052</v>
          </cell>
          <cell r="R447">
            <v>-102723.83000000007</v>
          </cell>
          <cell r="S447">
            <v>0</v>
          </cell>
          <cell r="T447">
            <v>57567058.510000005</v>
          </cell>
          <cell r="U447">
            <v>4338527.8600000003</v>
          </cell>
          <cell r="V447">
            <v>-250555.17</v>
          </cell>
          <cell r="W447">
            <v>0</v>
          </cell>
          <cell r="X447">
            <v>61655031.199999988</v>
          </cell>
        </row>
        <row r="448">
          <cell r="A448" t="str">
            <v>34430200</v>
          </cell>
          <cell r="B448">
            <v>344</v>
          </cell>
          <cell r="C448" t="str">
            <v>FtLauderdale Comm</v>
          </cell>
          <cell r="D448" t="str">
            <v>Other</v>
          </cell>
          <cell r="E448">
            <v>30200</v>
          </cell>
          <cell r="K448">
            <v>344</v>
          </cell>
          <cell r="L448">
            <v>675626.38</v>
          </cell>
          <cell r="M448">
            <v>-22018.7</v>
          </cell>
          <cell r="N448">
            <v>0</v>
          </cell>
          <cell r="O448">
            <v>0</v>
          </cell>
          <cell r="P448">
            <v>653607.68000000005</v>
          </cell>
          <cell r="Q448">
            <v>4152.4799999999996</v>
          </cell>
          <cell r="R448">
            <v>-1171.6300000000001</v>
          </cell>
          <cell r="S448">
            <v>0</v>
          </cell>
          <cell r="T448">
            <v>656588.53</v>
          </cell>
          <cell r="U448">
            <v>49483.650000000009</v>
          </cell>
          <cell r="V448">
            <v>-2857.76</v>
          </cell>
          <cell r="W448">
            <v>0</v>
          </cell>
          <cell r="X448">
            <v>703214.42000000016</v>
          </cell>
        </row>
        <row r="449">
          <cell r="A449" t="str">
            <v>34530200</v>
          </cell>
          <cell r="B449">
            <v>345</v>
          </cell>
          <cell r="C449" t="str">
            <v>FtLauderdale Comm</v>
          </cell>
          <cell r="D449" t="str">
            <v>Other</v>
          </cell>
          <cell r="E449">
            <v>30200</v>
          </cell>
          <cell r="K449">
            <v>345</v>
          </cell>
          <cell r="L449">
            <v>11693157.460000001</v>
          </cell>
          <cell r="M449">
            <v>-100</v>
          </cell>
          <cell r="N449">
            <v>0</v>
          </cell>
          <cell r="O449">
            <v>0</v>
          </cell>
          <cell r="P449">
            <v>11693057.460000001</v>
          </cell>
          <cell r="Q449">
            <v>74287.86</v>
          </cell>
          <cell r="R449">
            <v>-20960.489999999998</v>
          </cell>
          <cell r="S449">
            <v>0</v>
          </cell>
          <cell r="T449">
            <v>11746384.83</v>
          </cell>
          <cell r="U449">
            <v>885263.54</v>
          </cell>
          <cell r="V449">
            <v>-51125.05</v>
          </cell>
          <cell r="W449">
            <v>0</v>
          </cell>
          <cell r="X449">
            <v>12580523.32</v>
          </cell>
        </row>
        <row r="450">
          <cell r="A450" t="str">
            <v>34630200</v>
          </cell>
          <cell r="B450">
            <v>346</v>
          </cell>
          <cell r="C450" t="str">
            <v>FtLauderdale Comm</v>
          </cell>
          <cell r="D450" t="str">
            <v>Other</v>
          </cell>
          <cell r="E450">
            <v>30200</v>
          </cell>
          <cell r="K450">
            <v>346</v>
          </cell>
          <cell r="L450">
            <v>925502.07</v>
          </cell>
          <cell r="M450">
            <v>0</v>
          </cell>
          <cell r="N450">
            <v>0</v>
          </cell>
          <cell r="O450">
            <v>0</v>
          </cell>
          <cell r="P450">
            <v>925502.07</v>
          </cell>
          <cell r="Q450">
            <v>5879.87</v>
          </cell>
          <cell r="R450">
            <v>-1659.02</v>
          </cell>
          <cell r="S450">
            <v>0</v>
          </cell>
          <cell r="T450">
            <v>929722.91999999993</v>
          </cell>
          <cell r="U450">
            <v>70068.34</v>
          </cell>
          <cell r="V450">
            <v>-4046.5600000000004</v>
          </cell>
          <cell r="W450">
            <v>0</v>
          </cell>
          <cell r="X450">
            <v>995744.7</v>
          </cell>
        </row>
        <row r="451">
          <cell r="A451" t="str">
            <v/>
          </cell>
          <cell r="B451" t="str">
            <v/>
          </cell>
          <cell r="C451" t="str">
            <v>FtLauderdale Comm</v>
          </cell>
          <cell r="D451" t="str">
            <v>Other</v>
          </cell>
          <cell r="E451" t="str">
            <v/>
          </cell>
          <cell r="J451" t="str">
            <v>Depr Total</v>
          </cell>
          <cell r="L451">
            <v>152201212.13</v>
          </cell>
          <cell r="M451">
            <v>15506907.190000001</v>
          </cell>
          <cell r="N451">
            <v>-992256.44</v>
          </cell>
          <cell r="O451">
            <v>-13450907.5</v>
          </cell>
          <cell r="P451">
            <v>153264955.38000003</v>
          </cell>
          <cell r="Q451">
            <v>973716.70000000042</v>
          </cell>
          <cell r="R451">
            <v>-274736.3600000001</v>
          </cell>
          <cell r="S451">
            <v>0</v>
          </cell>
          <cell r="T451">
            <v>153963935.72</v>
          </cell>
          <cell r="U451">
            <v>11603455.890000001</v>
          </cell>
          <cell r="V451">
            <v>-670113.51000000013</v>
          </cell>
          <cell r="W451">
            <v>0</v>
          </cell>
          <cell r="X451">
            <v>164897278.09999993</v>
          </cell>
        </row>
        <row r="452">
          <cell r="A452" t="str">
            <v>346.330200</v>
          </cell>
          <cell r="B452">
            <v>346.3</v>
          </cell>
          <cell r="C452" t="str">
            <v>FtLauderdale Comm</v>
          </cell>
          <cell r="D452" t="str">
            <v>Other</v>
          </cell>
          <cell r="E452">
            <v>30200</v>
          </cell>
          <cell r="J452" t="str">
            <v>Amort</v>
          </cell>
          <cell r="K452">
            <v>346.3</v>
          </cell>
          <cell r="L452">
            <v>7489.47</v>
          </cell>
          <cell r="M452">
            <v>0</v>
          </cell>
          <cell r="N452">
            <v>101.77</v>
          </cell>
          <cell r="O452">
            <v>0</v>
          </cell>
          <cell r="P452">
            <v>7591.2400000000007</v>
          </cell>
          <cell r="Q452">
            <v>48.230000000000004</v>
          </cell>
          <cell r="R452">
            <v>-13.600000000000009</v>
          </cell>
          <cell r="S452">
            <v>0</v>
          </cell>
          <cell r="T452">
            <v>7625.87</v>
          </cell>
          <cell r="U452">
            <v>574.71999999999991</v>
          </cell>
          <cell r="V452">
            <v>-33.19</v>
          </cell>
          <cell r="W452">
            <v>0</v>
          </cell>
          <cell r="X452">
            <v>8167.4000000000005</v>
          </cell>
        </row>
        <row r="453">
          <cell r="A453" t="str">
            <v>346.530200</v>
          </cell>
          <cell r="B453">
            <v>346.5</v>
          </cell>
          <cell r="C453" t="str">
            <v>FtLauderdale Comm</v>
          </cell>
          <cell r="D453" t="str">
            <v>Other</v>
          </cell>
          <cell r="E453">
            <v>30200</v>
          </cell>
          <cell r="K453">
            <v>346.5</v>
          </cell>
          <cell r="L453">
            <v>32750.449999999997</v>
          </cell>
          <cell r="M453">
            <v>0</v>
          </cell>
          <cell r="N453">
            <v>0</v>
          </cell>
          <cell r="O453">
            <v>0</v>
          </cell>
          <cell r="P453">
            <v>32750.449999999997</v>
          </cell>
          <cell r="Q453">
            <v>208.07</v>
          </cell>
          <cell r="R453">
            <v>-58.709999999999994</v>
          </cell>
          <cell r="S453">
            <v>0</v>
          </cell>
          <cell r="T453">
            <v>32899.81</v>
          </cell>
          <cell r="U453">
            <v>2479.4899999999998</v>
          </cell>
          <cell r="V453">
            <v>-143.20000000000002</v>
          </cell>
          <cell r="W453">
            <v>0</v>
          </cell>
          <cell r="X453">
            <v>35236.1</v>
          </cell>
        </row>
        <row r="454">
          <cell r="A454" t="str">
            <v>346.730200</v>
          </cell>
          <cell r="B454">
            <v>346.7</v>
          </cell>
          <cell r="C454" t="str">
            <v>FtLauderdale Comm</v>
          </cell>
          <cell r="D454" t="str">
            <v>Other</v>
          </cell>
          <cell r="E454">
            <v>30200</v>
          </cell>
          <cell r="K454">
            <v>346.7</v>
          </cell>
          <cell r="L454">
            <v>703557.6</v>
          </cell>
          <cell r="M454">
            <v>62817.31</v>
          </cell>
          <cell r="N454">
            <v>-27514.799999999999</v>
          </cell>
          <cell r="O454">
            <v>0</v>
          </cell>
          <cell r="P454">
            <v>738860.10999999987</v>
          </cell>
          <cell r="Q454">
            <v>4694.0999999999913</v>
          </cell>
          <cell r="R454">
            <v>-10200.329999999998</v>
          </cell>
          <cell r="S454">
            <v>0</v>
          </cell>
          <cell r="T454">
            <v>733353.88</v>
          </cell>
          <cell r="U454">
            <v>51170.239999999998</v>
          </cell>
          <cell r="V454">
            <v>-220802.53000000003</v>
          </cell>
          <cell r="W454">
            <v>0</v>
          </cell>
          <cell r="X454">
            <v>563721.58999999985</v>
          </cell>
        </row>
        <row r="455">
          <cell r="A455" t="str">
            <v/>
          </cell>
          <cell r="B455" t="str">
            <v/>
          </cell>
          <cell r="C455" t="str">
            <v>FtLauderdale Comm</v>
          </cell>
          <cell r="D455" t="str">
            <v>Other</v>
          </cell>
          <cell r="E455" t="str">
            <v/>
          </cell>
          <cell r="J455" t="str">
            <v>Amort Total</v>
          </cell>
          <cell r="L455">
            <v>743797.52</v>
          </cell>
          <cell r="M455">
            <v>62817.31</v>
          </cell>
          <cell r="N455">
            <v>-27413.03</v>
          </cell>
          <cell r="O455">
            <v>0</v>
          </cell>
          <cell r="P455">
            <v>779201.79999999981</v>
          </cell>
          <cell r="Q455">
            <v>4950.3999999999915</v>
          </cell>
          <cell r="R455">
            <v>-10272.639999999998</v>
          </cell>
          <cell r="S455">
            <v>0</v>
          </cell>
          <cell r="T455">
            <v>773879.56</v>
          </cell>
          <cell r="U455">
            <v>54224.45</v>
          </cell>
          <cell r="V455">
            <v>-220978.92000000004</v>
          </cell>
          <cell r="W455">
            <v>0</v>
          </cell>
          <cell r="X455">
            <v>607125.08999999985</v>
          </cell>
        </row>
        <row r="456">
          <cell r="A456" t="str">
            <v/>
          </cell>
          <cell r="B456" t="str">
            <v/>
          </cell>
          <cell r="C456" t="str">
            <v>FtLauderdale Comm Total</v>
          </cell>
          <cell r="D456" t="str">
            <v>Other</v>
          </cell>
          <cell r="E456" t="str">
            <v/>
          </cell>
          <cell r="I456" t="str">
            <v>FtLauderdale Comm Total</v>
          </cell>
          <cell r="L456">
            <v>152945009.64999998</v>
          </cell>
          <cell r="M456">
            <v>15569724.500000002</v>
          </cell>
          <cell r="N456">
            <v>-1019669.47</v>
          </cell>
          <cell r="O456">
            <v>-13450907.5</v>
          </cell>
          <cell r="P456">
            <v>154044157.18000004</v>
          </cell>
          <cell r="Q456">
            <v>978667.10000000033</v>
          </cell>
          <cell r="R456">
            <v>-285009.00000000012</v>
          </cell>
          <cell r="S456">
            <v>0</v>
          </cell>
          <cell r="T456">
            <v>154737815.28</v>
          </cell>
          <cell r="U456">
            <v>11657680.340000002</v>
          </cell>
          <cell r="V456">
            <v>-891092.43</v>
          </cell>
          <cell r="W456">
            <v>0</v>
          </cell>
          <cell r="X456">
            <v>165504403.18999994</v>
          </cell>
        </row>
        <row r="457">
          <cell r="A457" t="str">
            <v>34130101</v>
          </cell>
          <cell r="B457">
            <v>341</v>
          </cell>
          <cell r="C457" t="str">
            <v>FtLauderdale GTs</v>
          </cell>
          <cell r="D457" t="str">
            <v>Other</v>
          </cell>
          <cell r="E457">
            <v>30101</v>
          </cell>
          <cell r="I457" t="str">
            <v>FtLauderdale GTs</v>
          </cell>
          <cell r="J457" t="str">
            <v>Depr</v>
          </cell>
          <cell r="K457">
            <v>341</v>
          </cell>
          <cell r="L457">
            <v>6544860.5700000003</v>
          </cell>
          <cell r="M457">
            <v>-28416.66</v>
          </cell>
          <cell r="N457">
            <v>0</v>
          </cell>
          <cell r="O457">
            <v>0</v>
          </cell>
          <cell r="P457">
            <v>6516443.9100000001</v>
          </cell>
          <cell r="Q457">
            <v>1059.010000000002</v>
          </cell>
          <cell r="R457">
            <v>-8214.5299999999988</v>
          </cell>
          <cell r="S457">
            <v>0</v>
          </cell>
          <cell r="T457">
            <v>6509288.3899999997</v>
          </cell>
          <cell r="U457">
            <v>6131.0200000000013</v>
          </cell>
          <cell r="V457">
            <v>3574.4000000000005</v>
          </cell>
          <cell r="W457">
            <v>0</v>
          </cell>
          <cell r="X457">
            <v>6518993.8099999996</v>
          </cell>
        </row>
        <row r="458">
          <cell r="A458" t="str">
            <v>34230101</v>
          </cell>
          <cell r="B458">
            <v>342</v>
          </cell>
          <cell r="C458" t="str">
            <v>FtLauderdale GTs</v>
          </cell>
          <cell r="D458" t="str">
            <v>Other</v>
          </cell>
          <cell r="E458">
            <v>30101</v>
          </cell>
          <cell r="K458">
            <v>342</v>
          </cell>
          <cell r="L458">
            <v>2172186.42</v>
          </cell>
          <cell r="M458">
            <v>0</v>
          </cell>
          <cell r="N458">
            <v>0</v>
          </cell>
          <cell r="O458">
            <v>0</v>
          </cell>
          <cell r="P458">
            <v>2172186.42</v>
          </cell>
          <cell r="Q458">
            <v>353</v>
          </cell>
          <cell r="R458">
            <v>-2738.23</v>
          </cell>
          <cell r="S458">
            <v>0</v>
          </cell>
          <cell r="T458">
            <v>2169801.19</v>
          </cell>
          <cell r="U458">
            <v>2043.71</v>
          </cell>
          <cell r="V458">
            <v>1191.49</v>
          </cell>
          <cell r="W458">
            <v>0</v>
          </cell>
          <cell r="X458">
            <v>2173036.3899999997</v>
          </cell>
        </row>
        <row r="459">
          <cell r="A459" t="str">
            <v>34330101</v>
          </cell>
          <cell r="B459">
            <v>343</v>
          </cell>
          <cell r="C459" t="str">
            <v>FtLauderdale GTs</v>
          </cell>
          <cell r="D459" t="str">
            <v>Other</v>
          </cell>
          <cell r="E459">
            <v>30101</v>
          </cell>
          <cell r="K459">
            <v>343</v>
          </cell>
          <cell r="L459">
            <v>48436354.82</v>
          </cell>
          <cell r="M459">
            <v>2023812.7</v>
          </cell>
          <cell r="N459">
            <v>-1166362.83</v>
          </cell>
          <cell r="O459">
            <v>989706.7</v>
          </cell>
          <cell r="P459">
            <v>50283511.390000008</v>
          </cell>
          <cell r="Q459">
            <v>8171.6599999999162</v>
          </cell>
          <cell r="R459">
            <v>-63386.630000000121</v>
          </cell>
          <cell r="S459">
            <v>0</v>
          </cell>
          <cell r="T459">
            <v>50228296.420000002</v>
          </cell>
          <cell r="U459">
            <v>47228.42</v>
          </cell>
          <cell r="V459">
            <v>-202321.88999999993</v>
          </cell>
          <cell r="W459">
            <v>0</v>
          </cell>
          <cell r="X459">
            <v>50073202.950000018</v>
          </cell>
        </row>
        <row r="460">
          <cell r="A460" t="str">
            <v>34430101</v>
          </cell>
          <cell r="B460">
            <v>344</v>
          </cell>
          <cell r="C460" t="str">
            <v>FtLauderdale GTs</v>
          </cell>
          <cell r="D460" t="str">
            <v>Other</v>
          </cell>
          <cell r="E460">
            <v>30101</v>
          </cell>
          <cell r="K460">
            <v>344</v>
          </cell>
          <cell r="L460">
            <v>20977625.52</v>
          </cell>
          <cell r="M460">
            <v>0</v>
          </cell>
          <cell r="N460">
            <v>0</v>
          </cell>
          <cell r="O460">
            <v>0</v>
          </cell>
          <cell r="P460">
            <v>20977625.52</v>
          </cell>
          <cell r="Q460">
            <v>3409.1000000000004</v>
          </cell>
          <cell r="R460">
            <v>-26444.080000000002</v>
          </cell>
          <cell r="S460">
            <v>0</v>
          </cell>
          <cell r="T460">
            <v>20954590.540000003</v>
          </cell>
          <cell r="U460">
            <v>19736.820000000003</v>
          </cell>
          <cell r="V460">
            <v>11506.629999999997</v>
          </cell>
          <cell r="W460">
            <v>0</v>
          </cell>
          <cell r="X460">
            <v>20985833.989999998</v>
          </cell>
        </row>
        <row r="461">
          <cell r="A461" t="str">
            <v>34530101</v>
          </cell>
          <cell r="B461">
            <v>345</v>
          </cell>
          <cell r="C461" t="str">
            <v>FtLauderdale GTs</v>
          </cell>
          <cell r="D461" t="str">
            <v>Other</v>
          </cell>
          <cell r="E461">
            <v>30101</v>
          </cell>
          <cell r="K461">
            <v>345</v>
          </cell>
          <cell r="L461">
            <v>4962159.6500000004</v>
          </cell>
          <cell r="M461">
            <v>0</v>
          </cell>
          <cell r="N461">
            <v>0</v>
          </cell>
          <cell r="O461">
            <v>0</v>
          </cell>
          <cell r="P461">
            <v>4962159.6500000004</v>
          </cell>
          <cell r="Q461">
            <v>806.41</v>
          </cell>
          <cell r="R461">
            <v>-6255.22</v>
          </cell>
          <cell r="S461">
            <v>0</v>
          </cell>
          <cell r="T461">
            <v>4956710.8400000008</v>
          </cell>
          <cell r="U461">
            <v>4668.6400000000003</v>
          </cell>
          <cell r="V461">
            <v>2721.8699999999994</v>
          </cell>
          <cell r="W461">
            <v>0</v>
          </cell>
          <cell r="X461">
            <v>4964101.3500000006</v>
          </cell>
        </row>
        <row r="462">
          <cell r="A462" t="str">
            <v>34630101</v>
          </cell>
          <cell r="B462">
            <v>346</v>
          </cell>
          <cell r="C462" t="str">
            <v>FtLauderdale GTs</v>
          </cell>
          <cell r="D462" t="str">
            <v>Other</v>
          </cell>
          <cell r="E462">
            <v>30101</v>
          </cell>
          <cell r="K462">
            <v>346</v>
          </cell>
          <cell r="L462">
            <v>251215.51</v>
          </cell>
          <cell r="M462">
            <v>0</v>
          </cell>
          <cell r="N462">
            <v>0</v>
          </cell>
          <cell r="O462">
            <v>0</v>
          </cell>
          <cell r="P462">
            <v>251215.51</v>
          </cell>
          <cell r="Q462">
            <v>40.83</v>
          </cell>
          <cell r="R462">
            <v>-316.68</v>
          </cell>
          <cell r="S462">
            <v>0</v>
          </cell>
          <cell r="T462">
            <v>250939.66</v>
          </cell>
          <cell r="U462">
            <v>236.36</v>
          </cell>
          <cell r="V462">
            <v>137.81</v>
          </cell>
          <cell r="W462">
            <v>0</v>
          </cell>
          <cell r="X462">
            <v>251313.82999999996</v>
          </cell>
        </row>
        <row r="463">
          <cell r="A463" t="str">
            <v/>
          </cell>
          <cell r="B463" t="str">
            <v/>
          </cell>
          <cell r="C463" t="str">
            <v>FtLauderdale GTs</v>
          </cell>
          <cell r="D463" t="str">
            <v>Other</v>
          </cell>
          <cell r="E463" t="str">
            <v/>
          </cell>
          <cell r="J463" t="str">
            <v>Depr Total</v>
          </cell>
          <cell r="L463">
            <v>83344402.49000001</v>
          </cell>
          <cell r="M463">
            <v>1995396.04</v>
          </cell>
          <cell r="N463">
            <v>-1166362.83</v>
          </cell>
          <cell r="O463">
            <v>989706.7</v>
          </cell>
          <cell r="P463">
            <v>85163142.400000021</v>
          </cell>
          <cell r="Q463">
            <v>13840.009999999918</v>
          </cell>
          <cell r="R463">
            <v>-107355.37000000011</v>
          </cell>
          <cell r="S463">
            <v>0</v>
          </cell>
          <cell r="T463">
            <v>85069627.040000007</v>
          </cell>
          <cell r="U463">
            <v>80044.97</v>
          </cell>
          <cell r="V463">
            <v>-183189.68999999992</v>
          </cell>
          <cell r="W463">
            <v>0</v>
          </cell>
          <cell r="X463">
            <v>84966482.320000008</v>
          </cell>
        </row>
        <row r="464">
          <cell r="A464" t="str">
            <v>346.730101</v>
          </cell>
          <cell r="B464">
            <v>346.7</v>
          </cell>
          <cell r="C464" t="str">
            <v>FtLauderdale GTs</v>
          </cell>
          <cell r="D464" t="str">
            <v>Other</v>
          </cell>
          <cell r="E464">
            <v>30101</v>
          </cell>
          <cell r="J464" t="str">
            <v>Amort</v>
          </cell>
          <cell r="K464">
            <v>346.7</v>
          </cell>
          <cell r="L464">
            <v>38770</v>
          </cell>
          <cell r="M464">
            <v>0</v>
          </cell>
          <cell r="N464">
            <v>0</v>
          </cell>
          <cell r="O464">
            <v>0</v>
          </cell>
          <cell r="P464">
            <v>38770</v>
          </cell>
          <cell r="Q464">
            <v>6.29</v>
          </cell>
          <cell r="R464">
            <v>-48.870000000000005</v>
          </cell>
          <cell r="S464">
            <v>0</v>
          </cell>
          <cell r="T464">
            <v>38727.42</v>
          </cell>
          <cell r="U464">
            <v>36.49</v>
          </cell>
          <cell r="V464">
            <v>21.269999999999989</v>
          </cell>
          <cell r="W464">
            <v>0</v>
          </cell>
          <cell r="X464">
            <v>38785.18</v>
          </cell>
        </row>
        <row r="465">
          <cell r="A465" t="str">
            <v/>
          </cell>
          <cell r="B465" t="str">
            <v/>
          </cell>
          <cell r="C465" t="str">
            <v>FtLauderdale GTs</v>
          </cell>
          <cell r="D465" t="str">
            <v>Other</v>
          </cell>
          <cell r="E465" t="str">
            <v/>
          </cell>
          <cell r="J465" t="str">
            <v>Amort Total</v>
          </cell>
          <cell r="L465">
            <v>38770</v>
          </cell>
          <cell r="M465">
            <v>0</v>
          </cell>
          <cell r="N465">
            <v>0</v>
          </cell>
          <cell r="O465">
            <v>0</v>
          </cell>
          <cell r="P465">
            <v>38770</v>
          </cell>
          <cell r="Q465">
            <v>6.29</v>
          </cell>
          <cell r="R465">
            <v>-48.870000000000005</v>
          </cell>
          <cell r="S465">
            <v>0</v>
          </cell>
          <cell r="T465">
            <v>38727.42</v>
          </cell>
          <cell r="U465">
            <v>36.49</v>
          </cell>
          <cell r="V465">
            <v>21.269999999999989</v>
          </cell>
          <cell r="W465">
            <v>0</v>
          </cell>
          <cell r="X465">
            <v>38785.18</v>
          </cell>
        </row>
        <row r="466">
          <cell r="A466" t="str">
            <v/>
          </cell>
          <cell r="B466" t="str">
            <v/>
          </cell>
          <cell r="C466" t="str">
            <v>FtLauderdale GTs Total</v>
          </cell>
          <cell r="D466" t="str">
            <v>Other</v>
          </cell>
          <cell r="E466" t="str">
            <v/>
          </cell>
          <cell r="I466" t="str">
            <v>FtLauderdale GTs Total</v>
          </cell>
          <cell r="L466">
            <v>83383172.49000001</v>
          </cell>
          <cell r="M466">
            <v>1995396.04</v>
          </cell>
          <cell r="N466">
            <v>-1166362.83</v>
          </cell>
          <cell r="O466">
            <v>989706.7</v>
          </cell>
          <cell r="P466">
            <v>85201912.400000021</v>
          </cell>
          <cell r="Q466">
            <v>13846.299999999919</v>
          </cell>
          <cell r="R466">
            <v>-107404.24000000011</v>
          </cell>
          <cell r="S466">
            <v>0</v>
          </cell>
          <cell r="T466">
            <v>85108354.460000008</v>
          </cell>
          <cell r="U466">
            <v>80081.460000000006</v>
          </cell>
          <cell r="V466">
            <v>-183168.41999999993</v>
          </cell>
          <cell r="W466">
            <v>0</v>
          </cell>
          <cell r="X466">
            <v>85005267.500000015</v>
          </cell>
        </row>
        <row r="467">
          <cell r="A467" t="str">
            <v>34130201</v>
          </cell>
          <cell r="B467">
            <v>341</v>
          </cell>
          <cell r="C467" t="str">
            <v>FtLauderdale U4</v>
          </cell>
          <cell r="D467" t="str">
            <v>Other</v>
          </cell>
          <cell r="E467">
            <v>30201</v>
          </cell>
          <cell r="I467" t="str">
            <v>FtLauderdale U4</v>
          </cell>
          <cell r="J467" t="str">
            <v>Depr</v>
          </cell>
          <cell r="K467">
            <v>341</v>
          </cell>
          <cell r="L467">
            <v>4682718.6500000004</v>
          </cell>
          <cell r="M467">
            <v>486.59</v>
          </cell>
          <cell r="N467">
            <v>0</v>
          </cell>
          <cell r="O467">
            <v>0</v>
          </cell>
          <cell r="P467">
            <v>4683205.24</v>
          </cell>
          <cell r="Q467">
            <v>29753.16</v>
          </cell>
          <cell r="R467">
            <v>-8394.92</v>
          </cell>
          <cell r="S467">
            <v>0</v>
          </cell>
          <cell r="T467">
            <v>4704563.4800000004</v>
          </cell>
          <cell r="U467">
            <v>354558.32</v>
          </cell>
          <cell r="V467">
            <v>-20476.170000000002</v>
          </cell>
          <cell r="W467">
            <v>0</v>
          </cell>
          <cell r="X467">
            <v>5038645.6300000018</v>
          </cell>
        </row>
        <row r="468">
          <cell r="A468" t="str">
            <v>34230201</v>
          </cell>
          <cell r="B468">
            <v>342</v>
          </cell>
          <cell r="C468" t="str">
            <v>FtLauderdale U4</v>
          </cell>
          <cell r="D468" t="str">
            <v>Other</v>
          </cell>
          <cell r="E468">
            <v>30201</v>
          </cell>
          <cell r="K468">
            <v>342</v>
          </cell>
          <cell r="L468">
            <v>647062.59</v>
          </cell>
          <cell r="M468">
            <v>0</v>
          </cell>
          <cell r="N468">
            <v>0</v>
          </cell>
          <cell r="O468">
            <v>0</v>
          </cell>
          <cell r="P468">
            <v>647062.59</v>
          </cell>
          <cell r="Q468">
            <v>4110.8999999999996</v>
          </cell>
          <cell r="R468">
            <v>-1159.8999999999999</v>
          </cell>
          <cell r="S468">
            <v>0</v>
          </cell>
          <cell r="T468">
            <v>650013.59</v>
          </cell>
          <cell r="U468">
            <v>48988.119999999995</v>
          </cell>
          <cell r="V468">
            <v>-2829.14</v>
          </cell>
          <cell r="W468">
            <v>0</v>
          </cell>
          <cell r="X468">
            <v>696172.57</v>
          </cell>
        </row>
        <row r="469">
          <cell r="A469" t="str">
            <v>34330201</v>
          </cell>
          <cell r="B469">
            <v>343</v>
          </cell>
          <cell r="C469" t="str">
            <v>FtLauderdale U4</v>
          </cell>
          <cell r="D469" t="str">
            <v>Other</v>
          </cell>
          <cell r="E469">
            <v>30201</v>
          </cell>
          <cell r="K469">
            <v>343</v>
          </cell>
          <cell r="L469">
            <v>141409498.56999999</v>
          </cell>
          <cell r="M469">
            <v>1127204.1100000001</v>
          </cell>
          <cell r="N469">
            <v>-4950079.16</v>
          </cell>
          <cell r="O469">
            <v>10288353.58</v>
          </cell>
          <cell r="P469">
            <v>147874977.10000002</v>
          </cell>
          <cell r="Q469">
            <v>939473.30999999982</v>
          </cell>
          <cell r="R469">
            <v>-265074.51999999955</v>
          </cell>
          <cell r="S469">
            <v>0</v>
          </cell>
          <cell r="T469">
            <v>148549375.88999999</v>
          </cell>
          <cell r="U469">
            <v>14065755.960000001</v>
          </cell>
          <cell r="V469">
            <v>-8763676.6600000001</v>
          </cell>
          <cell r="W469">
            <v>0</v>
          </cell>
          <cell r="X469">
            <v>153851455.19000003</v>
          </cell>
        </row>
        <row r="470">
          <cell r="A470" t="str">
            <v>34430201</v>
          </cell>
          <cell r="B470">
            <v>344</v>
          </cell>
          <cell r="C470" t="str">
            <v>FtLauderdale U4</v>
          </cell>
          <cell r="D470" t="str">
            <v>Other</v>
          </cell>
          <cell r="E470">
            <v>30201</v>
          </cell>
          <cell r="K470">
            <v>344</v>
          </cell>
          <cell r="L470">
            <v>27389859.219999999</v>
          </cell>
          <cell r="M470">
            <v>0</v>
          </cell>
          <cell r="N470">
            <v>0</v>
          </cell>
          <cell r="O470">
            <v>0</v>
          </cell>
          <cell r="P470">
            <v>27389859.219999999</v>
          </cell>
          <cell r="Q470">
            <v>174012.14</v>
          </cell>
          <cell r="R470">
            <v>-49097.919999999998</v>
          </cell>
          <cell r="S470">
            <v>0</v>
          </cell>
          <cell r="T470">
            <v>27514773.439999998</v>
          </cell>
          <cell r="U470">
            <v>2073644.43</v>
          </cell>
          <cell r="V470">
            <v>-119755.44</v>
          </cell>
          <cell r="W470">
            <v>0</v>
          </cell>
          <cell r="X470">
            <v>29468662.43</v>
          </cell>
        </row>
        <row r="471">
          <cell r="A471" t="str">
            <v>34530201</v>
          </cell>
          <cell r="B471">
            <v>345</v>
          </cell>
          <cell r="C471" t="str">
            <v>FtLauderdale U4</v>
          </cell>
          <cell r="D471" t="str">
            <v>Other</v>
          </cell>
          <cell r="E471">
            <v>30201</v>
          </cell>
          <cell r="K471">
            <v>345</v>
          </cell>
          <cell r="L471">
            <v>27068936</v>
          </cell>
          <cell r="M471">
            <v>104212.41</v>
          </cell>
          <cell r="N471">
            <v>0</v>
          </cell>
          <cell r="O471">
            <v>0</v>
          </cell>
          <cell r="P471">
            <v>27173148.41</v>
          </cell>
          <cell r="Q471">
            <v>172635.34</v>
          </cell>
          <cell r="R471">
            <v>-48709.45</v>
          </cell>
          <cell r="S471">
            <v>0</v>
          </cell>
          <cell r="T471">
            <v>27297074.300000001</v>
          </cell>
          <cell r="U471">
            <v>2057237.58</v>
          </cell>
          <cell r="V471">
            <v>-118807.91999999998</v>
          </cell>
          <cell r="W471">
            <v>0</v>
          </cell>
          <cell r="X471">
            <v>29235503.959999993</v>
          </cell>
        </row>
        <row r="472">
          <cell r="A472" t="str">
            <v>34630201</v>
          </cell>
          <cell r="B472">
            <v>346</v>
          </cell>
          <cell r="C472" t="str">
            <v>FtLauderdale U4</v>
          </cell>
          <cell r="D472" t="str">
            <v>Other</v>
          </cell>
          <cell r="E472">
            <v>30201</v>
          </cell>
          <cell r="K472">
            <v>346</v>
          </cell>
          <cell r="L472">
            <v>2512210.9300000002</v>
          </cell>
          <cell r="M472">
            <v>0</v>
          </cell>
          <cell r="N472">
            <v>0</v>
          </cell>
          <cell r="O472">
            <v>0</v>
          </cell>
          <cell r="P472">
            <v>2512210.9300000002</v>
          </cell>
          <cell r="Q472">
            <v>15960.48</v>
          </cell>
          <cell r="R472">
            <v>-4503.2800000000007</v>
          </cell>
          <cell r="S472">
            <v>0</v>
          </cell>
          <cell r="T472">
            <v>2523668.1300000004</v>
          </cell>
          <cell r="U472">
            <v>190195.65999999997</v>
          </cell>
          <cell r="V472">
            <v>-10984.03</v>
          </cell>
          <cell r="W472">
            <v>0</v>
          </cell>
          <cell r="X472">
            <v>2702879.7600000012</v>
          </cell>
        </row>
        <row r="473">
          <cell r="A473" t="str">
            <v/>
          </cell>
          <cell r="B473" t="str">
            <v/>
          </cell>
          <cell r="C473" t="str">
            <v>FtLauderdale U4</v>
          </cell>
          <cell r="D473" t="str">
            <v>Other</v>
          </cell>
          <cell r="E473" t="str">
            <v/>
          </cell>
          <cell r="J473" t="str">
            <v>Depr Total</v>
          </cell>
          <cell r="L473">
            <v>203710285.96000001</v>
          </cell>
          <cell r="M473">
            <v>1231903.1100000001</v>
          </cell>
          <cell r="N473">
            <v>-4950079.16</v>
          </cell>
          <cell r="O473">
            <v>10288353.58</v>
          </cell>
          <cell r="P473">
            <v>210280463.49000004</v>
          </cell>
          <cell r="Q473">
            <v>1335945.3299999998</v>
          </cell>
          <cell r="R473">
            <v>-376939.98999999958</v>
          </cell>
          <cell r="S473">
            <v>0</v>
          </cell>
          <cell r="T473">
            <v>211239468.82999998</v>
          </cell>
          <cell r="U473">
            <v>18790380.07</v>
          </cell>
          <cell r="V473">
            <v>-9036529.3599999994</v>
          </cell>
          <cell r="W473">
            <v>0</v>
          </cell>
          <cell r="X473">
            <v>220993319.54000002</v>
          </cell>
        </row>
        <row r="474">
          <cell r="A474" t="str">
            <v/>
          </cell>
          <cell r="B474" t="str">
            <v/>
          </cell>
          <cell r="C474" t="str">
            <v>FtLauderdale U4 Total</v>
          </cell>
          <cell r="D474" t="str">
            <v>Other</v>
          </cell>
          <cell r="E474" t="str">
            <v/>
          </cell>
          <cell r="I474" t="str">
            <v>FtLauderdale U4 Total</v>
          </cell>
          <cell r="L474">
            <v>203710285.96000001</v>
          </cell>
          <cell r="M474">
            <v>1231903.1100000001</v>
          </cell>
          <cell r="N474">
            <v>-4950079.16</v>
          </cell>
          <cell r="O474">
            <v>10288353.58</v>
          </cell>
          <cell r="P474">
            <v>210280463.49000004</v>
          </cell>
          <cell r="Q474">
            <v>1335945.3299999998</v>
          </cell>
          <cell r="R474">
            <v>-376939.98999999958</v>
          </cell>
          <cell r="S474">
            <v>0</v>
          </cell>
          <cell r="T474">
            <v>211239468.82999998</v>
          </cell>
          <cell r="U474">
            <v>18790380.07</v>
          </cell>
          <cell r="V474">
            <v>-9036529.3599999994</v>
          </cell>
          <cell r="W474">
            <v>0</v>
          </cell>
          <cell r="X474">
            <v>220993319.54000002</v>
          </cell>
        </row>
        <row r="475">
          <cell r="A475" t="str">
            <v>34130202</v>
          </cell>
          <cell r="B475">
            <v>341</v>
          </cell>
          <cell r="C475" t="str">
            <v>FtLauderdale U5</v>
          </cell>
          <cell r="D475" t="str">
            <v>Other</v>
          </cell>
          <cell r="E475">
            <v>30202</v>
          </cell>
          <cell r="I475" t="str">
            <v>FtLauderdale U5</v>
          </cell>
          <cell r="J475" t="str">
            <v>Depr</v>
          </cell>
          <cell r="K475">
            <v>341</v>
          </cell>
          <cell r="L475">
            <v>2757262.66</v>
          </cell>
          <cell r="M475">
            <v>63261.98</v>
          </cell>
          <cell r="N475">
            <v>0</v>
          </cell>
          <cell r="O475">
            <v>0</v>
          </cell>
          <cell r="P475">
            <v>2820524.64</v>
          </cell>
          <cell r="Q475">
            <v>17919.239999999998</v>
          </cell>
          <cell r="R475">
            <v>-5055.95</v>
          </cell>
          <cell r="S475">
            <v>0</v>
          </cell>
          <cell r="T475">
            <v>2833387.93</v>
          </cell>
          <cell r="U475">
            <v>213537.62</v>
          </cell>
          <cell r="V475">
            <v>-12332.040000000003</v>
          </cell>
          <cell r="W475">
            <v>0</v>
          </cell>
          <cell r="X475">
            <v>3034593.5100000002</v>
          </cell>
        </row>
        <row r="476">
          <cell r="A476" t="str">
            <v>34230202</v>
          </cell>
          <cell r="B476">
            <v>342</v>
          </cell>
          <cell r="C476" t="str">
            <v>FtLauderdale U5</v>
          </cell>
          <cell r="D476" t="str">
            <v>Other</v>
          </cell>
          <cell r="E476">
            <v>30202</v>
          </cell>
          <cell r="K476">
            <v>342</v>
          </cell>
          <cell r="L476">
            <v>646907.91</v>
          </cell>
          <cell r="M476">
            <v>0</v>
          </cell>
          <cell r="N476">
            <v>0</v>
          </cell>
          <cell r="O476">
            <v>0</v>
          </cell>
          <cell r="P476">
            <v>646907.91</v>
          </cell>
          <cell r="Q476">
            <v>4109.91</v>
          </cell>
          <cell r="R476">
            <v>-1159.6199999999999</v>
          </cell>
          <cell r="S476">
            <v>0</v>
          </cell>
          <cell r="T476">
            <v>649858.20000000007</v>
          </cell>
          <cell r="U476">
            <v>48976.409999999996</v>
          </cell>
          <cell r="V476">
            <v>-2828.45</v>
          </cell>
          <cell r="W476">
            <v>0</v>
          </cell>
          <cell r="X476">
            <v>696006.16000000015</v>
          </cell>
        </row>
        <row r="477">
          <cell r="A477" t="str">
            <v>34330202</v>
          </cell>
          <cell r="B477">
            <v>343</v>
          </cell>
          <cell r="C477" t="str">
            <v>FtLauderdale U5</v>
          </cell>
          <cell r="D477" t="str">
            <v>Other</v>
          </cell>
          <cell r="E477">
            <v>30202</v>
          </cell>
          <cell r="K477">
            <v>343</v>
          </cell>
          <cell r="L477">
            <v>120024559.25999999</v>
          </cell>
          <cell r="M477">
            <v>-557032.41</v>
          </cell>
          <cell r="N477">
            <v>-26952.9</v>
          </cell>
          <cell r="O477">
            <v>2307208.2200000002</v>
          </cell>
          <cell r="P477">
            <v>121747782.16999999</v>
          </cell>
          <cell r="Q477">
            <v>773483.07</v>
          </cell>
          <cell r="R477">
            <v>-218239.99000000002</v>
          </cell>
          <cell r="S477">
            <v>0</v>
          </cell>
          <cell r="T477">
            <v>122303025.24999999</v>
          </cell>
          <cell r="U477">
            <v>13337144.260000002</v>
          </cell>
          <cell r="V477">
            <v>-12460438.060000001</v>
          </cell>
          <cell r="W477">
            <v>0</v>
          </cell>
          <cell r="X477">
            <v>123179731.44999999</v>
          </cell>
        </row>
        <row r="478">
          <cell r="A478" t="str">
            <v>34430202</v>
          </cell>
          <cell r="B478">
            <v>344</v>
          </cell>
          <cell r="C478" t="str">
            <v>FtLauderdale U5</v>
          </cell>
          <cell r="D478" t="str">
            <v>Other</v>
          </cell>
          <cell r="E478">
            <v>30202</v>
          </cell>
          <cell r="K478">
            <v>344</v>
          </cell>
          <cell r="L478">
            <v>29205930.91</v>
          </cell>
          <cell r="M478">
            <v>157026.06</v>
          </cell>
          <cell r="N478">
            <v>0</v>
          </cell>
          <cell r="O478">
            <v>0</v>
          </cell>
          <cell r="P478">
            <v>29362956.969999999</v>
          </cell>
          <cell r="Q478">
            <v>186547.54000000004</v>
          </cell>
          <cell r="R478">
            <v>-52634.810000000005</v>
          </cell>
          <cell r="S478">
            <v>0</v>
          </cell>
          <cell r="T478">
            <v>29496869.700000003</v>
          </cell>
          <cell r="U478">
            <v>2223024.6599999997</v>
          </cell>
          <cell r="V478">
            <v>-128382.32</v>
          </cell>
          <cell r="W478">
            <v>0</v>
          </cell>
          <cell r="X478">
            <v>31591512.039999999</v>
          </cell>
        </row>
        <row r="479">
          <cell r="A479" t="str">
            <v>34530202</v>
          </cell>
          <cell r="B479">
            <v>345</v>
          </cell>
          <cell r="C479" t="str">
            <v>FtLauderdale U5</v>
          </cell>
          <cell r="D479" t="str">
            <v>Other</v>
          </cell>
          <cell r="E479">
            <v>30202</v>
          </cell>
          <cell r="K479">
            <v>345</v>
          </cell>
          <cell r="L479">
            <v>22328958.670000002</v>
          </cell>
          <cell r="M479">
            <v>-762.66</v>
          </cell>
          <cell r="N479">
            <v>0</v>
          </cell>
          <cell r="O479">
            <v>0</v>
          </cell>
          <cell r="P479">
            <v>22328196.010000002</v>
          </cell>
          <cell r="Q479">
            <v>141854.59</v>
          </cell>
          <cell r="R479">
            <v>-40024.590000000004</v>
          </cell>
          <cell r="S479">
            <v>0</v>
          </cell>
          <cell r="T479">
            <v>22430026.010000002</v>
          </cell>
          <cell r="U479">
            <v>1690433.6400000001</v>
          </cell>
          <cell r="V479">
            <v>-97624.569999999992</v>
          </cell>
          <cell r="W479">
            <v>0</v>
          </cell>
          <cell r="X479">
            <v>24022835.080000002</v>
          </cell>
        </row>
        <row r="480">
          <cell r="A480" t="str">
            <v>34630202</v>
          </cell>
          <cell r="B480">
            <v>346</v>
          </cell>
          <cell r="C480" t="str">
            <v>FtLauderdale U5</v>
          </cell>
          <cell r="D480" t="str">
            <v>Other</v>
          </cell>
          <cell r="E480">
            <v>30202</v>
          </cell>
          <cell r="K480">
            <v>346</v>
          </cell>
          <cell r="L480">
            <v>1717616.49</v>
          </cell>
          <cell r="M480">
            <v>169444.71</v>
          </cell>
          <cell r="N480">
            <v>0</v>
          </cell>
          <cell r="O480">
            <v>0</v>
          </cell>
          <cell r="P480">
            <v>1887061.2</v>
          </cell>
          <cell r="Q480">
            <v>11988.799999999988</v>
          </cell>
          <cell r="R480">
            <v>-3382.6600000000003</v>
          </cell>
          <cell r="S480">
            <v>0</v>
          </cell>
          <cell r="T480">
            <v>1895667.34</v>
          </cell>
          <cell r="U480">
            <v>142866.53</v>
          </cell>
          <cell r="V480">
            <v>-8250.7000000000007</v>
          </cell>
          <cell r="W480">
            <v>0</v>
          </cell>
          <cell r="X480">
            <v>2030283.1700000002</v>
          </cell>
        </row>
        <row r="481">
          <cell r="A481" t="str">
            <v/>
          </cell>
          <cell r="B481" t="str">
            <v/>
          </cell>
          <cell r="C481" t="str">
            <v>FtLauderdale U5</v>
          </cell>
          <cell r="D481" t="str">
            <v>Other</v>
          </cell>
          <cell r="E481" t="str">
            <v/>
          </cell>
          <cell r="J481" t="str">
            <v>Depr Total</v>
          </cell>
          <cell r="L481">
            <v>176681235.89999998</v>
          </cell>
          <cell r="M481">
            <v>-168062.32000000004</v>
          </cell>
          <cell r="N481">
            <v>-26952.9</v>
          </cell>
          <cell r="O481">
            <v>2307208.2200000002</v>
          </cell>
          <cell r="P481">
            <v>178793428.89999998</v>
          </cell>
          <cell r="Q481">
            <v>1135903.1500000001</v>
          </cell>
          <cell r="R481">
            <v>-320497.62000000005</v>
          </cell>
          <cell r="S481">
            <v>0</v>
          </cell>
          <cell r="T481">
            <v>179608834.42999998</v>
          </cell>
          <cell r="U481">
            <v>17655983.120000001</v>
          </cell>
          <cell r="V481">
            <v>-12709856.140000001</v>
          </cell>
          <cell r="W481">
            <v>0</v>
          </cell>
          <cell r="X481">
            <v>184554961.41</v>
          </cell>
        </row>
        <row r="482">
          <cell r="A482" t="str">
            <v/>
          </cell>
          <cell r="B482" t="str">
            <v/>
          </cell>
          <cell r="C482" t="str">
            <v>FtLauderdale U5 Total</v>
          </cell>
          <cell r="D482" t="str">
            <v>Other</v>
          </cell>
          <cell r="E482" t="str">
            <v/>
          </cell>
          <cell r="I482" t="str">
            <v>FtLauderdale U5 Total</v>
          </cell>
          <cell r="L482">
            <v>176681235.89999998</v>
          </cell>
          <cell r="M482">
            <v>-168062.32000000004</v>
          </cell>
          <cell r="N482">
            <v>-26952.9</v>
          </cell>
          <cell r="O482">
            <v>2307208.2200000002</v>
          </cell>
          <cell r="P482">
            <v>178793428.89999998</v>
          </cell>
          <cell r="Q482">
            <v>1135903.1500000001</v>
          </cell>
          <cell r="R482">
            <v>-320497.62000000005</v>
          </cell>
          <cell r="S482">
            <v>0</v>
          </cell>
          <cell r="T482">
            <v>179608834.42999998</v>
          </cell>
          <cell r="U482">
            <v>17655983.120000001</v>
          </cell>
          <cell r="V482">
            <v>-12709856.140000001</v>
          </cell>
          <cell r="W482">
            <v>0</v>
          </cell>
          <cell r="X482">
            <v>184554961.41</v>
          </cell>
        </row>
        <row r="483">
          <cell r="A483" t="str">
            <v/>
          </cell>
          <cell r="B483" t="str">
            <v/>
          </cell>
          <cell r="C483" t="str">
            <v>FtLauderdale U5 Total</v>
          </cell>
          <cell r="D483" t="str">
            <v>Other</v>
          </cell>
          <cell r="E483" t="str">
            <v/>
          </cell>
          <cell r="H483" t="str">
            <v>Ft Lauderdale  Total</v>
          </cell>
          <cell r="L483">
            <v>616719704</v>
          </cell>
          <cell r="M483">
            <v>18628961.330000002</v>
          </cell>
          <cell r="N483">
            <v>-7163064.3600000003</v>
          </cell>
          <cell r="O483">
            <v>134360.99999999953</v>
          </cell>
          <cell r="P483">
            <v>628319961.97000027</v>
          </cell>
          <cell r="Q483">
            <v>3464361.88</v>
          </cell>
          <cell r="R483">
            <v>-1089850.8499999999</v>
          </cell>
          <cell r="S483">
            <v>0</v>
          </cell>
          <cell r="T483">
            <v>630694473</v>
          </cell>
          <cell r="U483">
            <v>48184124.990000002</v>
          </cell>
          <cell r="V483">
            <v>-22820646.349999998</v>
          </cell>
          <cell r="W483">
            <v>0</v>
          </cell>
          <cell r="X483">
            <v>656057951.63999987</v>
          </cell>
        </row>
        <row r="484">
          <cell r="A484" t="str">
            <v>34130300</v>
          </cell>
          <cell r="B484">
            <v>341</v>
          </cell>
          <cell r="C484" t="str">
            <v>FtMyers Comm</v>
          </cell>
          <cell r="D484" t="str">
            <v>Other</v>
          </cell>
          <cell r="E484">
            <v>30300</v>
          </cell>
          <cell r="H484" t="str">
            <v xml:space="preserve">Ft Myers </v>
          </cell>
          <cell r="I484" t="str">
            <v>FtMyers Comm</v>
          </cell>
          <cell r="J484" t="str">
            <v>Depr</v>
          </cell>
          <cell r="K484">
            <v>341</v>
          </cell>
          <cell r="L484">
            <v>6436307.6900000004</v>
          </cell>
          <cell r="M484">
            <v>0</v>
          </cell>
          <cell r="N484">
            <v>0</v>
          </cell>
          <cell r="O484">
            <v>0</v>
          </cell>
          <cell r="P484">
            <v>6436307.6900000004</v>
          </cell>
          <cell r="Q484">
            <v>131668.84</v>
          </cell>
          <cell r="R484">
            <v>-11228.609999999999</v>
          </cell>
          <cell r="S484">
            <v>0</v>
          </cell>
          <cell r="T484">
            <v>6556747.9199999999</v>
          </cell>
          <cell r="U484">
            <v>386762.13</v>
          </cell>
          <cell r="V484">
            <v>-26029.53</v>
          </cell>
          <cell r="W484">
            <v>0</v>
          </cell>
          <cell r="X484">
            <v>6917480.5199999996</v>
          </cell>
        </row>
        <row r="485">
          <cell r="A485" t="str">
            <v>34230300</v>
          </cell>
          <cell r="B485">
            <v>342</v>
          </cell>
          <cell r="C485" t="str">
            <v>FtMyers Comm</v>
          </cell>
          <cell r="D485" t="str">
            <v>Other</v>
          </cell>
          <cell r="E485">
            <v>30300</v>
          </cell>
          <cell r="K485">
            <v>342</v>
          </cell>
          <cell r="L485">
            <v>738072.53</v>
          </cell>
          <cell r="M485">
            <v>0</v>
          </cell>
          <cell r="N485">
            <v>0</v>
          </cell>
          <cell r="O485">
            <v>0</v>
          </cell>
          <cell r="P485">
            <v>738072.53</v>
          </cell>
          <cell r="Q485">
            <v>15098.9</v>
          </cell>
          <cell r="R485">
            <v>-1287.6199999999999</v>
          </cell>
          <cell r="S485">
            <v>0</v>
          </cell>
          <cell r="T485">
            <v>751883.81</v>
          </cell>
          <cell r="U485">
            <v>44351.29</v>
          </cell>
          <cell r="V485">
            <v>-2984.88</v>
          </cell>
          <cell r="W485">
            <v>0</v>
          </cell>
          <cell r="X485">
            <v>793250.21999999986</v>
          </cell>
        </row>
        <row r="486">
          <cell r="A486" t="str">
            <v>34330300</v>
          </cell>
          <cell r="B486">
            <v>343</v>
          </cell>
          <cell r="C486" t="str">
            <v>FtMyers Comm</v>
          </cell>
          <cell r="D486" t="str">
            <v>Other</v>
          </cell>
          <cell r="E486">
            <v>30300</v>
          </cell>
          <cell r="K486">
            <v>343</v>
          </cell>
          <cell r="L486">
            <v>1947081.79</v>
          </cell>
          <cell r="M486">
            <v>8536908.6999999993</v>
          </cell>
          <cell r="N486">
            <v>0</v>
          </cell>
          <cell r="O486">
            <v>-623041.75</v>
          </cell>
          <cell r="P486">
            <v>9860948.7399999984</v>
          </cell>
          <cell r="Q486">
            <v>201727.3900000006</v>
          </cell>
          <cell r="R486">
            <v>-17203.150000000001</v>
          </cell>
          <cell r="S486">
            <v>0</v>
          </cell>
          <cell r="T486">
            <v>10045472.979999999</v>
          </cell>
          <cell r="U486">
            <v>592551.16</v>
          </cell>
          <cell r="V486">
            <v>-39879.370000000003</v>
          </cell>
          <cell r="W486">
            <v>0</v>
          </cell>
          <cell r="X486">
            <v>10598144.77</v>
          </cell>
        </row>
        <row r="487">
          <cell r="A487" t="str">
            <v>34430300</v>
          </cell>
          <cell r="B487">
            <v>344</v>
          </cell>
          <cell r="C487" t="str">
            <v>FtMyers Comm</v>
          </cell>
          <cell r="D487" t="str">
            <v>Other</v>
          </cell>
          <cell r="E487">
            <v>30300</v>
          </cell>
          <cell r="K487">
            <v>344</v>
          </cell>
          <cell r="L487">
            <v>8356.94</v>
          </cell>
          <cell r="M487">
            <v>0</v>
          </cell>
          <cell r="N487">
            <v>0</v>
          </cell>
          <cell r="O487">
            <v>0</v>
          </cell>
          <cell r="P487">
            <v>8356.94</v>
          </cell>
          <cell r="Q487">
            <v>170.95</v>
          </cell>
          <cell r="R487">
            <v>-14.579999999999998</v>
          </cell>
          <cell r="S487">
            <v>0</v>
          </cell>
          <cell r="T487">
            <v>8513.3100000000013</v>
          </cell>
          <cell r="U487">
            <v>502.16999999999996</v>
          </cell>
          <cell r="V487">
            <v>-33.79</v>
          </cell>
          <cell r="W487">
            <v>0</v>
          </cell>
          <cell r="X487">
            <v>8981.69</v>
          </cell>
        </row>
        <row r="488">
          <cell r="A488" t="str">
            <v>34530300</v>
          </cell>
          <cell r="B488">
            <v>345</v>
          </cell>
          <cell r="C488" t="str">
            <v>FtMyers Comm</v>
          </cell>
          <cell r="D488" t="str">
            <v>Other</v>
          </cell>
          <cell r="E488">
            <v>30300</v>
          </cell>
          <cell r="K488">
            <v>345</v>
          </cell>
          <cell r="L488">
            <v>257023.34</v>
          </cell>
          <cell r="M488">
            <v>0</v>
          </cell>
          <cell r="N488">
            <v>0</v>
          </cell>
          <cell r="O488">
            <v>0</v>
          </cell>
          <cell r="P488">
            <v>257023.34</v>
          </cell>
          <cell r="Q488">
            <v>5257.9699999999993</v>
          </cell>
          <cell r="R488">
            <v>-448.39</v>
          </cell>
          <cell r="S488">
            <v>0</v>
          </cell>
          <cell r="T488">
            <v>261832.91999999998</v>
          </cell>
          <cell r="U488">
            <v>15444.71</v>
          </cell>
          <cell r="V488">
            <v>-1039.4400000000003</v>
          </cell>
          <cell r="W488">
            <v>0</v>
          </cell>
          <cell r="X488">
            <v>276238.19</v>
          </cell>
        </row>
        <row r="489">
          <cell r="A489" t="str">
            <v>34630300</v>
          </cell>
          <cell r="B489">
            <v>346</v>
          </cell>
          <cell r="C489" t="str">
            <v>FtMyers Comm</v>
          </cell>
          <cell r="D489" t="str">
            <v>Other</v>
          </cell>
          <cell r="E489">
            <v>30300</v>
          </cell>
          <cell r="K489">
            <v>346</v>
          </cell>
          <cell r="L489">
            <v>530962.48</v>
          </cell>
          <cell r="M489">
            <v>0</v>
          </cell>
          <cell r="N489">
            <v>0</v>
          </cell>
          <cell r="O489">
            <v>0</v>
          </cell>
          <cell r="P489">
            <v>530962.48</v>
          </cell>
          <cell r="Q489">
            <v>10862.01</v>
          </cell>
          <cell r="R489">
            <v>-926.31</v>
          </cell>
          <cell r="S489">
            <v>0</v>
          </cell>
          <cell r="T489">
            <v>540898.17999999993</v>
          </cell>
          <cell r="U489">
            <v>31905.910000000003</v>
          </cell>
          <cell r="V489">
            <v>-2147.2800000000002</v>
          </cell>
          <cell r="W489">
            <v>0</v>
          </cell>
          <cell r="X489">
            <v>570656.80999999994</v>
          </cell>
        </row>
        <row r="490">
          <cell r="A490" t="str">
            <v/>
          </cell>
          <cell r="B490" t="str">
            <v/>
          </cell>
          <cell r="C490" t="str">
            <v>FtMyers Comm</v>
          </cell>
          <cell r="D490" t="str">
            <v>Other</v>
          </cell>
          <cell r="E490" t="str">
            <v/>
          </cell>
          <cell r="J490" t="str">
            <v>Depr Total</v>
          </cell>
          <cell r="L490">
            <v>9917804.7700000014</v>
          </cell>
          <cell r="M490">
            <v>8536908.6999999993</v>
          </cell>
          <cell r="N490">
            <v>0</v>
          </cell>
          <cell r="O490">
            <v>-623041.75</v>
          </cell>
          <cell r="P490">
            <v>17831671.720000003</v>
          </cell>
          <cell r="Q490">
            <v>364786.06000000058</v>
          </cell>
          <cell r="R490">
            <v>-31108.660000000003</v>
          </cell>
          <cell r="S490">
            <v>0</v>
          </cell>
          <cell r="T490">
            <v>18165349.120000001</v>
          </cell>
          <cell r="U490">
            <v>1071517.3700000001</v>
          </cell>
          <cell r="V490">
            <v>-72114.289999999994</v>
          </cell>
          <cell r="W490">
            <v>0</v>
          </cell>
          <cell r="X490">
            <v>19164752.199999999</v>
          </cell>
        </row>
        <row r="491">
          <cell r="A491" t="str">
            <v>346.330300</v>
          </cell>
          <cell r="B491">
            <v>346.3</v>
          </cell>
          <cell r="C491" t="str">
            <v>FtMyers Comm</v>
          </cell>
          <cell r="D491" t="str">
            <v>Other</v>
          </cell>
          <cell r="E491">
            <v>30300</v>
          </cell>
          <cell r="J491" t="str">
            <v>Amort</v>
          </cell>
          <cell r="K491">
            <v>346.3</v>
          </cell>
          <cell r="L491">
            <v>49217.599999999999</v>
          </cell>
          <cell r="M491">
            <v>0</v>
          </cell>
          <cell r="N491">
            <v>0</v>
          </cell>
          <cell r="O491">
            <v>0</v>
          </cell>
          <cell r="P491">
            <v>49217.599999999999</v>
          </cell>
          <cell r="Q491">
            <v>1006.8499999999999</v>
          </cell>
          <cell r="R491">
            <v>-85.86</v>
          </cell>
          <cell r="S491">
            <v>0</v>
          </cell>
          <cell r="T491">
            <v>50138.59</v>
          </cell>
          <cell r="U491">
            <v>1518.39</v>
          </cell>
          <cell r="V491">
            <v>-28899.779999999988</v>
          </cell>
          <cell r="W491">
            <v>0</v>
          </cell>
          <cell r="X491">
            <v>22757.200000000008</v>
          </cell>
        </row>
        <row r="492">
          <cell r="A492" t="str">
            <v>346.530300</v>
          </cell>
          <cell r="B492">
            <v>346.5</v>
          </cell>
          <cell r="C492" t="str">
            <v>FtMyers Comm</v>
          </cell>
          <cell r="D492" t="str">
            <v>Other</v>
          </cell>
          <cell r="E492">
            <v>30300</v>
          </cell>
          <cell r="K492">
            <v>346.5</v>
          </cell>
          <cell r="L492">
            <v>24446.36</v>
          </cell>
          <cell r="M492">
            <v>0</v>
          </cell>
          <cell r="N492">
            <v>-9020.18</v>
          </cell>
          <cell r="O492">
            <v>0</v>
          </cell>
          <cell r="P492">
            <v>15426.18</v>
          </cell>
          <cell r="Q492">
            <v>315.58000000000004</v>
          </cell>
          <cell r="R492">
            <v>-26.919999999998254</v>
          </cell>
          <cell r="S492">
            <v>0</v>
          </cell>
          <cell r="T492">
            <v>15714.840000000004</v>
          </cell>
          <cell r="U492">
            <v>897.19</v>
          </cell>
          <cell r="V492">
            <v>-5637.7699999999995</v>
          </cell>
          <cell r="W492">
            <v>0</v>
          </cell>
          <cell r="X492">
            <v>10974.259999999998</v>
          </cell>
        </row>
        <row r="493">
          <cell r="A493" t="str">
            <v>346.730300</v>
          </cell>
          <cell r="B493">
            <v>346.7</v>
          </cell>
          <cell r="C493" t="str">
            <v>FtMyers Comm</v>
          </cell>
          <cell r="D493" t="str">
            <v>Other</v>
          </cell>
          <cell r="E493">
            <v>30300</v>
          </cell>
          <cell r="K493">
            <v>346.7</v>
          </cell>
          <cell r="L493">
            <v>535991.98</v>
          </cell>
          <cell r="M493">
            <v>33636.660000000003</v>
          </cell>
          <cell r="N493">
            <v>-28760.160000000003</v>
          </cell>
          <cell r="O493">
            <v>0</v>
          </cell>
          <cell r="P493">
            <v>540868.48</v>
          </cell>
          <cell r="Q493">
            <v>11064.650000000001</v>
          </cell>
          <cell r="R493">
            <v>-2283.9999999999964</v>
          </cell>
          <cell r="S493">
            <v>0</v>
          </cell>
          <cell r="T493">
            <v>549649.13</v>
          </cell>
          <cell r="U493">
            <v>30179.139999999996</v>
          </cell>
          <cell r="V493">
            <v>-105648.25000000003</v>
          </cell>
          <cell r="W493">
            <v>0</v>
          </cell>
          <cell r="X493">
            <v>474180.02</v>
          </cell>
        </row>
        <row r="494">
          <cell r="A494" t="str">
            <v/>
          </cell>
          <cell r="B494" t="str">
            <v/>
          </cell>
          <cell r="C494" t="str">
            <v>FtMyers Comm</v>
          </cell>
          <cell r="D494" t="str">
            <v>Other</v>
          </cell>
          <cell r="E494" t="str">
            <v/>
          </cell>
          <cell r="J494" t="str">
            <v>Amort Total</v>
          </cell>
          <cell r="L494">
            <v>609655.93999999994</v>
          </cell>
          <cell r="M494">
            <v>33636.660000000003</v>
          </cell>
          <cell r="N494">
            <v>-37780.340000000004</v>
          </cell>
          <cell r="O494">
            <v>0</v>
          </cell>
          <cell r="P494">
            <v>605512.26</v>
          </cell>
          <cell r="Q494">
            <v>12387.080000000002</v>
          </cell>
          <cell r="R494">
            <v>-2396.7799999999947</v>
          </cell>
          <cell r="S494">
            <v>0</v>
          </cell>
          <cell r="T494">
            <v>615502.56000000006</v>
          </cell>
          <cell r="U494">
            <v>32594.719999999994</v>
          </cell>
          <cell r="V494">
            <v>-140185.80000000002</v>
          </cell>
          <cell r="W494">
            <v>0</v>
          </cell>
          <cell r="X494">
            <v>507911.48000000004</v>
          </cell>
        </row>
        <row r="495">
          <cell r="A495" t="str">
            <v/>
          </cell>
          <cell r="B495" t="str">
            <v/>
          </cell>
          <cell r="C495" t="str">
            <v>FtMyers Comm Total</v>
          </cell>
          <cell r="D495" t="str">
            <v>Other</v>
          </cell>
          <cell r="E495" t="str">
            <v/>
          </cell>
          <cell r="I495" t="str">
            <v>FtMyers Comm Total</v>
          </cell>
          <cell r="L495">
            <v>10527460.710000001</v>
          </cell>
          <cell r="M495">
            <v>8570545.3599999994</v>
          </cell>
          <cell r="N495">
            <v>-37780.340000000004</v>
          </cell>
          <cell r="O495">
            <v>-623041.75</v>
          </cell>
          <cell r="P495">
            <v>18437183.980000004</v>
          </cell>
          <cell r="Q495">
            <v>377173.1400000006</v>
          </cell>
          <cell r="R495">
            <v>-33505.440000000002</v>
          </cell>
          <cell r="S495">
            <v>0</v>
          </cell>
          <cell r="T495">
            <v>18780851.68</v>
          </cell>
          <cell r="U495">
            <v>1104112.0899999999</v>
          </cell>
          <cell r="V495">
            <v>-212300.09000000003</v>
          </cell>
          <cell r="W495">
            <v>0</v>
          </cell>
          <cell r="X495">
            <v>19672663.68</v>
          </cell>
        </row>
        <row r="496">
          <cell r="A496" t="str">
            <v>341</v>
          </cell>
          <cell r="B496">
            <v>341</v>
          </cell>
          <cell r="C496" t="str">
            <v>FtMyers Comm (Retiring)</v>
          </cell>
          <cell r="D496" t="str">
            <v>Other</v>
          </cell>
          <cell r="E496" t="str">
            <v/>
          </cell>
          <cell r="I496" t="str">
            <v>FtMyers Comm (Retiring)</v>
          </cell>
          <cell r="J496" t="str">
            <v>Depr</v>
          </cell>
          <cell r="K496">
            <v>341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 t="str">
            <v/>
          </cell>
          <cell r="B497" t="str">
            <v/>
          </cell>
          <cell r="C497" t="str">
            <v>FtMyers Comm (Retiring)</v>
          </cell>
          <cell r="D497" t="str">
            <v>Other</v>
          </cell>
          <cell r="E497" t="str">
            <v/>
          </cell>
          <cell r="J497" t="str">
            <v>Depr Total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 t="str">
            <v/>
          </cell>
          <cell r="B498" t="str">
            <v/>
          </cell>
          <cell r="C498" t="str">
            <v>FtMyers Comm (Retiring) Total</v>
          </cell>
          <cell r="D498" t="str">
            <v>Other</v>
          </cell>
          <cell r="E498" t="str">
            <v/>
          </cell>
          <cell r="I498" t="str">
            <v>FtMyers Comm (Retiring) Total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A499" t="str">
            <v>34130102</v>
          </cell>
          <cell r="B499">
            <v>341</v>
          </cell>
          <cell r="C499" t="str">
            <v>FtMyers GTs</v>
          </cell>
          <cell r="D499" t="str">
            <v>Other</v>
          </cell>
          <cell r="E499">
            <v>30102</v>
          </cell>
          <cell r="I499" t="str">
            <v>FtMyers GTs</v>
          </cell>
          <cell r="J499" t="str">
            <v>Depr</v>
          </cell>
          <cell r="K499">
            <v>341</v>
          </cell>
          <cell r="L499">
            <v>3879115.42</v>
          </cell>
          <cell r="M499">
            <v>0</v>
          </cell>
          <cell r="N499">
            <v>0</v>
          </cell>
          <cell r="O499">
            <v>0</v>
          </cell>
          <cell r="P499">
            <v>3879115.42</v>
          </cell>
          <cell r="Q499">
            <v>891.79</v>
          </cell>
          <cell r="R499">
            <v>-8566.6</v>
          </cell>
          <cell r="S499">
            <v>0</v>
          </cell>
          <cell r="T499">
            <v>3871440.61</v>
          </cell>
          <cell r="U499">
            <v>84236.46</v>
          </cell>
          <cell r="V499">
            <v>-33344.549999999996</v>
          </cell>
          <cell r="W499">
            <v>0</v>
          </cell>
          <cell r="X499">
            <v>3922332.52</v>
          </cell>
        </row>
        <row r="500">
          <cell r="A500" t="str">
            <v>34230102</v>
          </cell>
          <cell r="B500">
            <v>342</v>
          </cell>
          <cell r="C500" t="str">
            <v>FtMyers GTs</v>
          </cell>
          <cell r="D500" t="str">
            <v>Other</v>
          </cell>
          <cell r="E500">
            <v>30102</v>
          </cell>
          <cell r="K500">
            <v>342</v>
          </cell>
          <cell r="L500">
            <v>3085026.24</v>
          </cell>
          <cell r="M500">
            <v>-7176</v>
          </cell>
          <cell r="N500">
            <v>0</v>
          </cell>
          <cell r="O500">
            <v>0</v>
          </cell>
          <cell r="P500">
            <v>3077850.24</v>
          </cell>
          <cell r="Q500">
            <v>707.57999999999993</v>
          </cell>
          <cell r="R500">
            <v>-6797.09</v>
          </cell>
          <cell r="S500">
            <v>0</v>
          </cell>
          <cell r="T500">
            <v>3071760.7300000004</v>
          </cell>
          <cell r="U500">
            <v>66836.669999999984</v>
          </cell>
          <cell r="V500">
            <v>-26456.959999999999</v>
          </cell>
          <cell r="W500">
            <v>0</v>
          </cell>
          <cell r="X500">
            <v>3112140.4400000004</v>
          </cell>
        </row>
        <row r="501">
          <cell r="A501" t="str">
            <v>34330102</v>
          </cell>
          <cell r="B501">
            <v>343</v>
          </cell>
          <cell r="C501" t="str">
            <v>FtMyers GTs</v>
          </cell>
          <cell r="D501" t="str">
            <v>Other</v>
          </cell>
          <cell r="E501">
            <v>30102</v>
          </cell>
          <cell r="K501">
            <v>343</v>
          </cell>
          <cell r="L501">
            <v>44253321.030000001</v>
          </cell>
          <cell r="M501">
            <v>1596265.67</v>
          </cell>
          <cell r="N501">
            <v>-180256</v>
          </cell>
          <cell r="O501">
            <v>0</v>
          </cell>
          <cell r="P501">
            <v>45669330.700000003</v>
          </cell>
          <cell r="Q501">
            <v>10499.169999999925</v>
          </cell>
          <cell r="R501">
            <v>-100855.69</v>
          </cell>
          <cell r="S501">
            <v>0</v>
          </cell>
          <cell r="T501">
            <v>45578974.180000007</v>
          </cell>
          <cell r="U501">
            <v>991726.79</v>
          </cell>
          <cell r="V501">
            <v>-392569.69000000006</v>
          </cell>
          <cell r="W501">
            <v>0</v>
          </cell>
          <cell r="X501">
            <v>46178131.280000001</v>
          </cell>
        </row>
        <row r="502">
          <cell r="A502" t="str">
            <v>34430102</v>
          </cell>
          <cell r="B502">
            <v>344</v>
          </cell>
          <cell r="C502" t="str">
            <v>FtMyers GTs</v>
          </cell>
          <cell r="D502" t="str">
            <v>Other</v>
          </cell>
          <cell r="E502">
            <v>30102</v>
          </cell>
          <cell r="K502">
            <v>344</v>
          </cell>
          <cell r="L502">
            <v>20490138.84</v>
          </cell>
          <cell r="M502">
            <v>0</v>
          </cell>
          <cell r="N502">
            <v>0</v>
          </cell>
          <cell r="O502">
            <v>0</v>
          </cell>
          <cell r="P502">
            <v>20490138.84</v>
          </cell>
          <cell r="Q502">
            <v>4710.59</v>
          </cell>
          <cell r="R502">
            <v>-45250.21</v>
          </cell>
          <cell r="S502">
            <v>0</v>
          </cell>
          <cell r="T502">
            <v>20449599.219999999</v>
          </cell>
          <cell r="U502">
            <v>444951.1</v>
          </cell>
          <cell r="V502">
            <v>-176131.46</v>
          </cell>
          <cell r="W502">
            <v>0</v>
          </cell>
          <cell r="X502">
            <v>20718418.859999999</v>
          </cell>
        </row>
        <row r="503">
          <cell r="A503" t="str">
            <v>34530102</v>
          </cell>
          <cell r="B503">
            <v>345</v>
          </cell>
          <cell r="C503" t="str">
            <v>FtMyers GTs</v>
          </cell>
          <cell r="D503" t="str">
            <v>Other</v>
          </cell>
          <cell r="E503">
            <v>30102</v>
          </cell>
          <cell r="K503">
            <v>345</v>
          </cell>
          <cell r="L503">
            <v>13527216.560000001</v>
          </cell>
          <cell r="M503">
            <v>0</v>
          </cell>
          <cell r="N503">
            <v>0</v>
          </cell>
          <cell r="O503">
            <v>0</v>
          </cell>
          <cell r="P503">
            <v>13527216.560000001</v>
          </cell>
          <cell r="Q503">
            <v>3109.84</v>
          </cell>
          <cell r="R503">
            <v>-29873.370000000003</v>
          </cell>
          <cell r="S503">
            <v>0</v>
          </cell>
          <cell r="T503">
            <v>13500453.030000001</v>
          </cell>
          <cell r="U503">
            <v>293748.62</v>
          </cell>
          <cell r="V503">
            <v>-116278.82000000002</v>
          </cell>
          <cell r="W503">
            <v>0</v>
          </cell>
          <cell r="X503">
            <v>13677922.830000002</v>
          </cell>
        </row>
        <row r="504">
          <cell r="A504" t="str">
            <v>34630102</v>
          </cell>
          <cell r="B504">
            <v>346</v>
          </cell>
          <cell r="C504" t="str">
            <v>FtMyers GTs</v>
          </cell>
          <cell r="D504" t="str">
            <v>Other</v>
          </cell>
          <cell r="E504">
            <v>30102</v>
          </cell>
          <cell r="K504">
            <v>346</v>
          </cell>
          <cell r="L504">
            <v>85193.94</v>
          </cell>
          <cell r="M504">
            <v>0</v>
          </cell>
          <cell r="N504">
            <v>0</v>
          </cell>
          <cell r="O504">
            <v>0</v>
          </cell>
          <cell r="P504">
            <v>85193.94</v>
          </cell>
          <cell r="Q504">
            <v>19.579999999999998</v>
          </cell>
          <cell r="R504">
            <v>-188.14000000000001</v>
          </cell>
          <cell r="S504">
            <v>0</v>
          </cell>
          <cell r="T504">
            <v>85025.38</v>
          </cell>
          <cell r="U504">
            <v>1850.0099999999998</v>
          </cell>
          <cell r="V504">
            <v>-732.28000000000009</v>
          </cell>
          <cell r="W504">
            <v>0</v>
          </cell>
          <cell r="X504">
            <v>86143.110000000015</v>
          </cell>
        </row>
        <row r="505">
          <cell r="A505" t="str">
            <v/>
          </cell>
          <cell r="B505" t="str">
            <v/>
          </cell>
          <cell r="C505" t="str">
            <v>FtMyers GTs</v>
          </cell>
          <cell r="D505" t="str">
            <v>Other</v>
          </cell>
          <cell r="E505" t="str">
            <v/>
          </cell>
          <cell r="J505" t="str">
            <v>Depr Total</v>
          </cell>
          <cell r="L505">
            <v>85320012.030000001</v>
          </cell>
          <cell r="M505">
            <v>1589089.67</v>
          </cell>
          <cell r="N505">
            <v>-180256</v>
          </cell>
          <cell r="O505">
            <v>0</v>
          </cell>
          <cell r="P505">
            <v>86728845.700000003</v>
          </cell>
          <cell r="Q505">
            <v>19938.549999999927</v>
          </cell>
          <cell r="R505">
            <v>-191531.1</v>
          </cell>
          <cell r="S505">
            <v>0</v>
          </cell>
          <cell r="T505">
            <v>86557253.150000006</v>
          </cell>
          <cell r="U505">
            <v>1883349.6500000001</v>
          </cell>
          <cell r="V505">
            <v>-745513.76000000013</v>
          </cell>
          <cell r="W505">
            <v>0</v>
          </cell>
          <cell r="X505">
            <v>87695089.039999992</v>
          </cell>
        </row>
        <row r="506">
          <cell r="A506" t="str">
            <v/>
          </cell>
          <cell r="B506" t="str">
            <v/>
          </cell>
          <cell r="C506" t="str">
            <v>FtMyers GTs Total</v>
          </cell>
          <cell r="D506" t="str">
            <v>Other</v>
          </cell>
          <cell r="E506" t="str">
            <v/>
          </cell>
          <cell r="I506" t="str">
            <v>FtMyers GTs Total</v>
          </cell>
          <cell r="L506">
            <v>85320012.030000001</v>
          </cell>
          <cell r="M506">
            <v>1589089.67</v>
          </cell>
          <cell r="N506">
            <v>-180256</v>
          </cell>
          <cell r="O506">
            <v>0</v>
          </cell>
          <cell r="P506">
            <v>86728845.700000003</v>
          </cell>
          <cell r="Q506">
            <v>19938.549999999927</v>
          </cell>
          <cell r="R506">
            <v>-191531.1</v>
          </cell>
          <cell r="S506">
            <v>0</v>
          </cell>
          <cell r="T506">
            <v>86557253.150000006</v>
          </cell>
          <cell r="U506">
            <v>1883349.6500000001</v>
          </cell>
          <cell r="V506">
            <v>-745513.76000000013</v>
          </cell>
          <cell r="W506">
            <v>0</v>
          </cell>
          <cell r="X506">
            <v>87695089.039999992</v>
          </cell>
        </row>
        <row r="507">
          <cell r="A507" t="str">
            <v>34130301</v>
          </cell>
          <cell r="B507">
            <v>341</v>
          </cell>
          <cell r="C507" t="str">
            <v>FtMyers U2</v>
          </cell>
          <cell r="D507" t="str">
            <v>Other</v>
          </cell>
          <cell r="E507">
            <v>30301</v>
          </cell>
          <cell r="I507" t="str">
            <v>FtMyers U2</v>
          </cell>
          <cell r="J507" t="str">
            <v>Depr</v>
          </cell>
          <cell r="K507">
            <v>341</v>
          </cell>
          <cell r="L507">
            <v>25662967.219999999</v>
          </cell>
          <cell r="M507">
            <v>106507.56</v>
          </cell>
          <cell r="N507">
            <v>-43344.88</v>
          </cell>
          <cell r="O507">
            <v>0</v>
          </cell>
          <cell r="P507">
            <v>25726129.899999999</v>
          </cell>
          <cell r="Q507">
            <v>526284.57000000007</v>
          </cell>
          <cell r="R507">
            <v>-44881.1</v>
          </cell>
          <cell r="S507">
            <v>0</v>
          </cell>
          <cell r="T507">
            <v>26207533.369999997</v>
          </cell>
          <cell r="U507">
            <v>1545900.78</v>
          </cell>
          <cell r="V507">
            <v>-104040.84000000001</v>
          </cell>
          <cell r="W507">
            <v>0</v>
          </cell>
          <cell r="X507">
            <v>27649393.310000006</v>
          </cell>
        </row>
        <row r="508">
          <cell r="A508" t="str">
            <v>34230301</v>
          </cell>
          <cell r="B508">
            <v>342</v>
          </cell>
          <cell r="C508" t="str">
            <v>FtMyers U2</v>
          </cell>
          <cell r="D508" t="str">
            <v>Other</v>
          </cell>
          <cell r="E508">
            <v>30301</v>
          </cell>
          <cell r="K508">
            <v>342</v>
          </cell>
          <cell r="L508">
            <v>6555475.2999999998</v>
          </cell>
          <cell r="M508">
            <v>0</v>
          </cell>
          <cell r="N508">
            <v>0</v>
          </cell>
          <cell r="O508">
            <v>0</v>
          </cell>
          <cell r="P508">
            <v>6555475.2999999998</v>
          </cell>
          <cell r="Q508">
            <v>134106.66999999998</v>
          </cell>
          <cell r="R508">
            <v>-11436.5</v>
          </cell>
          <cell r="S508">
            <v>0</v>
          </cell>
          <cell r="T508">
            <v>6678145.4699999997</v>
          </cell>
          <cell r="U508">
            <v>393923.02</v>
          </cell>
          <cell r="V508">
            <v>-26511.460000000003</v>
          </cell>
          <cell r="W508">
            <v>0</v>
          </cell>
          <cell r="X508">
            <v>7045557.0300000003</v>
          </cell>
        </row>
        <row r="509">
          <cell r="A509" t="str">
            <v>34330301</v>
          </cell>
          <cell r="B509">
            <v>343</v>
          </cell>
          <cell r="C509" t="str">
            <v>FtMyers U2</v>
          </cell>
          <cell r="D509" t="str">
            <v>Other</v>
          </cell>
          <cell r="E509">
            <v>30301</v>
          </cell>
          <cell r="K509">
            <v>343</v>
          </cell>
          <cell r="L509">
            <v>391576966.99000001</v>
          </cell>
          <cell r="M509">
            <v>65946063.310000002</v>
          </cell>
          <cell r="N509">
            <v>-75529181.439999998</v>
          </cell>
          <cell r="O509">
            <v>-3820713.01</v>
          </cell>
          <cell r="P509">
            <v>378173135.85000002</v>
          </cell>
          <cell r="Q509">
            <v>7736363.3200000077</v>
          </cell>
          <cell r="R509">
            <v>-659750.46999999881</v>
          </cell>
          <cell r="S509">
            <v>0</v>
          </cell>
          <cell r="T509">
            <v>385249748.70000005</v>
          </cell>
          <cell r="U509">
            <v>22724682.789999999</v>
          </cell>
          <cell r="V509">
            <v>-1529396.6999999997</v>
          </cell>
          <cell r="W509">
            <v>0</v>
          </cell>
          <cell r="X509">
            <v>406445034.79000014</v>
          </cell>
        </row>
        <row r="510">
          <cell r="A510" t="str">
            <v>34430301</v>
          </cell>
          <cell r="B510">
            <v>344</v>
          </cell>
          <cell r="C510" t="str">
            <v>FtMyers U2</v>
          </cell>
          <cell r="D510" t="str">
            <v>Other</v>
          </cell>
          <cell r="E510">
            <v>30301</v>
          </cell>
          <cell r="K510">
            <v>344</v>
          </cell>
          <cell r="L510">
            <v>41384978.25</v>
          </cell>
          <cell r="M510">
            <v>6451003.25</v>
          </cell>
          <cell r="N510">
            <v>-409341.39</v>
          </cell>
          <cell r="O510">
            <v>0</v>
          </cell>
          <cell r="P510">
            <v>47426640.109999999</v>
          </cell>
          <cell r="Q510">
            <v>970216.23999999929</v>
          </cell>
          <cell r="R510">
            <v>-82739.210000000021</v>
          </cell>
          <cell r="S510">
            <v>0</v>
          </cell>
          <cell r="T510">
            <v>48314117.140000001</v>
          </cell>
          <cell r="U510">
            <v>2849899.2899999996</v>
          </cell>
          <cell r="V510">
            <v>-191801.45</v>
          </cell>
          <cell r="W510">
            <v>0</v>
          </cell>
          <cell r="X510">
            <v>50972214.979999982</v>
          </cell>
        </row>
        <row r="511">
          <cell r="A511" t="str">
            <v>34530301</v>
          </cell>
          <cell r="B511">
            <v>345</v>
          </cell>
          <cell r="C511" t="str">
            <v>FtMyers U2</v>
          </cell>
          <cell r="D511" t="str">
            <v>Other</v>
          </cell>
          <cell r="E511">
            <v>30301</v>
          </cell>
          <cell r="K511">
            <v>345</v>
          </cell>
          <cell r="L511">
            <v>52614152.109999999</v>
          </cell>
          <cell r="M511">
            <v>177775.02</v>
          </cell>
          <cell r="N511">
            <v>-143936.12</v>
          </cell>
          <cell r="O511">
            <v>0</v>
          </cell>
          <cell r="P511">
            <v>52647991.010000005</v>
          </cell>
          <cell r="Q511">
            <v>1077030.46</v>
          </cell>
          <cell r="R511">
            <v>-91848.249999999971</v>
          </cell>
          <cell r="S511">
            <v>0</v>
          </cell>
          <cell r="T511">
            <v>53633173.219999999</v>
          </cell>
          <cell r="U511">
            <v>3163653.8500000006</v>
          </cell>
          <cell r="V511">
            <v>-212917.46999999997</v>
          </cell>
          <cell r="W511">
            <v>0</v>
          </cell>
          <cell r="X511">
            <v>56583909.600000009</v>
          </cell>
        </row>
        <row r="512">
          <cell r="A512" t="str">
            <v>34630301</v>
          </cell>
          <cell r="B512">
            <v>346</v>
          </cell>
          <cell r="C512" t="str">
            <v>FtMyers U2</v>
          </cell>
          <cell r="D512" t="str">
            <v>Other</v>
          </cell>
          <cell r="E512">
            <v>30301</v>
          </cell>
          <cell r="K512">
            <v>346</v>
          </cell>
          <cell r="L512">
            <v>3191980.13</v>
          </cell>
          <cell r="M512">
            <v>0</v>
          </cell>
          <cell r="N512">
            <v>0</v>
          </cell>
          <cell r="O512">
            <v>0</v>
          </cell>
          <cell r="P512">
            <v>3191980.13</v>
          </cell>
          <cell r="Q512">
            <v>65298.97</v>
          </cell>
          <cell r="R512">
            <v>-5568.6399999999994</v>
          </cell>
          <cell r="S512">
            <v>0</v>
          </cell>
          <cell r="T512">
            <v>3251710.46</v>
          </cell>
          <cell r="U512">
            <v>191808.27</v>
          </cell>
          <cell r="V512">
            <v>-12908.92</v>
          </cell>
          <cell r="W512">
            <v>0</v>
          </cell>
          <cell r="X512">
            <v>3430609.81</v>
          </cell>
        </row>
        <row r="513">
          <cell r="A513" t="str">
            <v/>
          </cell>
          <cell r="B513" t="str">
            <v/>
          </cell>
          <cell r="C513" t="str">
            <v>FtMyers U2</v>
          </cell>
          <cell r="D513" t="str">
            <v>Other</v>
          </cell>
          <cell r="E513" t="str">
            <v/>
          </cell>
          <cell r="J513" t="str">
            <v>Depr Total</v>
          </cell>
          <cell r="L513">
            <v>520986520</v>
          </cell>
          <cell r="M513">
            <v>72681349.140000001</v>
          </cell>
          <cell r="N513">
            <v>-76125803.829999998</v>
          </cell>
          <cell r="O513">
            <v>-3820713.01</v>
          </cell>
          <cell r="P513">
            <v>513721352.30000001</v>
          </cell>
          <cell r="Q513">
            <v>10509300.23000001</v>
          </cell>
          <cell r="R513">
            <v>-896224.16999999888</v>
          </cell>
          <cell r="S513">
            <v>0</v>
          </cell>
          <cell r="T513">
            <v>523334428.35999995</v>
          </cell>
          <cell r="U513">
            <v>30869868</v>
          </cell>
          <cell r="V513">
            <v>-2077576.8399999996</v>
          </cell>
          <cell r="W513">
            <v>0</v>
          </cell>
          <cell r="X513">
            <v>552126719.51999998</v>
          </cell>
        </row>
        <row r="514">
          <cell r="A514" t="str">
            <v/>
          </cell>
          <cell r="B514" t="str">
            <v/>
          </cell>
          <cell r="C514" t="str">
            <v>FtMyers U2 Total</v>
          </cell>
          <cell r="D514" t="str">
            <v>Other</v>
          </cell>
          <cell r="E514" t="str">
            <v/>
          </cell>
          <cell r="I514" t="str">
            <v>FtMyers U2 Total</v>
          </cell>
          <cell r="L514">
            <v>520986520</v>
          </cell>
          <cell r="M514">
            <v>72681349.140000001</v>
          </cell>
          <cell r="N514">
            <v>-76125803.829999998</v>
          </cell>
          <cell r="O514">
            <v>-3820713.01</v>
          </cell>
          <cell r="P514">
            <v>513721352.30000001</v>
          </cell>
          <cell r="Q514">
            <v>10509300.23000001</v>
          </cell>
          <cell r="R514">
            <v>-896224.16999999888</v>
          </cell>
          <cell r="S514">
            <v>0</v>
          </cell>
          <cell r="T514">
            <v>523334428.35999995</v>
          </cell>
          <cell r="U514">
            <v>30869868</v>
          </cell>
          <cell r="V514">
            <v>-2077576.8399999996</v>
          </cell>
          <cell r="W514">
            <v>0</v>
          </cell>
          <cell r="X514">
            <v>552126719.51999998</v>
          </cell>
        </row>
        <row r="515">
          <cell r="A515" t="str">
            <v>34130302</v>
          </cell>
          <cell r="B515">
            <v>341</v>
          </cell>
          <cell r="C515" t="str">
            <v>FtMyers U3</v>
          </cell>
          <cell r="D515" t="str">
            <v>Other</v>
          </cell>
          <cell r="E515">
            <v>30302</v>
          </cell>
          <cell r="I515" t="str">
            <v>FtMyers U3</v>
          </cell>
          <cell r="J515" t="str">
            <v>Depr</v>
          </cell>
          <cell r="K515">
            <v>341</v>
          </cell>
          <cell r="L515">
            <v>2905148.12</v>
          </cell>
          <cell r="M515">
            <v>0</v>
          </cell>
          <cell r="N515">
            <v>0</v>
          </cell>
          <cell r="O515">
            <v>0</v>
          </cell>
          <cell r="P515">
            <v>2905148.12</v>
          </cell>
          <cell r="Q515">
            <v>3894.49</v>
          </cell>
          <cell r="R515">
            <v>-2799.7599999999998</v>
          </cell>
          <cell r="S515">
            <v>0</v>
          </cell>
          <cell r="T515">
            <v>2906242.8500000006</v>
          </cell>
          <cell r="U515">
            <v>522479.71</v>
          </cell>
          <cell r="V515">
            <v>-3072.1800000000003</v>
          </cell>
          <cell r="W515">
            <v>0</v>
          </cell>
          <cell r="X515">
            <v>3425650.3800000004</v>
          </cell>
        </row>
        <row r="516">
          <cell r="A516" t="str">
            <v>34230302</v>
          </cell>
          <cell r="B516">
            <v>342</v>
          </cell>
          <cell r="C516" t="str">
            <v>FtMyers U3</v>
          </cell>
          <cell r="D516" t="str">
            <v>Other</v>
          </cell>
          <cell r="E516">
            <v>30302</v>
          </cell>
          <cell r="K516">
            <v>342</v>
          </cell>
          <cell r="L516">
            <v>3837884.26</v>
          </cell>
          <cell r="M516">
            <v>0</v>
          </cell>
          <cell r="N516">
            <v>0</v>
          </cell>
          <cell r="O516">
            <v>0</v>
          </cell>
          <cell r="P516">
            <v>3837884.26</v>
          </cell>
          <cell r="Q516">
            <v>5144.8700000000008</v>
          </cell>
          <cell r="R516">
            <v>-3698.66</v>
          </cell>
          <cell r="S516">
            <v>0</v>
          </cell>
          <cell r="T516">
            <v>3839330.4699999997</v>
          </cell>
          <cell r="U516">
            <v>690228.69</v>
          </cell>
          <cell r="V516">
            <v>-4058.5799999999995</v>
          </cell>
          <cell r="W516">
            <v>0</v>
          </cell>
          <cell r="X516">
            <v>4525500.5799999991</v>
          </cell>
        </row>
        <row r="517">
          <cell r="A517" t="str">
            <v>34330302</v>
          </cell>
          <cell r="B517">
            <v>343</v>
          </cell>
          <cell r="C517" t="str">
            <v>FtMyers U3</v>
          </cell>
          <cell r="D517" t="str">
            <v>Other</v>
          </cell>
          <cell r="E517">
            <v>30302</v>
          </cell>
          <cell r="K517">
            <v>343</v>
          </cell>
          <cell r="L517">
            <v>73263172.689999998</v>
          </cell>
          <cell r="M517">
            <v>973881.57</v>
          </cell>
          <cell r="N517">
            <v>-6494128.5999999996</v>
          </cell>
          <cell r="O517">
            <v>0</v>
          </cell>
          <cell r="P517">
            <v>67742925.659999996</v>
          </cell>
          <cell r="Q517">
            <v>90812.680000000051</v>
          </cell>
          <cell r="R517">
            <v>-65285.589999999851</v>
          </cell>
          <cell r="S517">
            <v>0</v>
          </cell>
          <cell r="T517">
            <v>67768452.75</v>
          </cell>
          <cell r="U517">
            <v>15328605.059999999</v>
          </cell>
          <cell r="V517">
            <v>-13050194.879999997</v>
          </cell>
          <cell r="W517">
            <v>0</v>
          </cell>
          <cell r="X517">
            <v>70046862.930000007</v>
          </cell>
        </row>
        <row r="518">
          <cell r="A518" t="str">
            <v>34430302</v>
          </cell>
          <cell r="B518">
            <v>344</v>
          </cell>
          <cell r="C518" t="str">
            <v>FtMyers U3</v>
          </cell>
          <cell r="D518" t="str">
            <v>Other</v>
          </cell>
          <cell r="E518">
            <v>30302</v>
          </cell>
          <cell r="K518">
            <v>344</v>
          </cell>
          <cell r="L518">
            <v>13461751.4</v>
          </cell>
          <cell r="M518">
            <v>90297.47</v>
          </cell>
          <cell r="N518">
            <v>-72855.88</v>
          </cell>
          <cell r="O518">
            <v>0</v>
          </cell>
          <cell r="P518">
            <v>13479192.99</v>
          </cell>
          <cell r="Q518">
            <v>18069.509999999995</v>
          </cell>
          <cell r="R518">
            <v>-12990.239999999991</v>
          </cell>
          <cell r="S518">
            <v>0</v>
          </cell>
          <cell r="T518">
            <v>13484272.260000002</v>
          </cell>
          <cell r="U518">
            <v>2424180.87</v>
          </cell>
          <cell r="V518">
            <v>-14254.34</v>
          </cell>
          <cell r="W518">
            <v>0</v>
          </cell>
          <cell r="X518">
            <v>15894198.790000003</v>
          </cell>
        </row>
        <row r="519">
          <cell r="A519" t="str">
            <v>34530302</v>
          </cell>
          <cell r="B519">
            <v>345</v>
          </cell>
          <cell r="C519" t="str">
            <v>FtMyers U3</v>
          </cell>
          <cell r="D519" t="str">
            <v>Other</v>
          </cell>
          <cell r="E519">
            <v>30302</v>
          </cell>
          <cell r="K519">
            <v>345</v>
          </cell>
          <cell r="L519">
            <v>9468797.1500000004</v>
          </cell>
          <cell r="M519">
            <v>0</v>
          </cell>
          <cell r="N519">
            <v>0</v>
          </cell>
          <cell r="O519">
            <v>0</v>
          </cell>
          <cell r="P519">
            <v>9468797.1500000004</v>
          </cell>
          <cell r="Q519">
            <v>12693.38</v>
          </cell>
          <cell r="R519">
            <v>-9125.32</v>
          </cell>
          <cell r="S519">
            <v>0</v>
          </cell>
          <cell r="T519">
            <v>9472365.2100000009</v>
          </cell>
          <cell r="U519">
            <v>1702926.67</v>
          </cell>
          <cell r="V519">
            <v>-10013.299999999999</v>
          </cell>
          <cell r="W519">
            <v>0</v>
          </cell>
          <cell r="X519">
            <v>11165278.580000002</v>
          </cell>
        </row>
        <row r="520">
          <cell r="A520" t="str">
            <v>34630302</v>
          </cell>
          <cell r="B520">
            <v>346</v>
          </cell>
          <cell r="C520" t="str">
            <v>FtMyers U3</v>
          </cell>
          <cell r="D520" t="str">
            <v>Other</v>
          </cell>
          <cell r="E520">
            <v>30302</v>
          </cell>
          <cell r="K520">
            <v>346</v>
          </cell>
          <cell r="L520">
            <v>471166.12</v>
          </cell>
          <cell r="M520">
            <v>0</v>
          </cell>
          <cell r="N520">
            <v>0</v>
          </cell>
          <cell r="O520">
            <v>0</v>
          </cell>
          <cell r="P520">
            <v>471166.12</v>
          </cell>
          <cell r="Q520">
            <v>631.62</v>
          </cell>
          <cell r="R520">
            <v>-454.07000000000005</v>
          </cell>
          <cell r="S520">
            <v>0</v>
          </cell>
          <cell r="T520">
            <v>471343.67</v>
          </cell>
          <cell r="U520">
            <v>84737.419999999984</v>
          </cell>
          <cell r="V520">
            <v>-498.2700000000001</v>
          </cell>
          <cell r="W520">
            <v>0</v>
          </cell>
          <cell r="X520">
            <v>555582.81999999983</v>
          </cell>
        </row>
        <row r="521">
          <cell r="A521" t="str">
            <v/>
          </cell>
          <cell r="B521" t="str">
            <v/>
          </cell>
          <cell r="C521" t="str">
            <v>FtMyers U3</v>
          </cell>
          <cell r="D521" t="str">
            <v>Other</v>
          </cell>
          <cell r="E521" t="str">
            <v/>
          </cell>
          <cell r="J521" t="str">
            <v>Depr Total</v>
          </cell>
          <cell r="L521">
            <v>103407919.74000001</v>
          </cell>
          <cell r="M521">
            <v>1064179.04</v>
          </cell>
          <cell r="N521">
            <v>-6566984.4799999995</v>
          </cell>
          <cell r="O521">
            <v>0</v>
          </cell>
          <cell r="P521">
            <v>97905114.299999997</v>
          </cell>
          <cell r="Q521">
            <v>131246.55000000005</v>
          </cell>
          <cell r="R521">
            <v>-94353.639999999839</v>
          </cell>
          <cell r="S521">
            <v>0</v>
          </cell>
          <cell r="T521">
            <v>97942007.209999993</v>
          </cell>
          <cell r="U521">
            <v>20753158.420000002</v>
          </cell>
          <cell r="V521">
            <v>-13082091.549999997</v>
          </cell>
          <cell r="W521">
            <v>0</v>
          </cell>
          <cell r="X521">
            <v>105613074.08</v>
          </cell>
        </row>
        <row r="522">
          <cell r="A522" t="str">
            <v/>
          </cell>
          <cell r="B522" t="str">
            <v/>
          </cell>
          <cell r="C522" t="str">
            <v>FtMyers U3 Total</v>
          </cell>
          <cell r="D522" t="str">
            <v>Other</v>
          </cell>
          <cell r="E522" t="str">
            <v/>
          </cell>
          <cell r="I522" t="str">
            <v>FtMyers U3 Total</v>
          </cell>
          <cell r="L522">
            <v>103407919.74000001</v>
          </cell>
          <cell r="M522">
            <v>1064179.04</v>
          </cell>
          <cell r="N522">
            <v>-6566984.4799999995</v>
          </cell>
          <cell r="O522">
            <v>0</v>
          </cell>
          <cell r="P522">
            <v>97905114.299999997</v>
          </cell>
          <cell r="Q522">
            <v>131246.55000000005</v>
          </cell>
          <cell r="R522">
            <v>-94353.639999999839</v>
          </cell>
          <cell r="S522">
            <v>0</v>
          </cell>
          <cell r="T522">
            <v>97942007.209999993</v>
          </cell>
          <cell r="U522">
            <v>20753158.420000002</v>
          </cell>
          <cell r="V522">
            <v>-13082091.549999997</v>
          </cell>
          <cell r="W522">
            <v>0</v>
          </cell>
          <cell r="X522">
            <v>105613074.08</v>
          </cell>
        </row>
        <row r="523">
          <cell r="A523" t="str">
            <v/>
          </cell>
          <cell r="B523" t="str">
            <v/>
          </cell>
          <cell r="C523" t="str">
            <v>FtMyers U3 Total</v>
          </cell>
          <cell r="D523" t="str">
            <v>Other</v>
          </cell>
          <cell r="E523" t="str">
            <v/>
          </cell>
          <cell r="H523" t="str">
            <v>Ft Myers  Total</v>
          </cell>
          <cell r="L523">
            <v>720241912.4799999</v>
          </cell>
          <cell r="M523">
            <v>83905163.209999993</v>
          </cell>
          <cell r="N523">
            <v>-82910824.649999991</v>
          </cell>
          <cell r="O523">
            <v>-4443754.76</v>
          </cell>
          <cell r="P523">
            <v>716792496.27999997</v>
          </cell>
          <cell r="Q523">
            <v>11037658.470000006</v>
          </cell>
          <cell r="R523">
            <v>-1215614.3499999987</v>
          </cell>
          <cell r="S523">
            <v>0</v>
          </cell>
          <cell r="T523">
            <v>726614540.4000001</v>
          </cell>
          <cell r="U523">
            <v>54610488.160000004</v>
          </cell>
          <cell r="V523">
            <v>-16117482.239999996</v>
          </cell>
          <cell r="W523">
            <v>0</v>
          </cell>
          <cell r="X523">
            <v>765107546.32000017</v>
          </cell>
        </row>
        <row r="524">
          <cell r="A524" t="str">
            <v>346.7</v>
          </cell>
          <cell r="B524">
            <v>346.7</v>
          </cell>
          <cell r="C524" t="str">
            <v>Manatee Comm</v>
          </cell>
          <cell r="D524" t="str">
            <v>Other</v>
          </cell>
          <cell r="E524" t="str">
            <v/>
          </cell>
          <cell r="H524" t="str">
            <v xml:space="preserve">Manatee </v>
          </cell>
          <cell r="I524" t="str">
            <v>Manatee Comm</v>
          </cell>
          <cell r="J524" t="str">
            <v>Amort</v>
          </cell>
          <cell r="K524">
            <v>346.7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/>
          </cell>
          <cell r="B525" t="str">
            <v/>
          </cell>
          <cell r="C525" t="str">
            <v>Manatee Comm</v>
          </cell>
          <cell r="D525" t="str">
            <v>Other</v>
          </cell>
          <cell r="E525" t="str">
            <v/>
          </cell>
          <cell r="J525" t="str">
            <v>Amort Total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/>
          </cell>
          <cell r="B526" t="str">
            <v/>
          </cell>
          <cell r="C526" t="str">
            <v>Manatee Comm Total</v>
          </cell>
          <cell r="D526" t="str">
            <v>Other</v>
          </cell>
          <cell r="E526" t="str">
            <v/>
          </cell>
          <cell r="I526" t="str">
            <v>Manatee Comm Total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34130401</v>
          </cell>
          <cell r="B527">
            <v>341</v>
          </cell>
          <cell r="C527" t="str">
            <v>Manatee U3</v>
          </cell>
          <cell r="D527" t="str">
            <v>Other</v>
          </cell>
          <cell r="E527">
            <v>30401</v>
          </cell>
          <cell r="I527" t="str">
            <v>Manatee U3</v>
          </cell>
          <cell r="J527" t="str">
            <v>Depr</v>
          </cell>
          <cell r="K527">
            <v>341</v>
          </cell>
          <cell r="L527">
            <v>28675759.050000001</v>
          </cell>
          <cell r="M527">
            <v>0</v>
          </cell>
          <cell r="N527">
            <v>0</v>
          </cell>
          <cell r="O527">
            <v>0</v>
          </cell>
          <cell r="P527">
            <v>28675759.050000001</v>
          </cell>
          <cell r="Q527">
            <v>135884.57</v>
          </cell>
          <cell r="R527">
            <v>-47454.49</v>
          </cell>
          <cell r="S527">
            <v>0</v>
          </cell>
          <cell r="T527">
            <v>28764189.130000003</v>
          </cell>
          <cell r="U527">
            <v>498596.18</v>
          </cell>
          <cell r="V527">
            <v>-106773.94</v>
          </cell>
          <cell r="W527">
            <v>0</v>
          </cell>
          <cell r="X527">
            <v>29156011.369999997</v>
          </cell>
        </row>
        <row r="528">
          <cell r="A528" t="str">
            <v>34230401</v>
          </cell>
          <cell r="B528">
            <v>342</v>
          </cell>
          <cell r="C528" t="str">
            <v>Manatee U3</v>
          </cell>
          <cell r="D528" t="str">
            <v>Other</v>
          </cell>
          <cell r="E528">
            <v>30401</v>
          </cell>
          <cell r="K528">
            <v>342</v>
          </cell>
          <cell r="L528">
            <v>4456842.41</v>
          </cell>
          <cell r="M528">
            <v>0</v>
          </cell>
          <cell r="N528">
            <v>0</v>
          </cell>
          <cell r="O528">
            <v>0</v>
          </cell>
          <cell r="P528">
            <v>4456842.41</v>
          </cell>
          <cell r="Q528">
            <v>21119.45</v>
          </cell>
          <cell r="R528">
            <v>-7375.4699999999993</v>
          </cell>
          <cell r="S528">
            <v>0</v>
          </cell>
          <cell r="T528">
            <v>4470586.3900000006</v>
          </cell>
          <cell r="U528">
            <v>77492.790000000008</v>
          </cell>
          <cell r="V528">
            <v>-16595.009999999998</v>
          </cell>
          <cell r="W528">
            <v>0</v>
          </cell>
          <cell r="X528">
            <v>4531484.1700000009</v>
          </cell>
        </row>
        <row r="529">
          <cell r="A529" t="str">
            <v>34330401</v>
          </cell>
          <cell r="B529">
            <v>343</v>
          </cell>
          <cell r="C529" t="str">
            <v>Manatee U3</v>
          </cell>
          <cell r="D529" t="str">
            <v>Other</v>
          </cell>
          <cell r="E529">
            <v>30401</v>
          </cell>
          <cell r="K529">
            <v>343</v>
          </cell>
          <cell r="L529">
            <v>326720913.04000002</v>
          </cell>
          <cell r="M529">
            <v>59148607.369999997</v>
          </cell>
          <cell r="N529">
            <v>-45653308.350000001</v>
          </cell>
          <cell r="O529">
            <v>-12162069.060000001</v>
          </cell>
          <cell r="P529">
            <v>328054143</v>
          </cell>
          <cell r="Q529">
            <v>1554535.9200000018</v>
          </cell>
          <cell r="R529">
            <v>-542885.02999999374</v>
          </cell>
          <cell r="S529">
            <v>0</v>
          </cell>
          <cell r="T529">
            <v>329065793.89000005</v>
          </cell>
          <cell r="U529">
            <v>5704000.4100000001</v>
          </cell>
          <cell r="V529">
            <v>-1221506.55</v>
          </cell>
          <cell r="W529">
            <v>0</v>
          </cell>
          <cell r="X529">
            <v>333548287.75000006</v>
          </cell>
        </row>
        <row r="530">
          <cell r="A530" t="str">
            <v>34430401</v>
          </cell>
          <cell r="B530">
            <v>344</v>
          </cell>
          <cell r="C530" t="str">
            <v>Manatee U3</v>
          </cell>
          <cell r="D530" t="str">
            <v>Other</v>
          </cell>
          <cell r="E530">
            <v>30401</v>
          </cell>
          <cell r="K530">
            <v>344</v>
          </cell>
          <cell r="L530">
            <v>41161836.850000001</v>
          </cell>
          <cell r="M530">
            <v>43297.11</v>
          </cell>
          <cell r="N530">
            <v>-17184</v>
          </cell>
          <cell r="O530">
            <v>0</v>
          </cell>
          <cell r="P530">
            <v>41187949.960000001</v>
          </cell>
          <cell r="Q530">
            <v>195175.55</v>
          </cell>
          <cell r="R530">
            <v>-68160.460000000006</v>
          </cell>
          <cell r="S530">
            <v>0</v>
          </cell>
          <cell r="T530">
            <v>41314965.049999997</v>
          </cell>
          <cell r="U530">
            <v>716150.33000000007</v>
          </cell>
          <cell r="V530">
            <v>-153362.98000000001</v>
          </cell>
          <cell r="W530">
            <v>0</v>
          </cell>
          <cell r="X530">
            <v>41877752.399999999</v>
          </cell>
        </row>
        <row r="531">
          <cell r="A531" t="str">
            <v>34530401</v>
          </cell>
          <cell r="B531">
            <v>345</v>
          </cell>
          <cell r="C531" t="str">
            <v>Manatee U3</v>
          </cell>
          <cell r="D531" t="str">
            <v>Other</v>
          </cell>
          <cell r="E531">
            <v>30401</v>
          </cell>
          <cell r="K531">
            <v>345</v>
          </cell>
          <cell r="L531">
            <v>44569236.640000001</v>
          </cell>
          <cell r="M531">
            <v>2458.88</v>
          </cell>
          <cell r="N531">
            <v>-78711</v>
          </cell>
          <cell r="O531">
            <v>0</v>
          </cell>
          <cell r="P531">
            <v>44492984.520000003</v>
          </cell>
          <cell r="Q531">
            <v>210836.97</v>
          </cell>
          <cell r="R531">
            <v>-73629.84</v>
          </cell>
          <cell r="S531">
            <v>0</v>
          </cell>
          <cell r="T531">
            <v>44630191.649999999</v>
          </cell>
          <cell r="U531">
            <v>773616.19</v>
          </cell>
          <cell r="V531">
            <v>-165669.20000000001</v>
          </cell>
          <cell r="W531">
            <v>0</v>
          </cell>
          <cell r="X531">
            <v>45238138.639999993</v>
          </cell>
        </row>
        <row r="532">
          <cell r="A532" t="str">
            <v>34630401</v>
          </cell>
          <cell r="B532">
            <v>346</v>
          </cell>
          <cell r="C532" t="str">
            <v>Manatee U3</v>
          </cell>
          <cell r="D532" t="str">
            <v>Other</v>
          </cell>
          <cell r="E532">
            <v>30401</v>
          </cell>
          <cell r="K532">
            <v>346</v>
          </cell>
          <cell r="L532">
            <v>10907701.01</v>
          </cell>
          <cell r="M532">
            <v>0</v>
          </cell>
          <cell r="N532">
            <v>0</v>
          </cell>
          <cell r="O532">
            <v>0</v>
          </cell>
          <cell r="P532">
            <v>10907701.01</v>
          </cell>
          <cell r="Q532">
            <v>51687.850000000006</v>
          </cell>
          <cell r="R532">
            <v>-18050.760000000002</v>
          </cell>
          <cell r="S532">
            <v>0</v>
          </cell>
          <cell r="T532">
            <v>10941338.1</v>
          </cell>
          <cell r="U532">
            <v>189656.28</v>
          </cell>
          <cell r="V532">
            <v>-40614.71</v>
          </cell>
          <cell r="W532">
            <v>0</v>
          </cell>
          <cell r="X532">
            <v>11090379.669999998</v>
          </cell>
        </row>
        <row r="533">
          <cell r="A533" t="str">
            <v/>
          </cell>
          <cell r="B533" t="str">
            <v/>
          </cell>
          <cell r="C533" t="str">
            <v>Manatee U3</v>
          </cell>
          <cell r="D533" t="str">
            <v>Other</v>
          </cell>
          <cell r="E533" t="str">
            <v/>
          </cell>
          <cell r="J533" t="str">
            <v>Depr Total</v>
          </cell>
          <cell r="L533">
            <v>456492289</v>
          </cell>
          <cell r="M533">
            <v>59194363.359999999</v>
          </cell>
          <cell r="N533">
            <v>-45749203.350000001</v>
          </cell>
          <cell r="O533">
            <v>-12162069.060000001</v>
          </cell>
          <cell r="P533">
            <v>457775379.94999993</v>
          </cell>
          <cell r="Q533">
            <v>2169240.3100000019</v>
          </cell>
          <cell r="R533">
            <v>-757556.04999999364</v>
          </cell>
          <cell r="S533">
            <v>0</v>
          </cell>
          <cell r="T533">
            <v>459187064.21000004</v>
          </cell>
          <cell r="U533">
            <v>7959512.1800000006</v>
          </cell>
          <cell r="V533">
            <v>-1704522.39</v>
          </cell>
          <cell r="W533">
            <v>0</v>
          </cell>
          <cell r="X533">
            <v>465442054.00000006</v>
          </cell>
        </row>
        <row r="534">
          <cell r="A534" t="str">
            <v>346.330401</v>
          </cell>
          <cell r="B534">
            <v>346.3</v>
          </cell>
          <cell r="C534" t="str">
            <v>Manatee U3</v>
          </cell>
          <cell r="D534" t="str">
            <v>Other</v>
          </cell>
          <cell r="E534">
            <v>30401</v>
          </cell>
          <cell r="J534" t="str">
            <v>Amort</v>
          </cell>
          <cell r="K534">
            <v>346.3</v>
          </cell>
          <cell r="L534">
            <v>17061.72</v>
          </cell>
          <cell r="M534">
            <v>0</v>
          </cell>
          <cell r="N534">
            <v>0</v>
          </cell>
          <cell r="O534">
            <v>0</v>
          </cell>
          <cell r="P534">
            <v>17061.72</v>
          </cell>
          <cell r="Q534">
            <v>80.849999999999994</v>
          </cell>
          <cell r="R534">
            <v>-28.23</v>
          </cell>
          <cell r="S534">
            <v>0</v>
          </cell>
          <cell r="T534">
            <v>17114.34</v>
          </cell>
          <cell r="U534">
            <v>296.67000000000007</v>
          </cell>
          <cell r="V534">
            <v>-63.55</v>
          </cell>
          <cell r="W534">
            <v>0</v>
          </cell>
          <cell r="X534">
            <v>17347.460000000003</v>
          </cell>
        </row>
        <row r="535">
          <cell r="A535" t="str">
            <v>346.730401</v>
          </cell>
          <cell r="B535">
            <v>346.7</v>
          </cell>
          <cell r="C535" t="str">
            <v>Manatee U3</v>
          </cell>
          <cell r="D535" t="str">
            <v>Other</v>
          </cell>
          <cell r="E535">
            <v>30401</v>
          </cell>
          <cell r="K535">
            <v>346.7</v>
          </cell>
          <cell r="L535">
            <v>518959.61</v>
          </cell>
          <cell r="M535">
            <v>3986.59</v>
          </cell>
          <cell r="N535">
            <v>0</v>
          </cell>
          <cell r="O535">
            <v>0</v>
          </cell>
          <cell r="P535">
            <v>522946.2</v>
          </cell>
          <cell r="Q535">
            <v>2478.0599999999995</v>
          </cell>
          <cell r="R535">
            <v>-865.40000000000009</v>
          </cell>
          <cell r="S535">
            <v>0</v>
          </cell>
          <cell r="T535">
            <v>524558.86</v>
          </cell>
          <cell r="U535">
            <v>8328.35</v>
          </cell>
          <cell r="V535">
            <v>-187233.22</v>
          </cell>
          <cell r="W535">
            <v>0</v>
          </cell>
          <cell r="X535">
            <v>345653.99</v>
          </cell>
        </row>
        <row r="536">
          <cell r="A536" t="str">
            <v/>
          </cell>
          <cell r="B536" t="str">
            <v/>
          </cell>
          <cell r="C536" t="str">
            <v>Manatee U3</v>
          </cell>
          <cell r="D536" t="str">
            <v>Other</v>
          </cell>
          <cell r="E536" t="str">
            <v/>
          </cell>
          <cell r="J536" t="str">
            <v>Amort Total</v>
          </cell>
          <cell r="L536">
            <v>536021.32999999996</v>
          </cell>
          <cell r="M536">
            <v>3986.59</v>
          </cell>
          <cell r="N536">
            <v>0</v>
          </cell>
          <cell r="O536">
            <v>0</v>
          </cell>
          <cell r="P536">
            <v>540007.92000000004</v>
          </cell>
          <cell r="Q536">
            <v>2558.9099999999994</v>
          </cell>
          <cell r="R536">
            <v>-893.63000000000011</v>
          </cell>
          <cell r="S536">
            <v>0</v>
          </cell>
          <cell r="T536">
            <v>541673.19999999995</v>
          </cell>
          <cell r="U536">
            <v>8625.02</v>
          </cell>
          <cell r="V536">
            <v>-187296.77</v>
          </cell>
          <cell r="W536">
            <v>0</v>
          </cell>
          <cell r="X536">
            <v>363001.45</v>
          </cell>
        </row>
        <row r="537">
          <cell r="A537" t="str">
            <v/>
          </cell>
          <cell r="B537" t="str">
            <v/>
          </cell>
          <cell r="C537" t="str">
            <v>Manatee U3 Total</v>
          </cell>
          <cell r="D537" t="str">
            <v>Other</v>
          </cell>
          <cell r="E537" t="str">
            <v/>
          </cell>
          <cell r="I537" t="str">
            <v>Manatee U3 Total</v>
          </cell>
          <cell r="L537">
            <v>457028310.33000004</v>
          </cell>
          <cell r="M537">
            <v>59198349.950000003</v>
          </cell>
          <cell r="N537">
            <v>-45749203.350000001</v>
          </cell>
          <cell r="O537">
            <v>-12162069.060000001</v>
          </cell>
          <cell r="P537">
            <v>458315387.86999995</v>
          </cell>
          <cell r="Q537">
            <v>2171799.2200000021</v>
          </cell>
          <cell r="R537">
            <v>-758449.67999999365</v>
          </cell>
          <cell r="S537">
            <v>0</v>
          </cell>
          <cell r="T537">
            <v>459728737.41000003</v>
          </cell>
          <cell r="U537">
            <v>7968137.2000000002</v>
          </cell>
          <cell r="V537">
            <v>-1891819.16</v>
          </cell>
          <cell r="W537">
            <v>0</v>
          </cell>
          <cell r="X537">
            <v>465805055.45000005</v>
          </cell>
        </row>
        <row r="538">
          <cell r="A538" t="str">
            <v/>
          </cell>
          <cell r="B538" t="str">
            <v/>
          </cell>
          <cell r="C538" t="str">
            <v>Manatee U3 Total</v>
          </cell>
          <cell r="D538" t="str">
            <v>Other</v>
          </cell>
          <cell r="E538" t="str">
            <v/>
          </cell>
          <cell r="H538" t="str">
            <v>Manatee  Total</v>
          </cell>
          <cell r="L538">
            <v>457028310.33000004</v>
          </cell>
          <cell r="M538">
            <v>59198349.950000003</v>
          </cell>
          <cell r="N538">
            <v>-45749203.350000001</v>
          </cell>
          <cell r="O538">
            <v>-12162069.060000001</v>
          </cell>
          <cell r="P538">
            <v>458315387.86999995</v>
          </cell>
          <cell r="Q538">
            <v>2171799.2200000021</v>
          </cell>
          <cell r="R538">
            <v>-758449.67999999365</v>
          </cell>
          <cell r="S538">
            <v>0</v>
          </cell>
          <cell r="T538">
            <v>459728737.41000003</v>
          </cell>
          <cell r="U538">
            <v>7968137.2000000002</v>
          </cell>
          <cell r="V538">
            <v>-1891819.16</v>
          </cell>
          <cell r="W538">
            <v>0</v>
          </cell>
          <cell r="X538">
            <v>465805055.45000005</v>
          </cell>
        </row>
        <row r="539">
          <cell r="A539" t="str">
            <v>34130500</v>
          </cell>
          <cell r="B539">
            <v>341</v>
          </cell>
          <cell r="C539" t="str">
            <v>Martin Comm</v>
          </cell>
          <cell r="D539" t="str">
            <v>Other</v>
          </cell>
          <cell r="E539">
            <v>30500</v>
          </cell>
          <cell r="H539" t="str">
            <v xml:space="preserve">Martin </v>
          </cell>
          <cell r="I539" t="str">
            <v>Martin Comm</v>
          </cell>
          <cell r="J539" t="str">
            <v>Depr</v>
          </cell>
          <cell r="K539">
            <v>341</v>
          </cell>
          <cell r="L539">
            <v>42632285.520000003</v>
          </cell>
          <cell r="M539">
            <v>191390.71</v>
          </cell>
          <cell r="N539">
            <v>-159487.07</v>
          </cell>
          <cell r="O539">
            <v>0</v>
          </cell>
          <cell r="P539">
            <v>42664189.160000004</v>
          </cell>
          <cell r="Q539">
            <v>701538.71</v>
          </cell>
          <cell r="R539">
            <v>-88287.830000000016</v>
          </cell>
          <cell r="S539">
            <v>0</v>
          </cell>
          <cell r="T539">
            <v>43277440.040000007</v>
          </cell>
          <cell r="U539">
            <v>2950533.61</v>
          </cell>
          <cell r="V539">
            <v>-233228.54000000004</v>
          </cell>
          <cell r="W539">
            <v>0</v>
          </cell>
          <cell r="X539">
            <v>45994745.110000007</v>
          </cell>
        </row>
        <row r="540">
          <cell r="A540" t="str">
            <v>34230500</v>
          </cell>
          <cell r="B540">
            <v>342</v>
          </cell>
          <cell r="C540" t="str">
            <v>Martin Comm</v>
          </cell>
          <cell r="D540" t="str">
            <v>Other</v>
          </cell>
          <cell r="E540">
            <v>30500</v>
          </cell>
          <cell r="K540">
            <v>342</v>
          </cell>
          <cell r="L540">
            <v>3964615.76</v>
          </cell>
          <cell r="M540">
            <v>0</v>
          </cell>
          <cell r="N540">
            <v>0</v>
          </cell>
          <cell r="O540">
            <v>0</v>
          </cell>
          <cell r="P540">
            <v>3964615.76</v>
          </cell>
          <cell r="Q540">
            <v>65191.24</v>
          </cell>
          <cell r="R540">
            <v>-8204.24</v>
          </cell>
          <cell r="S540">
            <v>0</v>
          </cell>
          <cell r="T540">
            <v>4021602.76</v>
          </cell>
          <cell r="U540">
            <v>274181.51</v>
          </cell>
          <cell r="V540">
            <v>-21673.01</v>
          </cell>
          <cell r="W540">
            <v>0</v>
          </cell>
          <cell r="X540">
            <v>4274111.26</v>
          </cell>
        </row>
        <row r="541">
          <cell r="A541" t="str">
            <v>34330500</v>
          </cell>
          <cell r="B541">
            <v>343</v>
          </cell>
          <cell r="C541" t="str">
            <v>Martin Comm</v>
          </cell>
          <cell r="D541" t="str">
            <v>Other</v>
          </cell>
          <cell r="E541">
            <v>30500</v>
          </cell>
          <cell r="K541">
            <v>343</v>
          </cell>
          <cell r="L541">
            <v>26750285.09</v>
          </cell>
          <cell r="M541">
            <v>13331556.26</v>
          </cell>
          <cell r="N541">
            <v>0</v>
          </cell>
          <cell r="O541">
            <v>-7879182.8200000003</v>
          </cell>
          <cell r="P541">
            <v>32202658.530000001</v>
          </cell>
          <cell r="Q541">
            <v>529516.95000000112</v>
          </cell>
          <cell r="R541">
            <v>-66639.09</v>
          </cell>
          <cell r="S541">
            <v>0</v>
          </cell>
          <cell r="T541">
            <v>32665536.389999993</v>
          </cell>
          <cell r="U541">
            <v>2227043.98</v>
          </cell>
          <cell r="V541">
            <v>-176039.41999999998</v>
          </cell>
          <cell r="W541">
            <v>0</v>
          </cell>
          <cell r="X541">
            <v>34716540.949999996</v>
          </cell>
        </row>
        <row r="542">
          <cell r="A542" t="str">
            <v>34430500</v>
          </cell>
          <cell r="B542">
            <v>344</v>
          </cell>
          <cell r="C542" t="str">
            <v>Martin Comm</v>
          </cell>
          <cell r="D542" t="str">
            <v>Other</v>
          </cell>
          <cell r="E542">
            <v>30500</v>
          </cell>
          <cell r="K542">
            <v>344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34530500</v>
          </cell>
          <cell r="B543">
            <v>345</v>
          </cell>
          <cell r="C543" t="str">
            <v>Martin Comm</v>
          </cell>
          <cell r="D543" t="str">
            <v>Other</v>
          </cell>
          <cell r="E543">
            <v>30500</v>
          </cell>
          <cell r="K543">
            <v>345</v>
          </cell>
          <cell r="L543">
            <v>5032414.1100000003</v>
          </cell>
          <cell r="M543">
            <v>134.97</v>
          </cell>
          <cell r="N543">
            <v>0</v>
          </cell>
          <cell r="O543">
            <v>0</v>
          </cell>
          <cell r="P543">
            <v>5032549.08</v>
          </cell>
          <cell r="Q543">
            <v>82751.56</v>
          </cell>
          <cell r="R543">
            <v>-10414.18</v>
          </cell>
          <cell r="S543">
            <v>0</v>
          </cell>
          <cell r="T543">
            <v>5104886.4600000009</v>
          </cell>
          <cell r="U543">
            <v>348036.75</v>
          </cell>
          <cell r="V543">
            <v>-27510.98</v>
          </cell>
          <cell r="W543">
            <v>0</v>
          </cell>
          <cell r="X543">
            <v>5425412.2299999995</v>
          </cell>
        </row>
        <row r="544">
          <cell r="A544" t="str">
            <v>34630500</v>
          </cell>
          <cell r="B544">
            <v>346</v>
          </cell>
          <cell r="C544" t="str">
            <v>Martin Comm</v>
          </cell>
          <cell r="D544" t="str">
            <v>Other</v>
          </cell>
          <cell r="E544">
            <v>30500</v>
          </cell>
          <cell r="K544">
            <v>346</v>
          </cell>
          <cell r="L544">
            <v>3917849.57</v>
          </cell>
          <cell r="M544">
            <v>251.75</v>
          </cell>
          <cell r="N544">
            <v>0</v>
          </cell>
          <cell r="O544">
            <v>0</v>
          </cell>
          <cell r="P544">
            <v>3918101.32</v>
          </cell>
          <cell r="Q544">
            <v>64426.39</v>
          </cell>
          <cell r="R544">
            <v>-8107.98</v>
          </cell>
          <cell r="S544">
            <v>0</v>
          </cell>
          <cell r="T544">
            <v>3974419.73</v>
          </cell>
          <cell r="U544">
            <v>270964.72000000003</v>
          </cell>
          <cell r="V544">
            <v>-21418.720000000001</v>
          </cell>
          <cell r="W544">
            <v>0</v>
          </cell>
          <cell r="X544">
            <v>4223965.7300000004</v>
          </cell>
        </row>
        <row r="545">
          <cell r="A545" t="str">
            <v/>
          </cell>
          <cell r="B545" t="str">
            <v/>
          </cell>
          <cell r="C545" t="str">
            <v>Martin Comm</v>
          </cell>
          <cell r="D545" t="str">
            <v>Other</v>
          </cell>
          <cell r="E545" t="str">
            <v/>
          </cell>
          <cell r="J545" t="str">
            <v>Depr Total</v>
          </cell>
          <cell r="L545">
            <v>82297450.049999997</v>
          </cell>
          <cell r="M545">
            <v>13523333.690000001</v>
          </cell>
          <cell r="N545">
            <v>-159487.07</v>
          </cell>
          <cell r="O545">
            <v>-7879182.8200000003</v>
          </cell>
          <cell r="P545">
            <v>87782113.849999994</v>
          </cell>
          <cell r="Q545">
            <v>1443424.850000001</v>
          </cell>
          <cell r="R545">
            <v>-181653.32000000004</v>
          </cell>
          <cell r="S545">
            <v>0</v>
          </cell>
          <cell r="T545">
            <v>89043885.38000001</v>
          </cell>
          <cell r="U545">
            <v>6070760.5699999994</v>
          </cell>
          <cell r="V545">
            <v>-479870.67000000004</v>
          </cell>
          <cell r="W545">
            <v>0</v>
          </cell>
          <cell r="X545">
            <v>94634775.280000001</v>
          </cell>
        </row>
        <row r="546">
          <cell r="A546" t="str">
            <v>346.330500</v>
          </cell>
          <cell r="B546">
            <v>346.3</v>
          </cell>
          <cell r="C546" t="str">
            <v>Martin Comm</v>
          </cell>
          <cell r="D546" t="str">
            <v>Other</v>
          </cell>
          <cell r="E546">
            <v>30500</v>
          </cell>
          <cell r="J546" t="str">
            <v>Amort</v>
          </cell>
          <cell r="K546">
            <v>346.3</v>
          </cell>
          <cell r="L546">
            <v>69806.820000000007</v>
          </cell>
          <cell r="M546">
            <v>0</v>
          </cell>
          <cell r="N546">
            <v>-69806.820000000007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346.530500</v>
          </cell>
          <cell r="B547">
            <v>346.5</v>
          </cell>
          <cell r="C547" t="str">
            <v>Martin Comm</v>
          </cell>
          <cell r="D547" t="str">
            <v>Other</v>
          </cell>
          <cell r="E547">
            <v>30500</v>
          </cell>
          <cell r="K547">
            <v>346.5</v>
          </cell>
          <cell r="L547">
            <v>20197.240000000002</v>
          </cell>
          <cell r="M547">
            <v>0</v>
          </cell>
          <cell r="N547">
            <v>0</v>
          </cell>
          <cell r="O547">
            <v>0</v>
          </cell>
          <cell r="P547">
            <v>20197.240000000002</v>
          </cell>
          <cell r="Q547">
            <v>332.11</v>
          </cell>
          <cell r="R547">
            <v>-20239.04</v>
          </cell>
          <cell r="S547">
            <v>0</v>
          </cell>
          <cell r="T547">
            <v>290.31000000000131</v>
          </cell>
          <cell r="U547">
            <v>-6.9000000000000048</v>
          </cell>
          <cell r="V547">
            <v>0.57999999999989038</v>
          </cell>
          <cell r="W547">
            <v>0</v>
          </cell>
          <cell r="X547">
            <v>283.99000000000166</v>
          </cell>
        </row>
        <row r="548">
          <cell r="A548" t="str">
            <v>346.730500</v>
          </cell>
          <cell r="B548">
            <v>346.7</v>
          </cell>
          <cell r="C548" t="str">
            <v>Martin Comm</v>
          </cell>
          <cell r="D548" t="str">
            <v>Other</v>
          </cell>
          <cell r="E548">
            <v>30500</v>
          </cell>
          <cell r="K548">
            <v>346.7</v>
          </cell>
          <cell r="L548">
            <v>181067.71</v>
          </cell>
          <cell r="M548">
            <v>0</v>
          </cell>
          <cell r="N548">
            <v>0</v>
          </cell>
          <cell r="O548">
            <v>0</v>
          </cell>
          <cell r="P548">
            <v>181067.71</v>
          </cell>
          <cell r="Q548">
            <v>2977.34</v>
          </cell>
          <cell r="R548">
            <v>-9017.5300000000007</v>
          </cell>
          <cell r="S548">
            <v>0</v>
          </cell>
          <cell r="T548">
            <v>175027.52</v>
          </cell>
          <cell r="U548">
            <v>11265.650000000001</v>
          </cell>
          <cell r="V548">
            <v>-31008.060000000009</v>
          </cell>
          <cell r="W548">
            <v>0</v>
          </cell>
          <cell r="X548">
            <v>155285.10999999999</v>
          </cell>
        </row>
        <row r="549">
          <cell r="A549" t="str">
            <v/>
          </cell>
          <cell r="B549" t="str">
            <v/>
          </cell>
          <cell r="C549" t="str">
            <v>Martin Comm</v>
          </cell>
          <cell r="D549" t="str">
            <v>Other</v>
          </cell>
          <cell r="E549" t="str">
            <v/>
          </cell>
          <cell r="J549" t="str">
            <v>Amort Total</v>
          </cell>
          <cell r="L549">
            <v>271071.77</v>
          </cell>
          <cell r="M549">
            <v>0</v>
          </cell>
          <cell r="N549">
            <v>-69806.820000000007</v>
          </cell>
          <cell r="O549">
            <v>0</v>
          </cell>
          <cell r="P549">
            <v>201264.94999999998</v>
          </cell>
          <cell r="Q549">
            <v>3309.4500000000003</v>
          </cell>
          <cell r="R549">
            <v>-29256.57</v>
          </cell>
          <cell r="S549">
            <v>0</v>
          </cell>
          <cell r="T549">
            <v>175317.83</v>
          </cell>
          <cell r="U549">
            <v>11258.750000000002</v>
          </cell>
          <cell r="V549">
            <v>-31007.48000000001</v>
          </cell>
          <cell r="W549">
            <v>0</v>
          </cell>
          <cell r="X549">
            <v>155569.09999999998</v>
          </cell>
        </row>
        <row r="550">
          <cell r="A550" t="str">
            <v/>
          </cell>
          <cell r="B550" t="str">
            <v/>
          </cell>
          <cell r="C550" t="str">
            <v>Martin Comm Total</v>
          </cell>
          <cell r="D550" t="str">
            <v>Other</v>
          </cell>
          <cell r="E550" t="str">
            <v/>
          </cell>
          <cell r="I550" t="str">
            <v>Martin Comm Total</v>
          </cell>
          <cell r="L550">
            <v>82568521.819999978</v>
          </cell>
          <cell r="M550">
            <v>13523333.690000001</v>
          </cell>
          <cell r="N550">
            <v>-229293.89</v>
          </cell>
          <cell r="O550">
            <v>-7879182.8200000003</v>
          </cell>
          <cell r="P550">
            <v>87983378.799999982</v>
          </cell>
          <cell r="Q550">
            <v>1446734.3000000012</v>
          </cell>
          <cell r="R550">
            <v>-210909.89000000004</v>
          </cell>
          <cell r="S550">
            <v>0</v>
          </cell>
          <cell r="T550">
            <v>89219203.210000008</v>
          </cell>
          <cell r="U550">
            <v>6082019.3199999994</v>
          </cell>
          <cell r="V550">
            <v>-510878.15</v>
          </cell>
          <cell r="W550">
            <v>0</v>
          </cell>
          <cell r="X550">
            <v>94790344.379999995</v>
          </cell>
        </row>
        <row r="551">
          <cell r="A551" t="str">
            <v>34230501</v>
          </cell>
          <cell r="B551">
            <v>342</v>
          </cell>
          <cell r="C551" t="str">
            <v>Martin Pipeline</v>
          </cell>
          <cell r="D551" t="str">
            <v>Other</v>
          </cell>
          <cell r="E551">
            <v>30501</v>
          </cell>
          <cell r="I551" t="str">
            <v>Martin Pipeline</v>
          </cell>
          <cell r="J551" t="str">
            <v>Depr</v>
          </cell>
          <cell r="K551">
            <v>342</v>
          </cell>
          <cell r="L551">
            <v>13292885.619999999</v>
          </cell>
          <cell r="M551">
            <v>1E-3</v>
          </cell>
          <cell r="N551">
            <v>-13292885.619999999</v>
          </cell>
          <cell r="O551">
            <v>0</v>
          </cell>
          <cell r="P551">
            <v>1.0000001639127731E-3</v>
          </cell>
          <cell r="Q551">
            <v>0</v>
          </cell>
          <cell r="R551">
            <v>0</v>
          </cell>
          <cell r="S551">
            <v>0</v>
          </cell>
          <cell r="T551">
            <v>1.0000001639127731E-3</v>
          </cell>
          <cell r="U551">
            <v>0</v>
          </cell>
          <cell r="V551">
            <v>0</v>
          </cell>
          <cell r="W551">
            <v>0</v>
          </cell>
          <cell r="X551">
            <v>1.0000001639127731E-3</v>
          </cell>
        </row>
        <row r="552">
          <cell r="A552" t="str">
            <v/>
          </cell>
          <cell r="B552" t="str">
            <v/>
          </cell>
          <cell r="C552" t="str">
            <v>Martin Pipeline</v>
          </cell>
          <cell r="D552" t="str">
            <v>Other</v>
          </cell>
          <cell r="E552" t="str">
            <v/>
          </cell>
          <cell r="J552" t="str">
            <v>Depr Total</v>
          </cell>
          <cell r="L552">
            <v>13292885.619999999</v>
          </cell>
          <cell r="M552">
            <v>1E-3</v>
          </cell>
          <cell r="N552">
            <v>-13292885.619999999</v>
          </cell>
          <cell r="O552">
            <v>0</v>
          </cell>
          <cell r="P552">
            <v>1.0000001639127731E-3</v>
          </cell>
          <cell r="Q552">
            <v>0</v>
          </cell>
          <cell r="R552">
            <v>0</v>
          </cell>
          <cell r="S552">
            <v>0</v>
          </cell>
          <cell r="T552">
            <v>1.0000001639127731E-3</v>
          </cell>
          <cell r="U552">
            <v>0</v>
          </cell>
          <cell r="V552">
            <v>0</v>
          </cell>
          <cell r="W552">
            <v>0</v>
          </cell>
          <cell r="X552">
            <v>1.0000001639127731E-3</v>
          </cell>
        </row>
        <row r="553">
          <cell r="A553" t="str">
            <v/>
          </cell>
          <cell r="B553" t="str">
            <v/>
          </cell>
          <cell r="C553" t="str">
            <v>Martin Pipeline Total</v>
          </cell>
          <cell r="D553" t="str">
            <v>Other</v>
          </cell>
          <cell r="E553" t="str">
            <v/>
          </cell>
          <cell r="I553" t="str">
            <v>Martin Pipeline Total</v>
          </cell>
          <cell r="L553">
            <v>13292885.619999999</v>
          </cell>
          <cell r="M553">
            <v>1E-3</v>
          </cell>
          <cell r="N553">
            <v>-13292885.619999999</v>
          </cell>
          <cell r="O553">
            <v>0</v>
          </cell>
          <cell r="P553">
            <v>1.0000001639127731E-3</v>
          </cell>
          <cell r="Q553">
            <v>0</v>
          </cell>
          <cell r="R553">
            <v>0</v>
          </cell>
          <cell r="S553">
            <v>0</v>
          </cell>
          <cell r="T553">
            <v>1.0000001639127731E-3</v>
          </cell>
          <cell r="U553">
            <v>0</v>
          </cell>
          <cell r="V553">
            <v>0</v>
          </cell>
          <cell r="W553">
            <v>0</v>
          </cell>
          <cell r="X553">
            <v>1.0000001639127731E-3</v>
          </cell>
        </row>
        <row r="554">
          <cell r="A554" t="str">
            <v>34130502</v>
          </cell>
          <cell r="B554">
            <v>341</v>
          </cell>
          <cell r="C554" t="str">
            <v>Martin U3</v>
          </cell>
          <cell r="D554" t="str">
            <v>Other</v>
          </cell>
          <cell r="E554">
            <v>30502</v>
          </cell>
          <cell r="I554" t="str">
            <v>Martin U3</v>
          </cell>
          <cell r="J554" t="str">
            <v>Depr</v>
          </cell>
          <cell r="K554">
            <v>341</v>
          </cell>
          <cell r="L554">
            <v>1549770.09</v>
          </cell>
          <cell r="M554">
            <v>0</v>
          </cell>
          <cell r="N554">
            <v>0</v>
          </cell>
          <cell r="O554">
            <v>0</v>
          </cell>
          <cell r="P554">
            <v>1549770.09</v>
          </cell>
          <cell r="Q554">
            <v>25483.29</v>
          </cell>
          <cell r="R554">
            <v>-3207.04</v>
          </cell>
          <cell r="S554">
            <v>0</v>
          </cell>
          <cell r="T554">
            <v>1572046.34</v>
          </cell>
          <cell r="U554">
            <v>107177.69</v>
          </cell>
          <cell r="V554">
            <v>-8471.9800000000032</v>
          </cell>
          <cell r="W554">
            <v>0</v>
          </cell>
          <cell r="X554">
            <v>1670752.0500000003</v>
          </cell>
        </row>
        <row r="555">
          <cell r="A555" t="str">
            <v>34230502</v>
          </cell>
          <cell r="B555">
            <v>342</v>
          </cell>
          <cell r="C555" t="str">
            <v>Martin U3</v>
          </cell>
          <cell r="D555" t="str">
            <v>Other</v>
          </cell>
          <cell r="E555">
            <v>30502</v>
          </cell>
          <cell r="K555">
            <v>342</v>
          </cell>
          <cell r="L555">
            <v>166850.88</v>
          </cell>
          <cell r="M555">
            <v>0</v>
          </cell>
          <cell r="N555">
            <v>0</v>
          </cell>
          <cell r="O555">
            <v>0</v>
          </cell>
          <cell r="P555">
            <v>166850.88</v>
          </cell>
          <cell r="Q555">
            <v>2743.5699999999997</v>
          </cell>
          <cell r="R555">
            <v>-345.28</v>
          </cell>
          <cell r="S555">
            <v>0</v>
          </cell>
          <cell r="T555">
            <v>169249.17</v>
          </cell>
          <cell r="U555">
            <v>11538.939999999999</v>
          </cell>
          <cell r="V555">
            <v>-912.09999999999991</v>
          </cell>
          <cell r="W555">
            <v>0</v>
          </cell>
          <cell r="X555">
            <v>179876.01</v>
          </cell>
        </row>
        <row r="556">
          <cell r="A556" t="str">
            <v>34330502</v>
          </cell>
          <cell r="B556">
            <v>343</v>
          </cell>
          <cell r="C556" t="str">
            <v>Martin U3</v>
          </cell>
          <cell r="D556" t="str">
            <v>Other</v>
          </cell>
          <cell r="E556">
            <v>30502</v>
          </cell>
          <cell r="K556">
            <v>343</v>
          </cell>
          <cell r="L556">
            <v>157214471.40000001</v>
          </cell>
          <cell r="M556">
            <v>76863.27</v>
          </cell>
          <cell r="N556">
            <v>-367502.04</v>
          </cell>
          <cell r="O556">
            <v>10289722.539999999</v>
          </cell>
          <cell r="P556">
            <v>167213555.17000002</v>
          </cell>
          <cell r="Q556">
            <v>2392507.58</v>
          </cell>
          <cell r="R556">
            <v>-24369471.549999997</v>
          </cell>
          <cell r="S556">
            <v>0</v>
          </cell>
          <cell r="T556">
            <v>145236591.19999999</v>
          </cell>
          <cell r="U556">
            <v>19965388.599999998</v>
          </cell>
          <cell r="V556">
            <v>-816548.40999999992</v>
          </cell>
          <cell r="W556">
            <v>0</v>
          </cell>
          <cell r="X556">
            <v>164385431.39000002</v>
          </cell>
        </row>
        <row r="557">
          <cell r="A557" t="str">
            <v>34430502</v>
          </cell>
          <cell r="B557">
            <v>344</v>
          </cell>
          <cell r="C557" t="str">
            <v>Martin U3</v>
          </cell>
          <cell r="D557" t="str">
            <v>Other</v>
          </cell>
          <cell r="E557">
            <v>30502</v>
          </cell>
          <cell r="K557">
            <v>344</v>
          </cell>
          <cell r="L557">
            <v>20304672</v>
          </cell>
          <cell r="M557">
            <v>0</v>
          </cell>
          <cell r="N557">
            <v>0</v>
          </cell>
          <cell r="O557">
            <v>0</v>
          </cell>
          <cell r="P557">
            <v>20304672</v>
          </cell>
          <cell r="Q557">
            <v>333875.16000000003</v>
          </cell>
          <cell r="R557">
            <v>-42017.8</v>
          </cell>
          <cell r="S557">
            <v>0</v>
          </cell>
          <cell r="T557">
            <v>20596529.359999999</v>
          </cell>
          <cell r="U557">
            <v>1404213.2</v>
          </cell>
          <cell r="V557">
            <v>-110997.77</v>
          </cell>
          <cell r="W557">
            <v>0</v>
          </cell>
          <cell r="X557">
            <v>21889744.790000003</v>
          </cell>
        </row>
        <row r="558">
          <cell r="A558" t="str">
            <v>34530502</v>
          </cell>
          <cell r="B558">
            <v>345</v>
          </cell>
          <cell r="C558" t="str">
            <v>Martin U3</v>
          </cell>
          <cell r="D558" t="str">
            <v>Other</v>
          </cell>
          <cell r="E558">
            <v>30502</v>
          </cell>
          <cell r="K558">
            <v>345</v>
          </cell>
          <cell r="L558">
            <v>25494754.350000001</v>
          </cell>
          <cell r="M558">
            <v>-4950</v>
          </cell>
          <cell r="N558">
            <v>0</v>
          </cell>
          <cell r="O558">
            <v>0</v>
          </cell>
          <cell r="P558">
            <v>25489804.350000001</v>
          </cell>
          <cell r="Q558">
            <v>419135.68000000005</v>
          </cell>
          <cell r="R558">
            <v>-52747.729999999996</v>
          </cell>
          <cell r="S558">
            <v>0</v>
          </cell>
          <cell r="T558">
            <v>25856192.300000001</v>
          </cell>
          <cell r="U558">
            <v>1762802.1400000001</v>
          </cell>
          <cell r="V558">
            <v>-139342.87000000002</v>
          </cell>
          <cell r="W558">
            <v>0</v>
          </cell>
          <cell r="X558">
            <v>27479651.570000004</v>
          </cell>
        </row>
        <row r="559">
          <cell r="A559" t="str">
            <v>34630502</v>
          </cell>
          <cell r="B559">
            <v>346</v>
          </cell>
          <cell r="C559" t="str">
            <v>Martin U3</v>
          </cell>
          <cell r="D559" t="str">
            <v>Other</v>
          </cell>
          <cell r="E559">
            <v>30502</v>
          </cell>
          <cell r="K559">
            <v>346</v>
          </cell>
          <cell r="L559">
            <v>531739.18000000005</v>
          </cell>
          <cell r="M559">
            <v>0</v>
          </cell>
          <cell r="N559">
            <v>0</v>
          </cell>
          <cell r="O559">
            <v>0</v>
          </cell>
          <cell r="P559">
            <v>531739.18000000005</v>
          </cell>
          <cell r="Q559">
            <v>8743.5299999999988</v>
          </cell>
          <cell r="R559">
            <v>-1100.3699999999999</v>
          </cell>
          <cell r="S559">
            <v>0</v>
          </cell>
          <cell r="T559">
            <v>539382.34000000008</v>
          </cell>
          <cell r="U559">
            <v>36773.579999999994</v>
          </cell>
          <cell r="V559">
            <v>-2906.8399999999997</v>
          </cell>
          <cell r="W559">
            <v>0</v>
          </cell>
          <cell r="X559">
            <v>573249.08000000007</v>
          </cell>
        </row>
        <row r="560">
          <cell r="A560" t="str">
            <v/>
          </cell>
          <cell r="B560" t="str">
            <v/>
          </cell>
          <cell r="C560" t="str">
            <v>Martin U3</v>
          </cell>
          <cell r="D560" t="str">
            <v>Other</v>
          </cell>
          <cell r="E560" t="str">
            <v/>
          </cell>
          <cell r="J560" t="str">
            <v>Depr Total</v>
          </cell>
          <cell r="L560">
            <v>205262257.90000001</v>
          </cell>
          <cell r="M560">
            <v>71913.27</v>
          </cell>
          <cell r="N560">
            <v>-367502.04</v>
          </cell>
          <cell r="O560">
            <v>10289722.539999999</v>
          </cell>
          <cell r="P560">
            <v>215256391.67000002</v>
          </cell>
          <cell r="Q560">
            <v>3182488.81</v>
          </cell>
          <cell r="R560">
            <v>-24468889.77</v>
          </cell>
          <cell r="S560">
            <v>0</v>
          </cell>
          <cell r="T560">
            <v>193969990.71000001</v>
          </cell>
          <cell r="U560">
            <v>23287894.149999995</v>
          </cell>
          <cell r="V560">
            <v>-1079179.97</v>
          </cell>
          <cell r="W560">
            <v>0</v>
          </cell>
          <cell r="X560">
            <v>216178704.89000002</v>
          </cell>
        </row>
        <row r="561">
          <cell r="A561" t="str">
            <v/>
          </cell>
          <cell r="B561" t="str">
            <v/>
          </cell>
          <cell r="C561" t="str">
            <v>Martin U3 Total</v>
          </cell>
          <cell r="D561" t="str">
            <v>Other</v>
          </cell>
          <cell r="E561" t="str">
            <v/>
          </cell>
          <cell r="I561" t="str">
            <v>Martin U3 Total</v>
          </cell>
          <cell r="L561">
            <v>205262257.90000001</v>
          </cell>
          <cell r="M561">
            <v>71913.27</v>
          </cell>
          <cell r="N561">
            <v>-367502.04</v>
          </cell>
          <cell r="O561">
            <v>10289722.539999999</v>
          </cell>
          <cell r="P561">
            <v>215256391.67000002</v>
          </cell>
          <cell r="Q561">
            <v>3182488.81</v>
          </cell>
          <cell r="R561">
            <v>-24468889.77</v>
          </cell>
          <cell r="S561">
            <v>0</v>
          </cell>
          <cell r="T561">
            <v>193969990.71000001</v>
          </cell>
          <cell r="U561">
            <v>23287894.149999995</v>
          </cell>
          <cell r="V561">
            <v>-1079179.97</v>
          </cell>
          <cell r="W561">
            <v>0</v>
          </cell>
          <cell r="X561">
            <v>216178704.89000002</v>
          </cell>
        </row>
        <row r="562">
          <cell r="A562" t="str">
            <v>34130503</v>
          </cell>
          <cell r="B562">
            <v>341</v>
          </cell>
          <cell r="C562" t="str">
            <v>Martin U4</v>
          </cell>
          <cell r="D562" t="str">
            <v>Other</v>
          </cell>
          <cell r="E562">
            <v>30503</v>
          </cell>
          <cell r="I562" t="str">
            <v>Martin U4</v>
          </cell>
          <cell r="J562" t="str">
            <v>Depr</v>
          </cell>
          <cell r="K562">
            <v>341</v>
          </cell>
          <cell r="L562">
            <v>1220508.19</v>
          </cell>
          <cell r="M562">
            <v>712.95</v>
          </cell>
          <cell r="N562">
            <v>0</v>
          </cell>
          <cell r="O562">
            <v>0</v>
          </cell>
          <cell r="P562">
            <v>1221221.1399999999</v>
          </cell>
          <cell r="Q562">
            <v>20080.859999999997</v>
          </cell>
          <cell r="R562">
            <v>-2527.15</v>
          </cell>
          <cell r="S562">
            <v>0</v>
          </cell>
          <cell r="T562">
            <v>1238774.8500000001</v>
          </cell>
          <cell r="U562">
            <v>84456.16</v>
          </cell>
          <cell r="V562">
            <v>-6675.94</v>
          </cell>
          <cell r="W562">
            <v>0</v>
          </cell>
          <cell r="X562">
            <v>1316555.0699999998</v>
          </cell>
        </row>
        <row r="563">
          <cell r="A563" t="str">
            <v>34230503</v>
          </cell>
          <cell r="B563">
            <v>342</v>
          </cell>
          <cell r="C563" t="str">
            <v>Martin U4</v>
          </cell>
          <cell r="D563" t="str">
            <v>Other</v>
          </cell>
          <cell r="E563">
            <v>30503</v>
          </cell>
          <cell r="K563">
            <v>342</v>
          </cell>
          <cell r="L563">
            <v>166470.99</v>
          </cell>
          <cell r="M563">
            <v>0</v>
          </cell>
          <cell r="N563">
            <v>0</v>
          </cell>
          <cell r="O563">
            <v>0</v>
          </cell>
          <cell r="P563">
            <v>166470.99</v>
          </cell>
          <cell r="Q563">
            <v>2737.3199999999997</v>
          </cell>
          <cell r="R563">
            <v>-344.49</v>
          </cell>
          <cell r="S563">
            <v>0</v>
          </cell>
          <cell r="T563">
            <v>168863.82</v>
          </cell>
          <cell r="U563">
            <v>11512.67</v>
          </cell>
          <cell r="V563">
            <v>-910.04000000000008</v>
          </cell>
          <cell r="W563">
            <v>0</v>
          </cell>
          <cell r="X563">
            <v>179466.44999999998</v>
          </cell>
        </row>
        <row r="564">
          <cell r="A564" t="str">
            <v>34330503</v>
          </cell>
          <cell r="B564">
            <v>343</v>
          </cell>
          <cell r="C564" t="str">
            <v>Martin U4</v>
          </cell>
          <cell r="D564" t="str">
            <v>Other</v>
          </cell>
          <cell r="E564">
            <v>30503</v>
          </cell>
          <cell r="K564">
            <v>343</v>
          </cell>
          <cell r="L564">
            <v>175969193.09</v>
          </cell>
          <cell r="M564">
            <v>13662661.859999999</v>
          </cell>
          <cell r="N564">
            <v>-13257867.83</v>
          </cell>
          <cell r="O564">
            <v>2267103.89</v>
          </cell>
          <cell r="P564">
            <v>178641091.00999996</v>
          </cell>
          <cell r="Q564">
            <v>2937443.3599999994</v>
          </cell>
          <cell r="R564">
            <v>-369673.81000000052</v>
          </cell>
          <cell r="S564">
            <v>0</v>
          </cell>
          <cell r="T564">
            <v>181208860.56</v>
          </cell>
          <cell r="U564">
            <v>16278127.420000002</v>
          </cell>
          <cell r="V564">
            <v>-12012953.850000001</v>
          </cell>
          <cell r="W564">
            <v>0</v>
          </cell>
          <cell r="X564">
            <v>185474034.12999997</v>
          </cell>
        </row>
        <row r="565">
          <cell r="A565" t="str">
            <v>34430503</v>
          </cell>
          <cell r="B565">
            <v>344</v>
          </cell>
          <cell r="C565" t="str">
            <v>Martin U4</v>
          </cell>
          <cell r="D565" t="str">
            <v>Other</v>
          </cell>
          <cell r="E565">
            <v>30503</v>
          </cell>
          <cell r="K565">
            <v>344</v>
          </cell>
          <cell r="L565">
            <v>28033534.190000001</v>
          </cell>
          <cell r="M565">
            <v>0</v>
          </cell>
          <cell r="N565">
            <v>0</v>
          </cell>
          <cell r="O565">
            <v>0</v>
          </cell>
          <cell r="P565">
            <v>28033534.190000001</v>
          </cell>
          <cell r="Q565">
            <v>460962.92000000004</v>
          </cell>
          <cell r="R565">
            <v>-58011.649999999994</v>
          </cell>
          <cell r="S565">
            <v>0</v>
          </cell>
          <cell r="T565">
            <v>28436485.460000005</v>
          </cell>
          <cell r="U565">
            <v>1938719.27</v>
          </cell>
          <cell r="V565">
            <v>-153248.44</v>
          </cell>
          <cell r="W565">
            <v>0</v>
          </cell>
          <cell r="X565">
            <v>30221956.289999995</v>
          </cell>
        </row>
        <row r="566">
          <cell r="A566" t="str">
            <v>34530503</v>
          </cell>
          <cell r="B566">
            <v>345</v>
          </cell>
          <cell r="C566" t="str">
            <v>Martin U4</v>
          </cell>
          <cell r="D566" t="str">
            <v>Other</v>
          </cell>
          <cell r="E566">
            <v>30503</v>
          </cell>
          <cell r="K566">
            <v>345</v>
          </cell>
          <cell r="L566">
            <v>23770753.77</v>
          </cell>
          <cell r="M566">
            <v>82594.75</v>
          </cell>
          <cell r="N566">
            <v>-47310.2</v>
          </cell>
          <cell r="O566">
            <v>0</v>
          </cell>
          <cell r="P566">
            <v>23806038.32</v>
          </cell>
          <cell r="Q566">
            <v>391449.06999999995</v>
          </cell>
          <cell r="R566">
            <v>-49263.409999999989</v>
          </cell>
          <cell r="S566">
            <v>0</v>
          </cell>
          <cell r="T566">
            <v>24148223.98</v>
          </cell>
          <cell r="U566">
            <v>1646357.69</v>
          </cell>
          <cell r="V566">
            <v>-130138.37</v>
          </cell>
          <cell r="W566">
            <v>0</v>
          </cell>
          <cell r="X566">
            <v>25664443.300000001</v>
          </cell>
        </row>
        <row r="567">
          <cell r="A567" t="str">
            <v>34630503</v>
          </cell>
          <cell r="B567">
            <v>346</v>
          </cell>
          <cell r="C567" t="str">
            <v>Martin U4</v>
          </cell>
          <cell r="D567" t="str">
            <v>Other</v>
          </cell>
          <cell r="E567">
            <v>30503</v>
          </cell>
          <cell r="K567">
            <v>346</v>
          </cell>
          <cell r="L567">
            <v>687902.97</v>
          </cell>
          <cell r="M567">
            <v>995.15</v>
          </cell>
          <cell r="N567">
            <v>0</v>
          </cell>
          <cell r="O567">
            <v>0</v>
          </cell>
          <cell r="P567">
            <v>688898.12</v>
          </cell>
          <cell r="Q567">
            <v>11327.74</v>
          </cell>
          <cell r="R567">
            <v>-1425.58</v>
          </cell>
          <cell r="S567">
            <v>0</v>
          </cell>
          <cell r="T567">
            <v>698800.28</v>
          </cell>
          <cell r="U567">
            <v>47642.23</v>
          </cell>
          <cell r="V567">
            <v>-3765.91</v>
          </cell>
          <cell r="W567">
            <v>0</v>
          </cell>
          <cell r="X567">
            <v>742676.59999999986</v>
          </cell>
        </row>
        <row r="568">
          <cell r="A568" t="str">
            <v/>
          </cell>
          <cell r="B568" t="str">
            <v/>
          </cell>
          <cell r="C568" t="str">
            <v>Martin U4</v>
          </cell>
          <cell r="D568" t="str">
            <v>Other</v>
          </cell>
          <cell r="E568" t="str">
            <v/>
          </cell>
          <cell r="J568" t="str">
            <v>Depr Total</v>
          </cell>
          <cell r="L568">
            <v>229848363.20000002</v>
          </cell>
          <cell r="M568">
            <v>13746964.709999999</v>
          </cell>
          <cell r="N568">
            <v>-13305178.029999999</v>
          </cell>
          <cell r="O568">
            <v>2267103.89</v>
          </cell>
          <cell r="P568">
            <v>232557253.76999995</v>
          </cell>
          <cell r="Q568">
            <v>3824001.2699999996</v>
          </cell>
          <cell r="R568">
            <v>-481246.09000000055</v>
          </cell>
          <cell r="S568">
            <v>0</v>
          </cell>
          <cell r="T568">
            <v>235900008.94999999</v>
          </cell>
          <cell r="U568">
            <v>20006815.440000005</v>
          </cell>
          <cell r="V568">
            <v>-12307692.550000001</v>
          </cell>
          <cell r="W568">
            <v>0</v>
          </cell>
          <cell r="X568">
            <v>243599131.83999997</v>
          </cell>
        </row>
        <row r="569">
          <cell r="A569" t="str">
            <v/>
          </cell>
          <cell r="B569" t="str">
            <v/>
          </cell>
          <cell r="C569" t="str">
            <v>Martin U4 Total</v>
          </cell>
          <cell r="D569" t="str">
            <v>Other</v>
          </cell>
          <cell r="E569" t="str">
            <v/>
          </cell>
          <cell r="I569" t="str">
            <v>Martin U4 Total</v>
          </cell>
          <cell r="L569">
            <v>229848363.20000002</v>
          </cell>
          <cell r="M569">
            <v>13746964.709999999</v>
          </cell>
          <cell r="N569">
            <v>-13305178.029999999</v>
          </cell>
          <cell r="O569">
            <v>2267103.89</v>
          </cell>
          <cell r="P569">
            <v>232557253.76999995</v>
          </cell>
          <cell r="Q569">
            <v>3824001.2699999996</v>
          </cell>
          <cell r="R569">
            <v>-481246.09000000055</v>
          </cell>
          <cell r="S569">
            <v>0</v>
          </cell>
          <cell r="T569">
            <v>235900008.94999999</v>
          </cell>
          <cell r="U569">
            <v>20006815.440000005</v>
          </cell>
          <cell r="V569">
            <v>-12307692.550000001</v>
          </cell>
          <cell r="W569">
            <v>0</v>
          </cell>
          <cell r="X569">
            <v>243599131.83999997</v>
          </cell>
        </row>
        <row r="570">
          <cell r="A570" t="str">
            <v>34130504</v>
          </cell>
          <cell r="B570">
            <v>341</v>
          </cell>
          <cell r="C570" t="str">
            <v>Martin U8</v>
          </cell>
          <cell r="D570" t="str">
            <v>Other</v>
          </cell>
          <cell r="E570">
            <v>30504</v>
          </cell>
          <cell r="I570" t="str">
            <v>Martin U8</v>
          </cell>
          <cell r="J570" t="str">
            <v>Depr</v>
          </cell>
          <cell r="K570">
            <v>341</v>
          </cell>
          <cell r="L570">
            <v>22767375.48</v>
          </cell>
          <cell r="M570">
            <v>0</v>
          </cell>
          <cell r="N570">
            <v>0</v>
          </cell>
          <cell r="O570">
            <v>0</v>
          </cell>
          <cell r="P570">
            <v>22767375.48</v>
          </cell>
          <cell r="Q570">
            <v>31685.440000000002</v>
          </cell>
          <cell r="R570">
            <v>-35113.490000000005</v>
          </cell>
          <cell r="S570">
            <v>0</v>
          </cell>
          <cell r="T570">
            <v>22763947.430000003</v>
          </cell>
          <cell r="U570">
            <v>733419.99</v>
          </cell>
          <cell r="V570">
            <v>-75848.829999999987</v>
          </cell>
          <cell r="W570">
            <v>0</v>
          </cell>
          <cell r="X570">
            <v>23421518.590000004</v>
          </cell>
        </row>
        <row r="571">
          <cell r="A571" t="str">
            <v>34230504</v>
          </cell>
          <cell r="B571">
            <v>342</v>
          </cell>
          <cell r="C571" t="str">
            <v>Martin U8</v>
          </cell>
          <cell r="D571" t="str">
            <v>Other</v>
          </cell>
          <cell r="E571">
            <v>30504</v>
          </cell>
          <cell r="K571">
            <v>342</v>
          </cell>
          <cell r="L571">
            <v>10868962.91</v>
          </cell>
          <cell r="M571">
            <v>0</v>
          </cell>
          <cell r="N571">
            <v>0</v>
          </cell>
          <cell r="O571">
            <v>0</v>
          </cell>
          <cell r="P571">
            <v>10868962.91</v>
          </cell>
          <cell r="Q571">
            <v>15126.369999999999</v>
          </cell>
          <cell r="R571">
            <v>-16762.900000000001</v>
          </cell>
          <cell r="S571">
            <v>0</v>
          </cell>
          <cell r="T571">
            <v>10867326.379999999</v>
          </cell>
          <cell r="U571">
            <v>350128.83</v>
          </cell>
          <cell r="V571">
            <v>-36209.659999999996</v>
          </cell>
          <cell r="W571">
            <v>0</v>
          </cell>
          <cell r="X571">
            <v>11181245.549999999</v>
          </cell>
        </row>
        <row r="572">
          <cell r="A572" t="str">
            <v>34330504</v>
          </cell>
          <cell r="B572">
            <v>343</v>
          </cell>
          <cell r="C572" t="str">
            <v>Martin U8</v>
          </cell>
          <cell r="D572" t="str">
            <v>Other</v>
          </cell>
          <cell r="E572">
            <v>30504</v>
          </cell>
          <cell r="K572">
            <v>343</v>
          </cell>
          <cell r="L572">
            <v>346059813.00999999</v>
          </cell>
          <cell r="M572">
            <v>47667080.169999994</v>
          </cell>
          <cell r="N572">
            <v>-1651691.57</v>
          </cell>
          <cell r="O572">
            <v>-6981394.1299999999</v>
          </cell>
          <cell r="P572">
            <v>385093807.48000002</v>
          </cell>
          <cell r="Q572">
            <v>15302980.57</v>
          </cell>
          <cell r="R572">
            <v>-28496487.909999996</v>
          </cell>
          <cell r="S572">
            <v>0</v>
          </cell>
          <cell r="T572">
            <v>371900300.13999999</v>
          </cell>
          <cell r="U572">
            <v>27273188.48</v>
          </cell>
          <cell r="V572">
            <v>-9439501.6300000008</v>
          </cell>
          <cell r="W572">
            <v>0</v>
          </cell>
          <cell r="X572">
            <v>389733986.99000001</v>
          </cell>
        </row>
        <row r="573">
          <cell r="A573" t="str">
            <v>34430504</v>
          </cell>
          <cell r="B573">
            <v>344</v>
          </cell>
          <cell r="C573" t="str">
            <v>Martin U8</v>
          </cell>
          <cell r="D573" t="str">
            <v>Other</v>
          </cell>
          <cell r="E573">
            <v>30504</v>
          </cell>
          <cell r="K573">
            <v>344</v>
          </cell>
          <cell r="L573">
            <v>39386571.890000001</v>
          </cell>
          <cell r="M573">
            <v>9084.56</v>
          </cell>
          <cell r="N573">
            <v>0</v>
          </cell>
          <cell r="O573">
            <v>0</v>
          </cell>
          <cell r="P573">
            <v>39395656.450000003</v>
          </cell>
          <cell r="Q573">
            <v>54827.070000000007</v>
          </cell>
          <cell r="R573">
            <v>-60758.83</v>
          </cell>
          <cell r="S573">
            <v>0</v>
          </cell>
          <cell r="T573">
            <v>39389724.690000005</v>
          </cell>
          <cell r="U573">
            <v>1269077.4000000001</v>
          </cell>
          <cell r="V573">
            <v>-131245.48000000001</v>
          </cell>
          <cell r="W573">
            <v>0</v>
          </cell>
          <cell r="X573">
            <v>40527556.610000007</v>
          </cell>
        </row>
        <row r="574">
          <cell r="A574" t="str">
            <v>34530504</v>
          </cell>
          <cell r="B574">
            <v>345</v>
          </cell>
          <cell r="C574" t="str">
            <v>Martin U8</v>
          </cell>
          <cell r="D574" t="str">
            <v>Other</v>
          </cell>
          <cell r="E574">
            <v>30504</v>
          </cell>
          <cell r="K574">
            <v>345</v>
          </cell>
          <cell r="L574">
            <v>50694473.899999999</v>
          </cell>
          <cell r="M574">
            <v>0</v>
          </cell>
          <cell r="N574">
            <v>0</v>
          </cell>
          <cell r="O574">
            <v>0</v>
          </cell>
          <cell r="P574">
            <v>50694473.899999999</v>
          </cell>
          <cell r="Q574">
            <v>70551.69</v>
          </cell>
          <cell r="R574">
            <v>-78184.67</v>
          </cell>
          <cell r="S574">
            <v>0</v>
          </cell>
          <cell r="T574">
            <v>50686840.919999994</v>
          </cell>
          <cell r="U574">
            <v>1633053.4000000001</v>
          </cell>
          <cell r="V574">
            <v>-168887.15</v>
          </cell>
          <cell r="W574">
            <v>0</v>
          </cell>
          <cell r="X574">
            <v>52151007.170000002</v>
          </cell>
        </row>
        <row r="575">
          <cell r="A575" t="str">
            <v>34630504</v>
          </cell>
          <cell r="B575">
            <v>346</v>
          </cell>
          <cell r="C575" t="str">
            <v>Martin U8</v>
          </cell>
          <cell r="D575" t="str">
            <v>Other</v>
          </cell>
          <cell r="E575">
            <v>30504</v>
          </cell>
          <cell r="K575">
            <v>346</v>
          </cell>
          <cell r="L575">
            <v>4430637.91</v>
          </cell>
          <cell r="M575">
            <v>0</v>
          </cell>
          <cell r="N575">
            <v>0</v>
          </cell>
          <cell r="O575">
            <v>0</v>
          </cell>
          <cell r="P575">
            <v>4430637.91</v>
          </cell>
          <cell r="Q575">
            <v>6166.1399999999994</v>
          </cell>
          <cell r="R575">
            <v>-6833.26</v>
          </cell>
          <cell r="S575">
            <v>0</v>
          </cell>
          <cell r="T575">
            <v>4429970.79</v>
          </cell>
          <cell r="U575">
            <v>142726.97</v>
          </cell>
          <cell r="V575">
            <v>-14760.55</v>
          </cell>
          <cell r="W575">
            <v>0</v>
          </cell>
          <cell r="X575">
            <v>4557937.21</v>
          </cell>
        </row>
        <row r="576">
          <cell r="A576" t="str">
            <v/>
          </cell>
          <cell r="B576" t="str">
            <v/>
          </cell>
          <cell r="C576" t="str">
            <v>Martin U8</v>
          </cell>
          <cell r="D576" t="str">
            <v>Other</v>
          </cell>
          <cell r="E576" t="str">
            <v/>
          </cell>
          <cell r="J576" t="str">
            <v>Depr Total</v>
          </cell>
          <cell r="L576">
            <v>474207835.09999996</v>
          </cell>
          <cell r="M576">
            <v>47676164.729999997</v>
          </cell>
          <cell r="N576">
            <v>-1651691.57</v>
          </cell>
          <cell r="O576">
            <v>-6981394.1299999999</v>
          </cell>
          <cell r="P576">
            <v>513250914.13</v>
          </cell>
          <cell r="Q576">
            <v>15481337.280000001</v>
          </cell>
          <cell r="R576">
            <v>-28694141.059999999</v>
          </cell>
          <cell r="S576">
            <v>0</v>
          </cell>
          <cell r="T576">
            <v>500038110.35000002</v>
          </cell>
          <cell r="U576">
            <v>31401595.069999997</v>
          </cell>
          <cell r="V576">
            <v>-9866453.3000000026</v>
          </cell>
          <cell r="W576">
            <v>0</v>
          </cell>
          <cell r="X576">
            <v>521573252.12</v>
          </cell>
        </row>
        <row r="577">
          <cell r="A577" t="str">
            <v/>
          </cell>
          <cell r="B577" t="str">
            <v/>
          </cell>
          <cell r="C577" t="str">
            <v>Martin U8 Total</v>
          </cell>
          <cell r="D577" t="str">
            <v>Other</v>
          </cell>
          <cell r="E577" t="str">
            <v/>
          </cell>
          <cell r="I577" t="str">
            <v>Martin U8 Total</v>
          </cell>
          <cell r="L577">
            <v>474207835.09999996</v>
          </cell>
          <cell r="M577">
            <v>47676164.729999997</v>
          </cell>
          <cell r="N577">
            <v>-1651691.57</v>
          </cell>
          <cell r="O577">
            <v>-6981394.1299999999</v>
          </cell>
          <cell r="P577">
            <v>513250914.13</v>
          </cell>
          <cell r="Q577">
            <v>15481337.280000001</v>
          </cell>
          <cell r="R577">
            <v>-28694141.059999999</v>
          </cell>
          <cell r="S577">
            <v>0</v>
          </cell>
          <cell r="T577">
            <v>500038110.35000002</v>
          </cell>
          <cell r="U577">
            <v>31401595.069999997</v>
          </cell>
          <cell r="V577">
            <v>-9866453.3000000026</v>
          </cell>
          <cell r="W577">
            <v>0</v>
          </cell>
          <cell r="X577">
            <v>521573252.12</v>
          </cell>
        </row>
        <row r="578">
          <cell r="A578" t="str">
            <v/>
          </cell>
          <cell r="B578" t="str">
            <v/>
          </cell>
          <cell r="C578" t="str">
            <v>Martin U8 Total</v>
          </cell>
          <cell r="D578" t="str">
            <v>Other</v>
          </cell>
          <cell r="E578" t="str">
            <v/>
          </cell>
          <cell r="H578" t="str">
            <v>Martin  Total</v>
          </cell>
          <cell r="L578">
            <v>1005179863.6399999</v>
          </cell>
          <cell r="M578">
            <v>75018376.400999993</v>
          </cell>
          <cell r="N578">
            <v>-28846551.149999999</v>
          </cell>
          <cell r="O578">
            <v>-2303750.5200000005</v>
          </cell>
          <cell r="P578">
            <v>1049047938.3709999</v>
          </cell>
          <cell r="Q578">
            <v>23934561.66</v>
          </cell>
          <cell r="R578">
            <v>-53855186.809999987</v>
          </cell>
          <cell r="S578">
            <v>0</v>
          </cell>
          <cell r="T578">
            <v>1019127313.221</v>
          </cell>
          <cell r="U578">
            <v>80778323.980000004</v>
          </cell>
          <cell r="V578">
            <v>-23764203.969999999</v>
          </cell>
          <cell r="W578">
            <v>0</v>
          </cell>
          <cell r="X578">
            <v>1076141433.2309999</v>
          </cell>
        </row>
        <row r="579">
          <cell r="A579" t="str">
            <v>34140103</v>
          </cell>
          <cell r="B579">
            <v>341</v>
          </cell>
          <cell r="C579" t="str">
            <v>Martin Solar</v>
          </cell>
          <cell r="D579" t="str">
            <v>Other</v>
          </cell>
          <cell r="E579">
            <v>40103</v>
          </cell>
          <cell r="H579" t="str">
            <v xml:space="preserve">Martin Solar </v>
          </cell>
          <cell r="I579" t="str">
            <v>Martin Solar</v>
          </cell>
          <cell r="J579" t="str">
            <v>Depr</v>
          </cell>
          <cell r="K579">
            <v>341</v>
          </cell>
          <cell r="L579">
            <v>90.550000999999995</v>
          </cell>
          <cell r="M579">
            <v>0.11</v>
          </cell>
          <cell r="N579">
            <v>0</v>
          </cell>
          <cell r="O579">
            <v>0</v>
          </cell>
          <cell r="P579">
            <v>90.660000999999994</v>
          </cell>
          <cell r="Q579">
            <v>0.57999999999999996</v>
          </cell>
          <cell r="R579">
            <v>-7.0000000000000007E-2</v>
          </cell>
          <cell r="S579">
            <v>0</v>
          </cell>
          <cell r="T579">
            <v>91.170000999999999</v>
          </cell>
          <cell r="U579">
            <v>0.66000000000000014</v>
          </cell>
          <cell r="V579">
            <v>0</v>
          </cell>
          <cell r="W579">
            <v>0</v>
          </cell>
          <cell r="X579">
            <v>91.830000999999996</v>
          </cell>
        </row>
        <row r="580">
          <cell r="A580" t="str">
            <v>34240103</v>
          </cell>
          <cell r="B580">
            <v>342</v>
          </cell>
          <cell r="C580" t="str">
            <v>Martin Solar</v>
          </cell>
          <cell r="D580" t="str">
            <v>Other</v>
          </cell>
          <cell r="E580">
            <v>40103</v>
          </cell>
          <cell r="K580">
            <v>342</v>
          </cell>
          <cell r="L580">
            <v>9.9999999999999995E-7</v>
          </cell>
          <cell r="M580">
            <v>0</v>
          </cell>
          <cell r="N580">
            <v>0</v>
          </cell>
          <cell r="O580">
            <v>0</v>
          </cell>
          <cell r="P580">
            <v>9.9999999999999995E-7</v>
          </cell>
          <cell r="Q580">
            <v>0</v>
          </cell>
          <cell r="R580">
            <v>0</v>
          </cell>
          <cell r="S580">
            <v>0</v>
          </cell>
          <cell r="T580">
            <v>9.9999999999999995E-7</v>
          </cell>
          <cell r="U580">
            <v>0</v>
          </cell>
          <cell r="V580">
            <v>0</v>
          </cell>
          <cell r="W580">
            <v>0</v>
          </cell>
          <cell r="X580">
            <v>9.9999999999999995E-7</v>
          </cell>
        </row>
        <row r="581">
          <cell r="A581" t="str">
            <v>34340103</v>
          </cell>
          <cell r="B581">
            <v>343</v>
          </cell>
          <cell r="C581" t="str">
            <v>Martin Solar</v>
          </cell>
          <cell r="D581" t="str">
            <v>Other</v>
          </cell>
          <cell r="E581">
            <v>40103</v>
          </cell>
          <cell r="K581">
            <v>343</v>
          </cell>
          <cell r="L581">
            <v>390586865.63000101</v>
          </cell>
          <cell r="M581">
            <v>5944230.0800000001</v>
          </cell>
          <cell r="N581">
            <v>0</v>
          </cell>
          <cell r="O581">
            <v>0</v>
          </cell>
          <cell r="P581">
            <v>396531095.71000099</v>
          </cell>
          <cell r="Q581">
            <v>2553899.5700000003</v>
          </cell>
          <cell r="R581">
            <v>-288576.42</v>
          </cell>
          <cell r="S581">
            <v>0</v>
          </cell>
          <cell r="T581">
            <v>398796418.86000097</v>
          </cell>
          <cell r="U581">
            <v>2874733.81</v>
          </cell>
          <cell r="V581">
            <v>-1818.0400000000002</v>
          </cell>
          <cell r="W581">
            <v>0</v>
          </cell>
          <cell r="X581">
            <v>401669334.63000095</v>
          </cell>
        </row>
        <row r="582">
          <cell r="A582" t="str">
            <v>34440103</v>
          </cell>
          <cell r="B582">
            <v>344</v>
          </cell>
          <cell r="C582" t="str">
            <v>Martin Solar</v>
          </cell>
          <cell r="D582" t="str">
            <v>Other</v>
          </cell>
          <cell r="E582">
            <v>40103</v>
          </cell>
          <cell r="K582">
            <v>344</v>
          </cell>
          <cell r="L582">
            <v>9.9999999999999995E-7</v>
          </cell>
          <cell r="M582">
            <v>0</v>
          </cell>
          <cell r="N582">
            <v>0</v>
          </cell>
          <cell r="O582">
            <v>0</v>
          </cell>
          <cell r="P582">
            <v>9.9999999999999995E-7</v>
          </cell>
          <cell r="Q582">
            <v>0</v>
          </cell>
          <cell r="R582">
            <v>0</v>
          </cell>
          <cell r="S582">
            <v>0</v>
          </cell>
          <cell r="T582">
            <v>9.9999999999999995E-7</v>
          </cell>
          <cell r="U582">
            <v>0</v>
          </cell>
          <cell r="V582">
            <v>0</v>
          </cell>
          <cell r="W582">
            <v>0</v>
          </cell>
          <cell r="X582">
            <v>9.9999999999999995E-7</v>
          </cell>
        </row>
        <row r="583">
          <cell r="A583" t="str">
            <v>34540103</v>
          </cell>
          <cell r="B583">
            <v>345</v>
          </cell>
          <cell r="C583" t="str">
            <v>Martin Solar</v>
          </cell>
          <cell r="D583" t="str">
            <v>Other</v>
          </cell>
          <cell r="E583">
            <v>40103</v>
          </cell>
          <cell r="K583">
            <v>345</v>
          </cell>
          <cell r="L583">
            <v>9.9999999999999995E-7</v>
          </cell>
          <cell r="M583">
            <v>0</v>
          </cell>
          <cell r="N583">
            <v>0</v>
          </cell>
          <cell r="O583">
            <v>0</v>
          </cell>
          <cell r="P583">
            <v>9.9999999999999995E-7</v>
          </cell>
          <cell r="Q583">
            <v>0</v>
          </cell>
          <cell r="R583">
            <v>0</v>
          </cell>
          <cell r="S583">
            <v>0</v>
          </cell>
          <cell r="T583">
            <v>9.9999999999999995E-7</v>
          </cell>
          <cell r="U583">
            <v>0</v>
          </cell>
          <cell r="V583">
            <v>0</v>
          </cell>
          <cell r="W583">
            <v>0</v>
          </cell>
          <cell r="X583">
            <v>9.9999999999999995E-7</v>
          </cell>
        </row>
        <row r="584">
          <cell r="A584" t="str">
            <v>34640103</v>
          </cell>
          <cell r="B584">
            <v>346</v>
          </cell>
          <cell r="C584" t="str">
            <v>Martin Solar</v>
          </cell>
          <cell r="D584" t="str">
            <v>Other</v>
          </cell>
          <cell r="E584">
            <v>40103</v>
          </cell>
          <cell r="K584">
            <v>346</v>
          </cell>
          <cell r="L584">
            <v>1152.330001</v>
          </cell>
          <cell r="M584">
            <v>146.97999999999999</v>
          </cell>
          <cell r="N584">
            <v>0</v>
          </cell>
          <cell r="O584">
            <v>0</v>
          </cell>
          <cell r="P584">
            <v>1299.3100010000001</v>
          </cell>
          <cell r="Q584">
            <v>8.3700000000000045</v>
          </cell>
          <cell r="R584">
            <v>-0.95000000000000007</v>
          </cell>
          <cell r="S584">
            <v>0</v>
          </cell>
          <cell r="T584">
            <v>1306.7300009999999</v>
          </cell>
          <cell r="U584">
            <v>9.41</v>
          </cell>
          <cell r="V584">
            <v>0</v>
          </cell>
          <cell r="W584">
            <v>0</v>
          </cell>
          <cell r="X584">
            <v>1316.1400010000002</v>
          </cell>
        </row>
        <row r="585">
          <cell r="A585" t="str">
            <v/>
          </cell>
          <cell r="B585" t="str">
            <v/>
          </cell>
          <cell r="C585" t="str">
            <v>Martin Solar</v>
          </cell>
          <cell r="D585" t="str">
            <v>Other</v>
          </cell>
          <cell r="E585" t="str">
            <v/>
          </cell>
          <cell r="J585" t="str">
            <v>Depr Total</v>
          </cell>
          <cell r="L585">
            <v>390588108.51000601</v>
          </cell>
          <cell r="M585">
            <v>5944377.1700000009</v>
          </cell>
          <cell r="N585">
            <v>0</v>
          </cell>
          <cell r="O585">
            <v>0</v>
          </cell>
          <cell r="P585">
            <v>396532485.68000603</v>
          </cell>
          <cell r="Q585">
            <v>2553908.5200000005</v>
          </cell>
          <cell r="R585">
            <v>-288577.44</v>
          </cell>
          <cell r="S585">
            <v>0</v>
          </cell>
          <cell r="T585">
            <v>398797816.76000595</v>
          </cell>
          <cell r="U585">
            <v>2874743.8800000004</v>
          </cell>
          <cell r="V585">
            <v>-1818.0400000000002</v>
          </cell>
          <cell r="W585">
            <v>0</v>
          </cell>
          <cell r="X585">
            <v>401670742.60000598</v>
          </cell>
        </row>
        <row r="586">
          <cell r="A586" t="str">
            <v>346.540103</v>
          </cell>
          <cell r="B586">
            <v>346.5</v>
          </cell>
          <cell r="C586" t="str">
            <v>Martin Solar</v>
          </cell>
          <cell r="D586" t="str">
            <v>Other</v>
          </cell>
          <cell r="E586">
            <v>40103</v>
          </cell>
          <cell r="J586" t="str">
            <v>Amort</v>
          </cell>
          <cell r="K586">
            <v>346.5</v>
          </cell>
          <cell r="L586">
            <v>21384.000001</v>
          </cell>
          <cell r="M586">
            <v>0</v>
          </cell>
          <cell r="N586">
            <v>0</v>
          </cell>
          <cell r="O586">
            <v>0</v>
          </cell>
          <cell r="P586">
            <v>21384.000001</v>
          </cell>
          <cell r="Q586">
            <v>137.72999999999999</v>
          </cell>
          <cell r="R586">
            <v>-15.57</v>
          </cell>
          <cell r="S586">
            <v>0</v>
          </cell>
          <cell r="T586">
            <v>21506.160001</v>
          </cell>
          <cell r="U586">
            <v>155.02000000000001</v>
          </cell>
          <cell r="V586">
            <v>-0.1</v>
          </cell>
          <cell r="W586">
            <v>0</v>
          </cell>
          <cell r="X586">
            <v>21661.080001000002</v>
          </cell>
        </row>
        <row r="587">
          <cell r="A587" t="str">
            <v/>
          </cell>
          <cell r="B587" t="str">
            <v/>
          </cell>
          <cell r="C587" t="str">
            <v>Martin Solar</v>
          </cell>
          <cell r="D587" t="str">
            <v>Other</v>
          </cell>
          <cell r="E587" t="str">
            <v/>
          </cell>
          <cell r="J587" t="str">
            <v>Amort Total</v>
          </cell>
          <cell r="L587">
            <v>21384.000001</v>
          </cell>
          <cell r="M587">
            <v>0</v>
          </cell>
          <cell r="N587">
            <v>0</v>
          </cell>
          <cell r="O587">
            <v>0</v>
          </cell>
          <cell r="P587">
            <v>21384.000001</v>
          </cell>
          <cell r="Q587">
            <v>137.72999999999999</v>
          </cell>
          <cell r="R587">
            <v>-15.57</v>
          </cell>
          <cell r="S587">
            <v>0</v>
          </cell>
          <cell r="T587">
            <v>21506.160001</v>
          </cell>
          <cell r="U587">
            <v>155.02000000000001</v>
          </cell>
          <cell r="V587">
            <v>-0.1</v>
          </cell>
          <cell r="W587">
            <v>0</v>
          </cell>
          <cell r="X587">
            <v>21661.080001000002</v>
          </cell>
        </row>
        <row r="588">
          <cell r="A588" t="str">
            <v/>
          </cell>
          <cell r="B588" t="str">
            <v/>
          </cell>
          <cell r="C588" t="str">
            <v>Martin Solar Total</v>
          </cell>
          <cell r="D588" t="str">
            <v>Other</v>
          </cell>
          <cell r="E588" t="str">
            <v/>
          </cell>
          <cell r="I588" t="str">
            <v>Martin Solar Total</v>
          </cell>
          <cell r="L588">
            <v>390609492.51000702</v>
          </cell>
          <cell r="M588">
            <v>5944377.1700000009</v>
          </cell>
          <cell r="N588">
            <v>0</v>
          </cell>
          <cell r="O588">
            <v>0</v>
          </cell>
          <cell r="P588">
            <v>396553869.68000704</v>
          </cell>
          <cell r="Q588">
            <v>2554046.2500000005</v>
          </cell>
          <cell r="R588">
            <v>-288593.01</v>
          </cell>
          <cell r="S588">
            <v>0</v>
          </cell>
          <cell r="T588">
            <v>398819322.92000693</v>
          </cell>
          <cell r="U588">
            <v>2874898.9000000004</v>
          </cell>
          <cell r="V588">
            <v>-1818.14</v>
          </cell>
          <cell r="W588">
            <v>0</v>
          </cell>
          <cell r="X588">
            <v>401692403.68000698</v>
          </cell>
        </row>
        <row r="589">
          <cell r="A589" t="str">
            <v/>
          </cell>
          <cell r="B589" t="str">
            <v/>
          </cell>
          <cell r="C589" t="str">
            <v>Martin Solar Total</v>
          </cell>
          <cell r="D589" t="str">
            <v>Other</v>
          </cell>
          <cell r="E589" t="str">
            <v/>
          </cell>
          <cell r="H589" t="str">
            <v>Martin Solar  Total</v>
          </cell>
          <cell r="L589">
            <v>390609492.51000702</v>
          </cell>
          <cell r="M589">
            <v>5944377.1700000009</v>
          </cell>
          <cell r="N589">
            <v>0</v>
          </cell>
          <cell r="O589">
            <v>0</v>
          </cell>
          <cell r="P589">
            <v>396553869.68000704</v>
          </cell>
          <cell r="Q589">
            <v>2554046.2500000005</v>
          </cell>
          <cell r="R589">
            <v>-288593.01</v>
          </cell>
          <cell r="S589">
            <v>0</v>
          </cell>
          <cell r="T589">
            <v>398819322.92000693</v>
          </cell>
          <cell r="U589">
            <v>2874898.9000000004</v>
          </cell>
          <cell r="V589">
            <v>-1818.14</v>
          </cell>
          <cell r="W589">
            <v>0</v>
          </cell>
          <cell r="X589">
            <v>401692403.68000698</v>
          </cell>
        </row>
        <row r="590">
          <cell r="A590" t="str">
            <v>34130103</v>
          </cell>
          <cell r="B590">
            <v>341</v>
          </cell>
          <cell r="C590" t="str">
            <v>PtEverglades GTs</v>
          </cell>
          <cell r="D590" t="str">
            <v>Other</v>
          </cell>
          <cell r="E590">
            <v>30103</v>
          </cell>
          <cell r="H590" t="str">
            <v xml:space="preserve">Pt Everglades </v>
          </cell>
          <cell r="I590" t="str">
            <v>PtEverglades GTs</v>
          </cell>
          <cell r="J590" t="str">
            <v>Depr</v>
          </cell>
          <cell r="K590">
            <v>341</v>
          </cell>
          <cell r="L590">
            <v>4496315.42</v>
          </cell>
          <cell r="M590">
            <v>0</v>
          </cell>
          <cell r="N590">
            <v>0</v>
          </cell>
          <cell r="O590">
            <v>0</v>
          </cell>
          <cell r="P590">
            <v>4496315.42</v>
          </cell>
          <cell r="Q590">
            <v>41322.35</v>
          </cell>
          <cell r="R590">
            <v>-19313.16</v>
          </cell>
          <cell r="S590">
            <v>0</v>
          </cell>
          <cell r="T590">
            <v>4518324.6099999994</v>
          </cell>
          <cell r="U590">
            <v>296331.18</v>
          </cell>
          <cell r="V590">
            <v>-64315.81</v>
          </cell>
          <cell r="W590">
            <v>0</v>
          </cell>
          <cell r="X590">
            <v>4750339.9799999995</v>
          </cell>
        </row>
        <row r="591">
          <cell r="A591" t="str">
            <v>34230103</v>
          </cell>
          <cell r="B591">
            <v>342</v>
          </cell>
          <cell r="C591" t="str">
            <v>PtEverglades GTs</v>
          </cell>
          <cell r="D591" t="str">
            <v>Other</v>
          </cell>
          <cell r="E591">
            <v>30103</v>
          </cell>
          <cell r="K591">
            <v>342</v>
          </cell>
          <cell r="L591">
            <v>10591087.25</v>
          </cell>
          <cell r="M591">
            <v>-1293.48</v>
          </cell>
          <cell r="N591">
            <v>0</v>
          </cell>
          <cell r="O591">
            <v>0</v>
          </cell>
          <cell r="P591">
            <v>10589793.77</v>
          </cell>
          <cell r="Q591">
            <v>97323.069999999992</v>
          </cell>
          <cell r="R591">
            <v>-45486.66</v>
          </cell>
          <cell r="S591">
            <v>0</v>
          </cell>
          <cell r="T591">
            <v>10641630.18</v>
          </cell>
          <cell r="U591">
            <v>697923.89999999991</v>
          </cell>
          <cell r="V591">
            <v>-151477.54</v>
          </cell>
          <cell r="W591">
            <v>0</v>
          </cell>
          <cell r="X591">
            <v>11188076.540000001</v>
          </cell>
        </row>
        <row r="592">
          <cell r="A592" t="str">
            <v>34330103</v>
          </cell>
          <cell r="B592">
            <v>343</v>
          </cell>
          <cell r="C592" t="str">
            <v>PtEverglades GTs</v>
          </cell>
          <cell r="D592" t="str">
            <v>Other</v>
          </cell>
          <cell r="E592">
            <v>30103</v>
          </cell>
          <cell r="K592">
            <v>343</v>
          </cell>
          <cell r="L592">
            <v>23863126.700000003</v>
          </cell>
          <cell r="M592">
            <v>-263860.69</v>
          </cell>
          <cell r="N592">
            <v>-633659.15</v>
          </cell>
          <cell r="O592">
            <v>0</v>
          </cell>
          <cell r="P592">
            <v>22965606.860000003</v>
          </cell>
          <cell r="Q592">
            <v>211060.13</v>
          </cell>
          <cell r="R592">
            <v>-98644.87</v>
          </cell>
          <cell r="S592">
            <v>0</v>
          </cell>
          <cell r="T592">
            <v>23078022.120000005</v>
          </cell>
          <cell r="U592">
            <v>1513555.99</v>
          </cell>
          <cell r="V592">
            <v>-328502.46000000002</v>
          </cell>
          <cell r="W592">
            <v>0</v>
          </cell>
          <cell r="X592">
            <v>24263075.649999999</v>
          </cell>
        </row>
        <row r="593">
          <cell r="A593" t="str">
            <v>34430103</v>
          </cell>
          <cell r="B593">
            <v>344</v>
          </cell>
          <cell r="C593" t="str">
            <v>PtEverglades GTs</v>
          </cell>
          <cell r="D593" t="str">
            <v>Other</v>
          </cell>
          <cell r="E593">
            <v>30103</v>
          </cell>
          <cell r="K593">
            <v>344</v>
          </cell>
          <cell r="L593">
            <v>11964548.949999999</v>
          </cell>
          <cell r="M593">
            <v>0</v>
          </cell>
          <cell r="N593">
            <v>0</v>
          </cell>
          <cell r="O593">
            <v>0</v>
          </cell>
          <cell r="P593">
            <v>11964548.949999999</v>
          </cell>
          <cell r="Q593">
            <v>109957.44</v>
          </cell>
          <cell r="R593">
            <v>-51391.69</v>
          </cell>
          <cell r="S593">
            <v>0</v>
          </cell>
          <cell r="T593">
            <v>12023114.699999999</v>
          </cell>
          <cell r="U593">
            <v>788527.59999999986</v>
          </cell>
          <cell r="V593">
            <v>-171142.17000000004</v>
          </cell>
          <cell r="W593">
            <v>0</v>
          </cell>
          <cell r="X593">
            <v>12640500.129999999</v>
          </cell>
        </row>
        <row r="594">
          <cell r="A594" t="str">
            <v>34530103</v>
          </cell>
          <cell r="B594">
            <v>345</v>
          </cell>
          <cell r="C594" t="str">
            <v>PtEverglades GTs</v>
          </cell>
          <cell r="D594" t="str">
            <v>Other</v>
          </cell>
          <cell r="E594">
            <v>30103</v>
          </cell>
          <cell r="K594">
            <v>345</v>
          </cell>
          <cell r="L594">
            <v>3736492.58</v>
          </cell>
          <cell r="M594">
            <v>0</v>
          </cell>
          <cell r="N594">
            <v>0</v>
          </cell>
          <cell r="O594">
            <v>0</v>
          </cell>
          <cell r="P594">
            <v>3736492.58</v>
          </cell>
          <cell r="Q594">
            <v>34339.370000000003</v>
          </cell>
          <cell r="R594">
            <v>-16049.48</v>
          </cell>
          <cell r="S594">
            <v>0</v>
          </cell>
          <cell r="T594">
            <v>3754782.47</v>
          </cell>
          <cell r="U594">
            <v>246254.78999999998</v>
          </cell>
          <cell r="V594">
            <v>-53447.16</v>
          </cell>
          <cell r="W594">
            <v>0</v>
          </cell>
          <cell r="X594">
            <v>3947590.1</v>
          </cell>
        </row>
        <row r="595">
          <cell r="A595" t="str">
            <v>34630103</v>
          </cell>
          <cell r="B595">
            <v>346</v>
          </cell>
          <cell r="C595" t="str">
            <v>PtEverglades GTs</v>
          </cell>
          <cell r="D595" t="str">
            <v>Other</v>
          </cell>
          <cell r="E595">
            <v>30103</v>
          </cell>
          <cell r="K595">
            <v>346</v>
          </cell>
          <cell r="L595">
            <v>264477.28000000003</v>
          </cell>
          <cell r="M595">
            <v>-16648.78</v>
          </cell>
          <cell r="N595">
            <v>0</v>
          </cell>
          <cell r="O595">
            <v>0</v>
          </cell>
          <cell r="P595">
            <v>247828.50000000003</v>
          </cell>
          <cell r="Q595">
            <v>2277.6100000000006</v>
          </cell>
          <cell r="R595">
            <v>-1064.51</v>
          </cell>
          <cell r="S595">
            <v>0</v>
          </cell>
          <cell r="T595">
            <v>249041.60000000003</v>
          </cell>
          <cell r="U595">
            <v>16333.21</v>
          </cell>
          <cell r="V595">
            <v>-3544.9499999999994</v>
          </cell>
          <cell r="W595">
            <v>0</v>
          </cell>
          <cell r="X595">
            <v>261829.86</v>
          </cell>
        </row>
        <row r="596">
          <cell r="A596" t="str">
            <v/>
          </cell>
          <cell r="B596" t="str">
            <v/>
          </cell>
          <cell r="C596" t="str">
            <v>PtEverglades GTs</v>
          </cell>
          <cell r="D596" t="str">
            <v>Other</v>
          </cell>
          <cell r="E596" t="str">
            <v/>
          </cell>
          <cell r="J596" t="str">
            <v>Depr Total</v>
          </cell>
          <cell r="L596">
            <v>54916048.180000007</v>
          </cell>
          <cell r="M596">
            <v>-281802.94999999995</v>
          </cell>
          <cell r="N596">
            <v>-633659.15</v>
          </cell>
          <cell r="O596">
            <v>0</v>
          </cell>
          <cell r="P596">
            <v>54000586.079999998</v>
          </cell>
          <cell r="Q596">
            <v>496279.97</v>
          </cell>
          <cell r="R596">
            <v>-231950.37000000002</v>
          </cell>
          <cell r="S596">
            <v>0</v>
          </cell>
          <cell r="T596">
            <v>54264915.68</v>
          </cell>
          <cell r="U596">
            <v>3558926.67</v>
          </cell>
          <cell r="V596">
            <v>-772430.09000000008</v>
          </cell>
          <cell r="W596">
            <v>0</v>
          </cell>
          <cell r="X596">
            <v>57051412.259999998</v>
          </cell>
        </row>
        <row r="597">
          <cell r="A597" t="str">
            <v>346.330103</v>
          </cell>
          <cell r="B597">
            <v>346.3</v>
          </cell>
          <cell r="C597" t="str">
            <v>PtEverglades GTs</v>
          </cell>
          <cell r="D597" t="str">
            <v>Other</v>
          </cell>
          <cell r="E597">
            <v>30103</v>
          </cell>
          <cell r="J597" t="str">
            <v>Amort</v>
          </cell>
          <cell r="K597">
            <v>346.3</v>
          </cell>
          <cell r="L597">
            <v>64018.239999999998</v>
          </cell>
          <cell r="M597">
            <v>0</v>
          </cell>
          <cell r="N597">
            <v>-4906.74</v>
          </cell>
          <cell r="O597">
            <v>0</v>
          </cell>
          <cell r="P597">
            <v>59111.5</v>
          </cell>
          <cell r="Q597">
            <v>543.24</v>
          </cell>
          <cell r="R597">
            <v>-253.91000000000076</v>
          </cell>
          <cell r="S597">
            <v>0</v>
          </cell>
          <cell r="T597">
            <v>59400.829999999994</v>
          </cell>
          <cell r="U597">
            <v>1970.98</v>
          </cell>
          <cell r="V597">
            <v>-59550.020000000011</v>
          </cell>
          <cell r="W597">
            <v>0</v>
          </cell>
          <cell r="X597">
            <v>1821.7899999999936</v>
          </cell>
        </row>
        <row r="598">
          <cell r="A598" t="str">
            <v>346.730103</v>
          </cell>
          <cell r="B598">
            <v>346.7</v>
          </cell>
          <cell r="C598" t="str">
            <v>PtEverglades GTs</v>
          </cell>
          <cell r="D598" t="str">
            <v>Other</v>
          </cell>
          <cell r="E598">
            <v>30103</v>
          </cell>
          <cell r="K598">
            <v>346.7</v>
          </cell>
          <cell r="L598">
            <v>292883.56</v>
          </cell>
          <cell r="M598">
            <v>43030.78</v>
          </cell>
          <cell r="N598">
            <v>-17607.740000000002</v>
          </cell>
          <cell r="O598">
            <v>0</v>
          </cell>
          <cell r="P598">
            <v>318306.59999999998</v>
          </cell>
          <cell r="Q598">
            <v>2803.6500000000015</v>
          </cell>
          <cell r="R598">
            <v>-51490.040000000008</v>
          </cell>
          <cell r="S598">
            <v>0</v>
          </cell>
          <cell r="T598">
            <v>269620.20999999996</v>
          </cell>
          <cell r="U598">
            <v>17682.86</v>
          </cell>
          <cell r="V598">
            <v>-3837.8599999999997</v>
          </cell>
          <cell r="W598">
            <v>0</v>
          </cell>
          <cell r="X598">
            <v>283465.21000000002</v>
          </cell>
        </row>
        <row r="599">
          <cell r="A599" t="str">
            <v/>
          </cell>
          <cell r="B599" t="str">
            <v/>
          </cell>
          <cell r="C599" t="str">
            <v>PtEverglades GTs</v>
          </cell>
          <cell r="D599" t="str">
            <v>Other</v>
          </cell>
          <cell r="E599" t="str">
            <v/>
          </cell>
          <cell r="J599" t="str">
            <v>Amort Total</v>
          </cell>
          <cell r="L599">
            <v>356901.8</v>
          </cell>
          <cell r="M599">
            <v>43030.78</v>
          </cell>
          <cell r="N599">
            <v>-22514.480000000003</v>
          </cell>
          <cell r="O599">
            <v>0</v>
          </cell>
          <cell r="P599">
            <v>377418.1</v>
          </cell>
          <cell r="Q599">
            <v>3346.8900000000012</v>
          </cell>
          <cell r="R599">
            <v>-51743.950000000012</v>
          </cell>
          <cell r="S599">
            <v>0</v>
          </cell>
          <cell r="T599">
            <v>329021.03999999998</v>
          </cell>
          <cell r="U599">
            <v>19653.84</v>
          </cell>
          <cell r="V599">
            <v>-63387.880000000012</v>
          </cell>
          <cell r="W599">
            <v>0</v>
          </cell>
          <cell r="X599">
            <v>285287</v>
          </cell>
        </row>
        <row r="600">
          <cell r="A600" t="str">
            <v/>
          </cell>
          <cell r="B600" t="str">
            <v/>
          </cell>
          <cell r="C600" t="str">
            <v>PtEverglades GTs Total</v>
          </cell>
          <cell r="D600" t="str">
            <v>Other</v>
          </cell>
          <cell r="E600" t="str">
            <v/>
          </cell>
          <cell r="I600" t="str">
            <v>PtEverglades GTs Total</v>
          </cell>
          <cell r="L600">
            <v>55272949.980000012</v>
          </cell>
          <cell r="M600">
            <v>-238772.16999999995</v>
          </cell>
          <cell r="N600">
            <v>-656173.63</v>
          </cell>
          <cell r="O600">
            <v>0</v>
          </cell>
          <cell r="P600">
            <v>54378004.18</v>
          </cell>
          <cell r="Q600">
            <v>499626.86</v>
          </cell>
          <cell r="R600">
            <v>-283694.32000000007</v>
          </cell>
          <cell r="S600">
            <v>0</v>
          </cell>
          <cell r="T600">
            <v>54593936.719999999</v>
          </cell>
          <cell r="U600">
            <v>3578580.51</v>
          </cell>
          <cell r="V600">
            <v>-835817.97000000009</v>
          </cell>
          <cell r="W600">
            <v>0</v>
          </cell>
          <cell r="X600">
            <v>57336699.259999998</v>
          </cell>
        </row>
        <row r="601">
          <cell r="A601" t="str">
            <v/>
          </cell>
          <cell r="B601" t="str">
            <v/>
          </cell>
          <cell r="C601" t="str">
            <v>PtEverglades GTs Total</v>
          </cell>
          <cell r="D601" t="str">
            <v>Other</v>
          </cell>
          <cell r="E601" t="str">
            <v/>
          </cell>
          <cell r="H601" t="str">
            <v>Pt Everglades  Total</v>
          </cell>
          <cell r="L601">
            <v>55272949.980000012</v>
          </cell>
          <cell r="M601">
            <v>-238772.16999999995</v>
          </cell>
          <cell r="N601">
            <v>-656173.63</v>
          </cell>
          <cell r="O601">
            <v>0</v>
          </cell>
          <cell r="P601">
            <v>54378004.18</v>
          </cell>
          <cell r="Q601">
            <v>499626.86</v>
          </cell>
          <cell r="R601">
            <v>-283694.32000000007</v>
          </cell>
          <cell r="S601">
            <v>0</v>
          </cell>
          <cell r="T601">
            <v>54593936.719999999</v>
          </cell>
          <cell r="U601">
            <v>3578580.51</v>
          </cell>
          <cell r="V601">
            <v>-835817.97000000009</v>
          </cell>
          <cell r="W601">
            <v>0</v>
          </cell>
          <cell r="X601">
            <v>57336699.259999998</v>
          </cell>
        </row>
        <row r="602">
          <cell r="A602" t="str">
            <v>34130600</v>
          </cell>
          <cell r="B602">
            <v>341</v>
          </cell>
          <cell r="C602" t="str">
            <v>Putnam Comm</v>
          </cell>
          <cell r="D602" t="str">
            <v>Other</v>
          </cell>
          <cell r="E602">
            <v>30600</v>
          </cell>
          <cell r="H602" t="str">
            <v xml:space="preserve">Putnam </v>
          </cell>
          <cell r="I602" t="str">
            <v>Putnam Comm</v>
          </cell>
          <cell r="J602" t="str">
            <v>Depr</v>
          </cell>
          <cell r="K602">
            <v>341</v>
          </cell>
          <cell r="L602">
            <v>15876669.379999999</v>
          </cell>
          <cell r="M602">
            <v>1443.67</v>
          </cell>
          <cell r="N602">
            <v>-877409.21</v>
          </cell>
          <cell r="O602">
            <v>0</v>
          </cell>
          <cell r="P602">
            <v>15000703.84</v>
          </cell>
          <cell r="Q602">
            <v>224868.97999999998</v>
          </cell>
          <cell r="R602">
            <v>-45633.619999999995</v>
          </cell>
          <cell r="S602">
            <v>0</v>
          </cell>
          <cell r="T602">
            <v>15179939.199999999</v>
          </cell>
          <cell r="U602">
            <v>1176413.98</v>
          </cell>
          <cell r="V602">
            <v>-140089.89000000001</v>
          </cell>
          <cell r="W602">
            <v>0</v>
          </cell>
          <cell r="X602">
            <v>16216263.290000001</v>
          </cell>
        </row>
        <row r="603">
          <cell r="A603" t="str">
            <v>34230600</v>
          </cell>
          <cell r="B603">
            <v>342</v>
          </cell>
          <cell r="C603" t="str">
            <v>Putnam Comm</v>
          </cell>
          <cell r="D603" t="str">
            <v>Other</v>
          </cell>
          <cell r="E603">
            <v>30600</v>
          </cell>
          <cell r="K603">
            <v>342</v>
          </cell>
          <cell r="L603">
            <v>10344409.27</v>
          </cell>
          <cell r="M603">
            <v>41966.65</v>
          </cell>
          <cell r="N603">
            <v>-34021.35</v>
          </cell>
          <cell r="O603">
            <v>0</v>
          </cell>
          <cell r="P603">
            <v>10352354.57</v>
          </cell>
          <cell r="Q603">
            <v>155187.61000000002</v>
          </cell>
          <cell r="R603">
            <v>-31492.890000000007</v>
          </cell>
          <cell r="S603">
            <v>0</v>
          </cell>
          <cell r="T603">
            <v>10476049.289999999</v>
          </cell>
          <cell r="U603">
            <v>811872.21000000008</v>
          </cell>
          <cell r="V603">
            <v>-96679.46</v>
          </cell>
          <cell r="W603">
            <v>0</v>
          </cell>
          <cell r="X603">
            <v>11191242.039999999</v>
          </cell>
        </row>
        <row r="604">
          <cell r="A604" t="str">
            <v>34330600</v>
          </cell>
          <cell r="B604">
            <v>343</v>
          </cell>
          <cell r="C604" t="str">
            <v>Putnam Comm</v>
          </cell>
          <cell r="D604" t="str">
            <v>Other</v>
          </cell>
          <cell r="E604">
            <v>30600</v>
          </cell>
          <cell r="K604">
            <v>343</v>
          </cell>
          <cell r="L604">
            <v>23200769.559999999</v>
          </cell>
          <cell r="M604">
            <v>4105906.46</v>
          </cell>
          <cell r="N604">
            <v>-193493.65</v>
          </cell>
          <cell r="O604">
            <v>-957784.14</v>
          </cell>
          <cell r="P604">
            <v>26155398.23</v>
          </cell>
          <cell r="Q604">
            <v>392084.12000000011</v>
          </cell>
          <cell r="R604">
            <v>-79567.299999999959</v>
          </cell>
          <cell r="S604">
            <v>0</v>
          </cell>
          <cell r="T604">
            <v>26467915.050000001</v>
          </cell>
          <cell r="U604">
            <v>2051208.8199999998</v>
          </cell>
          <cell r="V604">
            <v>-244262.29999999996</v>
          </cell>
          <cell r="W604">
            <v>0</v>
          </cell>
          <cell r="X604">
            <v>28274861.57</v>
          </cell>
        </row>
        <row r="605">
          <cell r="A605" t="str">
            <v>34430600</v>
          </cell>
          <cell r="B605">
            <v>344</v>
          </cell>
          <cell r="C605" t="str">
            <v>Putnam Comm</v>
          </cell>
          <cell r="D605" t="str">
            <v>Other</v>
          </cell>
          <cell r="E605">
            <v>30600</v>
          </cell>
          <cell r="K605">
            <v>344</v>
          </cell>
          <cell r="L605">
            <v>162294.38</v>
          </cell>
          <cell r="M605">
            <v>29441.08</v>
          </cell>
          <cell r="N605">
            <v>-125807.62</v>
          </cell>
          <cell r="O605">
            <v>0</v>
          </cell>
          <cell r="P605">
            <v>65927.840000000026</v>
          </cell>
          <cell r="Q605">
            <v>988.29000000000087</v>
          </cell>
          <cell r="R605">
            <v>-200.55999999999767</v>
          </cell>
          <cell r="S605">
            <v>0</v>
          </cell>
          <cell r="T605">
            <v>66715.570000000007</v>
          </cell>
          <cell r="U605">
            <v>5170.33</v>
          </cell>
          <cell r="V605">
            <v>-615.70000000000016</v>
          </cell>
          <cell r="W605">
            <v>0</v>
          </cell>
          <cell r="X605">
            <v>71270.200000000026</v>
          </cell>
        </row>
        <row r="606">
          <cell r="A606" t="str">
            <v>34530600</v>
          </cell>
          <cell r="B606">
            <v>345</v>
          </cell>
          <cell r="C606" t="str">
            <v>Putnam Comm</v>
          </cell>
          <cell r="D606" t="str">
            <v>Other</v>
          </cell>
          <cell r="E606">
            <v>30600</v>
          </cell>
          <cell r="K606">
            <v>345</v>
          </cell>
          <cell r="L606">
            <v>1484787.95</v>
          </cell>
          <cell r="M606">
            <v>73783.09</v>
          </cell>
          <cell r="N606">
            <v>-57570.5</v>
          </cell>
          <cell r="O606">
            <v>0</v>
          </cell>
          <cell r="P606">
            <v>1501000.54</v>
          </cell>
          <cell r="Q606">
            <v>22500.840000000011</v>
          </cell>
          <cell r="R606">
            <v>-4566.1900000000023</v>
          </cell>
          <cell r="S606">
            <v>0</v>
          </cell>
          <cell r="T606">
            <v>1518935.19</v>
          </cell>
          <cell r="U606">
            <v>117714.35</v>
          </cell>
          <cell r="V606">
            <v>-14017.69</v>
          </cell>
          <cell r="W606">
            <v>0</v>
          </cell>
          <cell r="X606">
            <v>1622631.8500000006</v>
          </cell>
        </row>
        <row r="607">
          <cell r="A607" t="str">
            <v>34630600</v>
          </cell>
          <cell r="B607">
            <v>346</v>
          </cell>
          <cell r="C607" t="str">
            <v>Putnam Comm</v>
          </cell>
          <cell r="D607" t="str">
            <v>Other</v>
          </cell>
          <cell r="E607">
            <v>30600</v>
          </cell>
          <cell r="K607">
            <v>346</v>
          </cell>
          <cell r="L607">
            <v>1296588.8</v>
          </cell>
          <cell r="M607">
            <v>0</v>
          </cell>
          <cell r="N607">
            <v>0</v>
          </cell>
          <cell r="O607">
            <v>0</v>
          </cell>
          <cell r="P607">
            <v>1296588.8</v>
          </cell>
          <cell r="Q607">
            <v>19436.600000000002</v>
          </cell>
          <cell r="R607">
            <v>-3944.3500000000004</v>
          </cell>
          <cell r="S607">
            <v>0</v>
          </cell>
          <cell r="T607">
            <v>1312081.05</v>
          </cell>
          <cell r="U607">
            <v>101683.56</v>
          </cell>
          <cell r="V607">
            <v>-12108.69</v>
          </cell>
          <cell r="W607">
            <v>0</v>
          </cell>
          <cell r="X607">
            <v>1401655.9200000004</v>
          </cell>
        </row>
        <row r="608">
          <cell r="A608" t="str">
            <v/>
          </cell>
          <cell r="B608" t="str">
            <v/>
          </cell>
          <cell r="C608" t="str">
            <v>Putnam Comm</v>
          </cell>
          <cell r="D608" t="str">
            <v>Other</v>
          </cell>
          <cell r="E608" t="str">
            <v/>
          </cell>
          <cell r="J608" t="str">
            <v>Depr Total</v>
          </cell>
          <cell r="L608">
            <v>52365519.339999996</v>
          </cell>
          <cell r="M608">
            <v>4252540.95</v>
          </cell>
          <cell r="N608">
            <v>-1288302.33</v>
          </cell>
          <cell r="O608">
            <v>-957784.14</v>
          </cell>
          <cell r="P608">
            <v>54371973.82</v>
          </cell>
          <cell r="Q608">
            <v>815066.44000000006</v>
          </cell>
          <cell r="R608">
            <v>-165404.90999999997</v>
          </cell>
          <cell r="S608">
            <v>0</v>
          </cell>
          <cell r="T608">
            <v>55021635.349999994</v>
          </cell>
          <cell r="U608">
            <v>4264063.25</v>
          </cell>
          <cell r="V608">
            <v>-507773.73000000004</v>
          </cell>
          <cell r="W608">
            <v>0</v>
          </cell>
          <cell r="X608">
            <v>58777924.870000005</v>
          </cell>
        </row>
        <row r="609">
          <cell r="A609" t="str">
            <v>346.330600</v>
          </cell>
          <cell r="B609">
            <v>346.3</v>
          </cell>
          <cell r="C609" t="str">
            <v>Putnam Comm</v>
          </cell>
          <cell r="D609" t="str">
            <v>Other</v>
          </cell>
          <cell r="E609">
            <v>30600</v>
          </cell>
          <cell r="J609" t="str">
            <v>Amort</v>
          </cell>
          <cell r="K609">
            <v>346.3</v>
          </cell>
          <cell r="L609">
            <v>115573.17</v>
          </cell>
          <cell r="M609">
            <v>2748.62</v>
          </cell>
          <cell r="N609">
            <v>-16097.02</v>
          </cell>
          <cell r="O609">
            <v>0</v>
          </cell>
          <cell r="P609">
            <v>102224.76999999999</v>
          </cell>
          <cell r="Q609">
            <v>1532.4099999999999</v>
          </cell>
          <cell r="R609">
            <v>-310.97999999999956</v>
          </cell>
          <cell r="S609">
            <v>0</v>
          </cell>
          <cell r="T609">
            <v>103446.2</v>
          </cell>
          <cell r="U609">
            <v>8016.85</v>
          </cell>
          <cell r="V609">
            <v>-954.68000000000006</v>
          </cell>
          <cell r="W609">
            <v>0</v>
          </cell>
          <cell r="X609">
            <v>110508.37</v>
          </cell>
        </row>
        <row r="610">
          <cell r="A610" t="str">
            <v>346.530600</v>
          </cell>
          <cell r="B610">
            <v>346.5</v>
          </cell>
          <cell r="C610" t="str">
            <v>Putnam Comm</v>
          </cell>
          <cell r="D610" t="str">
            <v>Other</v>
          </cell>
          <cell r="E610">
            <v>30600</v>
          </cell>
          <cell r="K610">
            <v>346.5</v>
          </cell>
          <cell r="L610">
            <v>24379.33</v>
          </cell>
          <cell r="M610">
            <v>0</v>
          </cell>
          <cell r="N610">
            <v>0</v>
          </cell>
          <cell r="O610">
            <v>0</v>
          </cell>
          <cell r="P610">
            <v>24379.33</v>
          </cell>
          <cell r="Q610">
            <v>365.46000000000004</v>
          </cell>
          <cell r="R610">
            <v>-74.16</v>
          </cell>
          <cell r="S610">
            <v>0</v>
          </cell>
          <cell r="T610">
            <v>24670.63</v>
          </cell>
          <cell r="U610">
            <v>1732.1399999999999</v>
          </cell>
          <cell r="V610">
            <v>-6442.9800000000005</v>
          </cell>
          <cell r="W610">
            <v>0</v>
          </cell>
          <cell r="X610">
            <v>19959.790000000005</v>
          </cell>
        </row>
        <row r="611">
          <cell r="A611" t="str">
            <v>346.730600</v>
          </cell>
          <cell r="B611">
            <v>346.7</v>
          </cell>
          <cell r="C611" t="str">
            <v>Putnam Comm</v>
          </cell>
          <cell r="D611" t="str">
            <v>Other</v>
          </cell>
          <cell r="E611">
            <v>30600</v>
          </cell>
          <cell r="K611">
            <v>346.7</v>
          </cell>
          <cell r="L611">
            <v>698978.85</v>
          </cell>
          <cell r="M611">
            <v>12033.24</v>
          </cell>
          <cell r="N611">
            <v>-4268.45</v>
          </cell>
          <cell r="O611">
            <v>0</v>
          </cell>
          <cell r="P611">
            <v>706743.64</v>
          </cell>
          <cell r="Q611">
            <v>10594.49</v>
          </cell>
          <cell r="R611">
            <v>-35639.18</v>
          </cell>
          <cell r="S611">
            <v>0</v>
          </cell>
          <cell r="T611">
            <v>681698.95</v>
          </cell>
          <cell r="U611">
            <v>52666.399999999994</v>
          </cell>
          <cell r="V611">
            <v>-27363.5</v>
          </cell>
          <cell r="W611">
            <v>0</v>
          </cell>
          <cell r="X611">
            <v>707001.85</v>
          </cell>
        </row>
        <row r="612">
          <cell r="A612" t="str">
            <v/>
          </cell>
          <cell r="B612" t="str">
            <v/>
          </cell>
          <cell r="C612" t="str">
            <v>Putnam Comm</v>
          </cell>
          <cell r="D612" t="str">
            <v>Other</v>
          </cell>
          <cell r="E612" t="str">
            <v/>
          </cell>
          <cell r="J612" t="str">
            <v>Amort Total</v>
          </cell>
          <cell r="L612">
            <v>838931.35</v>
          </cell>
          <cell r="M612">
            <v>14781.86</v>
          </cell>
          <cell r="N612">
            <v>-20365.47</v>
          </cell>
          <cell r="O612">
            <v>0</v>
          </cell>
          <cell r="P612">
            <v>833347.74</v>
          </cell>
          <cell r="Q612">
            <v>12492.36</v>
          </cell>
          <cell r="R612">
            <v>-36024.32</v>
          </cell>
          <cell r="S612">
            <v>0</v>
          </cell>
          <cell r="T612">
            <v>809815.77999999991</v>
          </cell>
          <cell r="U612">
            <v>62415.389999999992</v>
          </cell>
          <cell r="V612">
            <v>-34761.160000000003</v>
          </cell>
          <cell r="W612">
            <v>0</v>
          </cell>
          <cell r="X612">
            <v>837470.01</v>
          </cell>
        </row>
        <row r="613">
          <cell r="A613" t="str">
            <v/>
          </cell>
          <cell r="B613" t="str">
            <v/>
          </cell>
          <cell r="C613" t="str">
            <v>Putnam Comm Total</v>
          </cell>
          <cell r="D613" t="str">
            <v>Other</v>
          </cell>
          <cell r="E613" t="str">
            <v/>
          </cell>
          <cell r="I613" t="str">
            <v>Putnam Comm Total</v>
          </cell>
          <cell r="L613">
            <v>53204450.689999998</v>
          </cell>
          <cell r="M613">
            <v>4267322.8100000005</v>
          </cell>
          <cell r="N613">
            <v>-1308667.8</v>
          </cell>
          <cell r="O613">
            <v>-957784.14</v>
          </cell>
          <cell r="P613">
            <v>55205321.560000002</v>
          </cell>
          <cell r="Q613">
            <v>827558.8</v>
          </cell>
          <cell r="R613">
            <v>-201429.22999999998</v>
          </cell>
          <cell r="S613">
            <v>0</v>
          </cell>
          <cell r="T613">
            <v>55831451.130000003</v>
          </cell>
          <cell r="U613">
            <v>4326478.6399999997</v>
          </cell>
          <cell r="V613">
            <v>-542534.89</v>
          </cell>
          <cell r="W613">
            <v>0</v>
          </cell>
          <cell r="X613">
            <v>59615394.880000003</v>
          </cell>
        </row>
        <row r="614">
          <cell r="A614" t="str">
            <v>34130601</v>
          </cell>
          <cell r="B614">
            <v>341</v>
          </cell>
          <cell r="C614" t="str">
            <v>Putnam U1</v>
          </cell>
          <cell r="D614" t="str">
            <v>Other</v>
          </cell>
          <cell r="E614">
            <v>30601</v>
          </cell>
          <cell r="I614" t="str">
            <v>Putnam U1</v>
          </cell>
          <cell r="J614" t="str">
            <v>Depr</v>
          </cell>
          <cell r="K614">
            <v>341</v>
          </cell>
          <cell r="L614">
            <v>34624.019999999997</v>
          </cell>
          <cell r="M614">
            <v>0</v>
          </cell>
          <cell r="N614">
            <v>0</v>
          </cell>
          <cell r="O614">
            <v>0</v>
          </cell>
          <cell r="P614">
            <v>34624.019999999997</v>
          </cell>
          <cell r="Q614">
            <v>519.03</v>
          </cell>
          <cell r="R614">
            <v>-105.33</v>
          </cell>
          <cell r="S614">
            <v>0</v>
          </cell>
          <cell r="T614">
            <v>35037.719999999994</v>
          </cell>
          <cell r="U614">
            <v>2715.34</v>
          </cell>
          <cell r="V614">
            <v>-323.33999999999997</v>
          </cell>
          <cell r="W614">
            <v>0</v>
          </cell>
          <cell r="X614">
            <v>37429.72</v>
          </cell>
        </row>
        <row r="615">
          <cell r="A615" t="str">
            <v>34230601</v>
          </cell>
          <cell r="B615">
            <v>342</v>
          </cell>
          <cell r="C615" t="str">
            <v>Putnam U1</v>
          </cell>
          <cell r="D615" t="str">
            <v>Other</v>
          </cell>
          <cell r="E615">
            <v>30601</v>
          </cell>
          <cell r="K615">
            <v>342</v>
          </cell>
          <cell r="L615">
            <v>150351.37</v>
          </cell>
          <cell r="M615">
            <v>0</v>
          </cell>
          <cell r="N615">
            <v>0</v>
          </cell>
          <cell r="O615">
            <v>0</v>
          </cell>
          <cell r="P615">
            <v>150351.37</v>
          </cell>
          <cell r="Q615">
            <v>2253.85</v>
          </cell>
          <cell r="R615">
            <v>-457.38</v>
          </cell>
          <cell r="S615">
            <v>0</v>
          </cell>
          <cell r="T615">
            <v>152147.84</v>
          </cell>
          <cell r="U615">
            <v>11791.15</v>
          </cell>
          <cell r="V615">
            <v>-1404.1000000000001</v>
          </cell>
          <cell r="W615">
            <v>0</v>
          </cell>
          <cell r="X615">
            <v>162534.89000000001</v>
          </cell>
        </row>
        <row r="616">
          <cell r="A616" t="str">
            <v>34330601</v>
          </cell>
          <cell r="B616">
            <v>343</v>
          </cell>
          <cell r="C616" t="str">
            <v>Putnam U1</v>
          </cell>
          <cell r="D616" t="str">
            <v>Other</v>
          </cell>
          <cell r="E616">
            <v>30601</v>
          </cell>
          <cell r="K616">
            <v>343</v>
          </cell>
          <cell r="L616">
            <v>64132066.809999995</v>
          </cell>
          <cell r="M616">
            <v>106394.92</v>
          </cell>
          <cell r="N616">
            <v>-549743.24</v>
          </cell>
          <cell r="O616">
            <v>521449.3</v>
          </cell>
          <cell r="P616">
            <v>64210167.789999992</v>
          </cell>
          <cell r="Q616">
            <v>961126.38</v>
          </cell>
          <cell r="R616">
            <v>-431812.25</v>
          </cell>
          <cell r="S616">
            <v>0</v>
          </cell>
          <cell r="T616">
            <v>64739481.919999987</v>
          </cell>
          <cell r="U616">
            <v>5828904.830000001</v>
          </cell>
          <cell r="V616">
            <v>-2633584.1500000004</v>
          </cell>
          <cell r="W616">
            <v>0</v>
          </cell>
          <cell r="X616">
            <v>67934802.599999994</v>
          </cell>
        </row>
        <row r="617">
          <cell r="A617" t="str">
            <v>34430601</v>
          </cell>
          <cell r="B617">
            <v>344</v>
          </cell>
          <cell r="C617" t="str">
            <v>Putnam U1</v>
          </cell>
          <cell r="D617" t="str">
            <v>Other</v>
          </cell>
          <cell r="E617">
            <v>30601</v>
          </cell>
          <cell r="K617">
            <v>344</v>
          </cell>
          <cell r="L617">
            <v>6923813.79</v>
          </cell>
          <cell r="M617">
            <v>0</v>
          </cell>
          <cell r="N617">
            <v>0</v>
          </cell>
          <cell r="O617">
            <v>0</v>
          </cell>
          <cell r="P617">
            <v>6923813.79</v>
          </cell>
          <cell r="Q617">
            <v>103791.85999999999</v>
          </cell>
          <cell r="R617">
            <v>-21062.93</v>
          </cell>
          <cell r="S617">
            <v>0</v>
          </cell>
          <cell r="T617">
            <v>7006542.7200000007</v>
          </cell>
          <cell r="U617">
            <v>542992.61</v>
          </cell>
          <cell r="V617">
            <v>-64660.7</v>
          </cell>
          <cell r="W617">
            <v>0</v>
          </cell>
          <cell r="X617">
            <v>7484874.629999999</v>
          </cell>
        </row>
        <row r="618">
          <cell r="A618" t="str">
            <v>34530601</v>
          </cell>
          <cell r="B618">
            <v>345</v>
          </cell>
          <cell r="C618" t="str">
            <v>Putnam U1</v>
          </cell>
          <cell r="D618" t="str">
            <v>Other</v>
          </cell>
          <cell r="E618">
            <v>30601</v>
          </cell>
          <cell r="K618">
            <v>345</v>
          </cell>
          <cell r="L618">
            <v>6737499.71</v>
          </cell>
          <cell r="M618">
            <v>-11621.19</v>
          </cell>
          <cell r="N618">
            <v>-45901.31</v>
          </cell>
          <cell r="O618">
            <v>0</v>
          </cell>
          <cell r="P618">
            <v>6679977.21</v>
          </cell>
          <cell r="Q618">
            <v>100136.61000000002</v>
          </cell>
          <cell r="R618">
            <v>-20321.14</v>
          </cell>
          <cell r="S618">
            <v>0</v>
          </cell>
          <cell r="T618">
            <v>6759792.6799999997</v>
          </cell>
          <cell r="U618">
            <v>523869.99000000005</v>
          </cell>
          <cell r="V618">
            <v>-62383.570000000007</v>
          </cell>
          <cell r="W618">
            <v>0</v>
          </cell>
          <cell r="X618">
            <v>7221279.1000000006</v>
          </cell>
        </row>
        <row r="619">
          <cell r="A619" t="str">
            <v>34630601</v>
          </cell>
          <cell r="B619">
            <v>346</v>
          </cell>
          <cell r="C619" t="str">
            <v>Putnam U1</v>
          </cell>
          <cell r="D619" t="str">
            <v>Other</v>
          </cell>
          <cell r="E619">
            <v>30601</v>
          </cell>
          <cell r="K619">
            <v>346</v>
          </cell>
          <cell r="L619">
            <v>366308.53</v>
          </cell>
          <cell r="M619">
            <v>0</v>
          </cell>
          <cell r="N619">
            <v>0</v>
          </cell>
          <cell r="O619">
            <v>0</v>
          </cell>
          <cell r="P619">
            <v>366308.53</v>
          </cell>
          <cell r="Q619">
            <v>5491.17</v>
          </cell>
          <cell r="R619">
            <v>-1114.3400000000001</v>
          </cell>
          <cell r="S619">
            <v>0</v>
          </cell>
          <cell r="T619">
            <v>370685.36</v>
          </cell>
          <cell r="U619">
            <v>28727.360000000001</v>
          </cell>
          <cell r="V619">
            <v>-3420.9300000000003</v>
          </cell>
          <cell r="W619">
            <v>0</v>
          </cell>
          <cell r="X619">
            <v>395991.79000000004</v>
          </cell>
        </row>
        <row r="620">
          <cell r="A620" t="str">
            <v/>
          </cell>
          <cell r="B620" t="str">
            <v/>
          </cell>
          <cell r="C620" t="str">
            <v>Putnam U1</v>
          </cell>
          <cell r="D620" t="str">
            <v>Other</v>
          </cell>
          <cell r="E620" t="str">
            <v/>
          </cell>
          <cell r="J620" t="str">
            <v>Depr Total</v>
          </cell>
          <cell r="L620">
            <v>78344664.229999989</v>
          </cell>
          <cell r="M620">
            <v>94773.73</v>
          </cell>
          <cell r="N620">
            <v>-595644.55000000005</v>
          </cell>
          <cell r="O620">
            <v>521449.3</v>
          </cell>
          <cell r="P620">
            <v>78365242.709999993</v>
          </cell>
          <cell r="Q620">
            <v>1173318.9000000001</v>
          </cell>
          <cell r="R620">
            <v>-474873.37000000005</v>
          </cell>
          <cell r="S620">
            <v>0</v>
          </cell>
          <cell r="T620">
            <v>79063688.239999995</v>
          </cell>
          <cell r="U620">
            <v>6939001.2800000021</v>
          </cell>
          <cell r="V620">
            <v>-2765776.7900000005</v>
          </cell>
          <cell r="W620">
            <v>0</v>
          </cell>
          <cell r="X620">
            <v>83236912.729999989</v>
          </cell>
        </row>
        <row r="621">
          <cell r="A621" t="str">
            <v/>
          </cell>
          <cell r="B621" t="str">
            <v/>
          </cell>
          <cell r="C621" t="str">
            <v>Putnam U1 Total</v>
          </cell>
          <cell r="D621" t="str">
            <v>Other</v>
          </cell>
          <cell r="E621" t="str">
            <v/>
          </cell>
          <cell r="I621" t="str">
            <v>Putnam U1 Total</v>
          </cell>
          <cell r="L621">
            <v>78344664.229999989</v>
          </cell>
          <cell r="M621">
            <v>94773.73</v>
          </cell>
          <cell r="N621">
            <v>-595644.55000000005</v>
          </cell>
          <cell r="O621">
            <v>521449.3</v>
          </cell>
          <cell r="P621">
            <v>78365242.709999993</v>
          </cell>
          <cell r="Q621">
            <v>1173318.9000000001</v>
          </cell>
          <cell r="R621">
            <v>-474873.37000000005</v>
          </cell>
          <cell r="S621">
            <v>0</v>
          </cell>
          <cell r="T621">
            <v>79063688.239999995</v>
          </cell>
          <cell r="U621">
            <v>6939001.2800000021</v>
          </cell>
          <cell r="V621">
            <v>-2765776.7900000005</v>
          </cell>
          <cell r="W621">
            <v>0</v>
          </cell>
          <cell r="X621">
            <v>83236912.729999989</v>
          </cell>
        </row>
        <row r="622">
          <cell r="A622" t="str">
            <v>34130602</v>
          </cell>
          <cell r="B622">
            <v>341</v>
          </cell>
          <cell r="C622" t="str">
            <v>Putnam U2</v>
          </cell>
          <cell r="D622" t="str">
            <v>Other</v>
          </cell>
          <cell r="E622">
            <v>30602</v>
          </cell>
          <cell r="I622" t="str">
            <v>Putnam U2</v>
          </cell>
          <cell r="J622" t="str">
            <v>Depr</v>
          </cell>
          <cell r="K622">
            <v>341</v>
          </cell>
          <cell r="L622">
            <v>34624.019999999997</v>
          </cell>
          <cell r="M622">
            <v>0</v>
          </cell>
          <cell r="N622">
            <v>0</v>
          </cell>
          <cell r="O622">
            <v>0</v>
          </cell>
          <cell r="P622">
            <v>34624.019999999997</v>
          </cell>
          <cell r="Q622">
            <v>519.03</v>
          </cell>
          <cell r="R622">
            <v>-105.33</v>
          </cell>
          <cell r="S622">
            <v>0</v>
          </cell>
          <cell r="T622">
            <v>35037.719999999994</v>
          </cell>
          <cell r="U622">
            <v>2715.34</v>
          </cell>
          <cell r="V622">
            <v>-323.33999999999997</v>
          </cell>
          <cell r="W622">
            <v>0</v>
          </cell>
          <cell r="X622">
            <v>37429.72</v>
          </cell>
        </row>
        <row r="623">
          <cell r="A623" t="str">
            <v>34230602</v>
          </cell>
          <cell r="B623">
            <v>342</v>
          </cell>
          <cell r="C623" t="str">
            <v>Putnam U2</v>
          </cell>
          <cell r="D623" t="str">
            <v>Other</v>
          </cell>
          <cell r="E623">
            <v>30602</v>
          </cell>
          <cell r="K623">
            <v>342</v>
          </cell>
          <cell r="L623">
            <v>150648.92000000001</v>
          </cell>
          <cell r="M623">
            <v>0</v>
          </cell>
          <cell r="N623">
            <v>0</v>
          </cell>
          <cell r="O623">
            <v>0</v>
          </cell>
          <cell r="P623">
            <v>150648.92000000001</v>
          </cell>
          <cell r="Q623">
            <v>2258.31</v>
          </cell>
          <cell r="R623">
            <v>-458.28999999999996</v>
          </cell>
          <cell r="S623">
            <v>0</v>
          </cell>
          <cell r="T623">
            <v>152448.94</v>
          </cell>
          <cell r="U623">
            <v>11814.490000000003</v>
          </cell>
          <cell r="V623">
            <v>-1406.8799999999999</v>
          </cell>
          <cell r="W623">
            <v>0</v>
          </cell>
          <cell r="X623">
            <v>162856.55000000002</v>
          </cell>
        </row>
        <row r="624">
          <cell r="A624" t="str">
            <v>34330602</v>
          </cell>
          <cell r="B624">
            <v>343</v>
          </cell>
          <cell r="C624" t="str">
            <v>Putnam U2</v>
          </cell>
          <cell r="D624" t="str">
            <v>Other</v>
          </cell>
          <cell r="E624">
            <v>30602</v>
          </cell>
          <cell r="K624">
            <v>343</v>
          </cell>
          <cell r="L624">
            <v>63464106.939999998</v>
          </cell>
          <cell r="M624">
            <v>137946.54999999999</v>
          </cell>
          <cell r="N624">
            <v>-211860.33</v>
          </cell>
          <cell r="O624">
            <v>301973.84000000003</v>
          </cell>
          <cell r="P624">
            <v>63692167</v>
          </cell>
          <cell r="Q624">
            <v>933456.27</v>
          </cell>
          <cell r="R624">
            <v>-2166414.33</v>
          </cell>
          <cell r="S624">
            <v>0</v>
          </cell>
          <cell r="T624">
            <v>62459208.939999998</v>
          </cell>
          <cell r="U624">
            <v>5750564.5200000005</v>
          </cell>
          <cell r="V624">
            <v>-816461.2100000002</v>
          </cell>
          <cell r="W624">
            <v>0</v>
          </cell>
          <cell r="X624">
            <v>67393312.250000015</v>
          </cell>
        </row>
        <row r="625">
          <cell r="A625" t="str">
            <v>34430602</v>
          </cell>
          <cell r="B625">
            <v>344</v>
          </cell>
          <cell r="C625" t="str">
            <v>Putnam U2</v>
          </cell>
          <cell r="D625" t="str">
            <v>Other</v>
          </cell>
          <cell r="E625">
            <v>30602</v>
          </cell>
          <cell r="K625">
            <v>344</v>
          </cell>
          <cell r="L625">
            <v>7284067.5800000001</v>
          </cell>
          <cell r="M625">
            <v>1822822.56</v>
          </cell>
          <cell r="N625">
            <v>-730431.27</v>
          </cell>
          <cell r="O625">
            <v>0</v>
          </cell>
          <cell r="P625">
            <v>8376458.870000001</v>
          </cell>
          <cell r="Q625">
            <v>125567.82999999984</v>
          </cell>
          <cell r="R625">
            <v>-25482.010000000009</v>
          </cell>
          <cell r="S625">
            <v>0</v>
          </cell>
          <cell r="T625">
            <v>8476544.6900000013</v>
          </cell>
          <cell r="U625">
            <v>656914.7300000001</v>
          </cell>
          <cell r="V625">
            <v>-78226.8</v>
          </cell>
          <cell r="W625">
            <v>0</v>
          </cell>
          <cell r="X625">
            <v>9055232.6200000029</v>
          </cell>
        </row>
        <row r="626">
          <cell r="A626" t="str">
            <v>34530602</v>
          </cell>
          <cell r="B626">
            <v>345</v>
          </cell>
          <cell r="C626" t="str">
            <v>Putnam U2</v>
          </cell>
          <cell r="D626" t="str">
            <v>Other</v>
          </cell>
          <cell r="E626">
            <v>30602</v>
          </cell>
          <cell r="K626">
            <v>345</v>
          </cell>
          <cell r="L626">
            <v>7413874.4000000004</v>
          </cell>
          <cell r="M626">
            <v>4341.07</v>
          </cell>
          <cell r="N626">
            <v>-53453.06</v>
          </cell>
          <cell r="O626">
            <v>0</v>
          </cell>
          <cell r="P626">
            <v>7364762.4100000011</v>
          </cell>
          <cell r="Q626">
            <v>110401.93</v>
          </cell>
          <cell r="R626">
            <v>-22404.339999999982</v>
          </cell>
          <cell r="S626">
            <v>0</v>
          </cell>
          <cell r="T626">
            <v>7452760</v>
          </cell>
          <cell r="U626">
            <v>577573.52999999991</v>
          </cell>
          <cell r="V626">
            <v>-68778.679999999993</v>
          </cell>
          <cell r="W626">
            <v>0</v>
          </cell>
          <cell r="X626">
            <v>7961554.8500000006</v>
          </cell>
        </row>
        <row r="627">
          <cell r="A627" t="str">
            <v>34630602</v>
          </cell>
          <cell r="B627">
            <v>346</v>
          </cell>
          <cell r="C627" t="str">
            <v>Putnam U2</v>
          </cell>
          <cell r="D627" t="str">
            <v>Other</v>
          </cell>
          <cell r="E627">
            <v>30602</v>
          </cell>
          <cell r="K627">
            <v>346</v>
          </cell>
          <cell r="L627">
            <v>352196.8</v>
          </cell>
          <cell r="M627">
            <v>0</v>
          </cell>
          <cell r="N627">
            <v>0</v>
          </cell>
          <cell r="O627">
            <v>0</v>
          </cell>
          <cell r="P627">
            <v>352196.8</v>
          </cell>
          <cell r="Q627">
            <v>5279.63</v>
          </cell>
          <cell r="R627">
            <v>-1071.42</v>
          </cell>
          <cell r="S627">
            <v>0</v>
          </cell>
          <cell r="T627">
            <v>356405.01</v>
          </cell>
          <cell r="U627">
            <v>27620.639999999999</v>
          </cell>
          <cell r="V627">
            <v>-3289.13</v>
          </cell>
          <cell r="W627">
            <v>0</v>
          </cell>
          <cell r="X627">
            <v>380736.52</v>
          </cell>
        </row>
        <row r="628">
          <cell r="A628" t="str">
            <v/>
          </cell>
          <cell r="B628" t="str">
            <v/>
          </cell>
          <cell r="C628" t="str">
            <v>Putnam U2</v>
          </cell>
          <cell r="D628" t="str">
            <v>Other</v>
          </cell>
          <cell r="E628" t="str">
            <v/>
          </cell>
          <cell r="J628" t="str">
            <v>Depr Total</v>
          </cell>
          <cell r="L628">
            <v>78699518.659999996</v>
          </cell>
          <cell r="M628">
            <v>1965110.1800000002</v>
          </cell>
          <cell r="N628">
            <v>-995744.65999999992</v>
          </cell>
          <cell r="O628">
            <v>301973.84000000003</v>
          </cell>
          <cell r="P628">
            <v>79970858.019999996</v>
          </cell>
          <cell r="Q628">
            <v>1177482.9999999998</v>
          </cell>
          <cell r="R628">
            <v>-2215935.7199999997</v>
          </cell>
          <cell r="S628">
            <v>0</v>
          </cell>
          <cell r="T628">
            <v>78932405.299999997</v>
          </cell>
          <cell r="U628">
            <v>7027203.2500000009</v>
          </cell>
          <cell r="V628">
            <v>-968486.04000000015</v>
          </cell>
          <cell r="W628">
            <v>0</v>
          </cell>
          <cell r="X628">
            <v>84991122.510000005</v>
          </cell>
        </row>
        <row r="629">
          <cell r="A629" t="str">
            <v/>
          </cell>
          <cell r="B629" t="str">
            <v/>
          </cell>
          <cell r="C629" t="str">
            <v>Putnam U2 Total</v>
          </cell>
          <cell r="D629" t="str">
            <v>Other</v>
          </cell>
          <cell r="E629" t="str">
            <v/>
          </cell>
          <cell r="I629" t="str">
            <v>Putnam U2 Total</v>
          </cell>
          <cell r="L629">
            <v>78699518.659999996</v>
          </cell>
          <cell r="M629">
            <v>1965110.1800000002</v>
          </cell>
          <cell r="N629">
            <v>-995744.65999999992</v>
          </cell>
          <cell r="O629">
            <v>301973.84000000003</v>
          </cell>
          <cell r="P629">
            <v>79970858.019999996</v>
          </cell>
          <cell r="Q629">
            <v>1177482.9999999998</v>
          </cell>
          <cell r="R629">
            <v>-2215935.7199999997</v>
          </cell>
          <cell r="S629">
            <v>0</v>
          </cell>
          <cell r="T629">
            <v>78932405.299999997</v>
          </cell>
          <cell r="U629">
            <v>7027203.2500000009</v>
          </cell>
          <cell r="V629">
            <v>-968486.04000000015</v>
          </cell>
          <cell r="W629">
            <v>0</v>
          </cell>
          <cell r="X629">
            <v>84991122.510000005</v>
          </cell>
        </row>
        <row r="630">
          <cell r="A630" t="str">
            <v/>
          </cell>
          <cell r="B630" t="str">
            <v/>
          </cell>
          <cell r="C630" t="str">
            <v>Putnam U2 Total</v>
          </cell>
          <cell r="D630" t="str">
            <v>Other</v>
          </cell>
          <cell r="E630" t="str">
            <v/>
          </cell>
          <cell r="H630" t="str">
            <v>Putnam  Total</v>
          </cell>
          <cell r="L630">
            <v>210248633.58000001</v>
          </cell>
          <cell r="M630">
            <v>6327206.7200000007</v>
          </cell>
          <cell r="N630">
            <v>-2900057.0100000002</v>
          </cell>
          <cell r="O630">
            <v>-134361</v>
          </cell>
          <cell r="P630">
            <v>213541422.28999999</v>
          </cell>
          <cell r="Q630">
            <v>3178360.6999999997</v>
          </cell>
          <cell r="R630">
            <v>-2892238.3199999994</v>
          </cell>
          <cell r="S630">
            <v>0</v>
          </cell>
          <cell r="T630">
            <v>213827544.66999999</v>
          </cell>
          <cell r="U630">
            <v>18292683.170000002</v>
          </cell>
          <cell r="V630">
            <v>-4276797.72</v>
          </cell>
          <cell r="W630">
            <v>0</v>
          </cell>
          <cell r="X630">
            <v>227843430.12</v>
          </cell>
        </row>
        <row r="631">
          <cell r="A631" t="str">
            <v>34130700</v>
          </cell>
          <cell r="B631">
            <v>341</v>
          </cell>
          <cell r="C631" t="str">
            <v>Sanford Comm</v>
          </cell>
          <cell r="D631" t="str">
            <v>Other</v>
          </cell>
          <cell r="E631">
            <v>30700</v>
          </cell>
          <cell r="H631" t="str">
            <v xml:space="preserve">Sanford </v>
          </cell>
          <cell r="I631" t="str">
            <v>Sanford Comm</v>
          </cell>
          <cell r="J631" t="str">
            <v>Depr</v>
          </cell>
          <cell r="K631">
            <v>341</v>
          </cell>
          <cell r="L631">
            <v>61997140.799999997</v>
          </cell>
          <cell r="M631">
            <v>265945.89</v>
          </cell>
          <cell r="N631">
            <v>-2669.27</v>
          </cell>
          <cell r="O631">
            <v>-15504.77</v>
          </cell>
          <cell r="P631">
            <v>62244912.649999991</v>
          </cell>
          <cell r="Q631">
            <v>55377.619999999995</v>
          </cell>
          <cell r="R631">
            <v>-89473.51</v>
          </cell>
          <cell r="S631">
            <v>0</v>
          </cell>
          <cell r="T631">
            <v>62210816.75999999</v>
          </cell>
          <cell r="U631">
            <v>2327571.4</v>
          </cell>
          <cell r="V631">
            <v>4386328.4200000018</v>
          </cell>
          <cell r="W631">
            <v>0</v>
          </cell>
          <cell r="X631">
            <v>68924716.579999998</v>
          </cell>
        </row>
        <row r="632">
          <cell r="A632" t="str">
            <v>34230700</v>
          </cell>
          <cell r="B632">
            <v>342</v>
          </cell>
          <cell r="C632" t="str">
            <v>Sanford Comm</v>
          </cell>
          <cell r="D632" t="str">
            <v>Other</v>
          </cell>
          <cell r="E632">
            <v>30700</v>
          </cell>
          <cell r="K632">
            <v>342</v>
          </cell>
          <cell r="L632">
            <v>84697.32</v>
          </cell>
          <cell r="M632">
            <v>0</v>
          </cell>
          <cell r="N632">
            <v>0</v>
          </cell>
          <cell r="O632">
            <v>0</v>
          </cell>
          <cell r="P632">
            <v>84697.32</v>
          </cell>
          <cell r="Q632">
            <v>75.349999999999994</v>
          </cell>
          <cell r="R632">
            <v>-121.75</v>
          </cell>
          <cell r="S632">
            <v>0</v>
          </cell>
          <cell r="T632">
            <v>84650.920000000013</v>
          </cell>
          <cell r="U632">
            <v>3167.16</v>
          </cell>
          <cell r="V632">
            <v>5968.52</v>
          </cell>
          <cell r="W632">
            <v>0</v>
          </cell>
          <cell r="X632">
            <v>93786.60000000002</v>
          </cell>
        </row>
        <row r="633">
          <cell r="A633" t="str">
            <v>34330700</v>
          </cell>
          <cell r="B633">
            <v>343</v>
          </cell>
          <cell r="C633" t="str">
            <v>Sanford Comm</v>
          </cell>
          <cell r="D633" t="str">
            <v>Other</v>
          </cell>
          <cell r="E633">
            <v>30700</v>
          </cell>
          <cell r="K633">
            <v>343</v>
          </cell>
          <cell r="L633">
            <v>20783289.829999998</v>
          </cell>
          <cell r="M633">
            <v>-1806100.27</v>
          </cell>
          <cell r="N633">
            <v>0</v>
          </cell>
          <cell r="O633">
            <v>-9507560.3699999992</v>
          </cell>
          <cell r="P633">
            <v>9469629.1899999995</v>
          </cell>
          <cell r="Q633">
            <v>8424.8700000001118</v>
          </cell>
          <cell r="R633">
            <v>-13612.060000000001</v>
          </cell>
          <cell r="S633">
            <v>0</v>
          </cell>
          <cell r="T633">
            <v>9464442.0000000019</v>
          </cell>
          <cell r="U633">
            <v>354105.05999999994</v>
          </cell>
          <cell r="V633">
            <v>667314.05000000028</v>
          </cell>
          <cell r="W633">
            <v>0</v>
          </cell>
          <cell r="X633">
            <v>10485861.110000001</v>
          </cell>
        </row>
        <row r="634">
          <cell r="A634" t="str">
            <v>34430700</v>
          </cell>
          <cell r="B634">
            <v>344</v>
          </cell>
          <cell r="C634" t="str">
            <v>Sanford Comm</v>
          </cell>
          <cell r="D634" t="str">
            <v>Other</v>
          </cell>
          <cell r="E634">
            <v>30700</v>
          </cell>
          <cell r="K634">
            <v>344</v>
          </cell>
          <cell r="L634">
            <v>0</v>
          </cell>
          <cell r="M634">
            <v>191074.39</v>
          </cell>
          <cell r="N634">
            <v>0</v>
          </cell>
          <cell r="O634">
            <v>0</v>
          </cell>
          <cell r="P634">
            <v>191074.39</v>
          </cell>
          <cell r="Q634">
            <v>169.99000000001979</v>
          </cell>
          <cell r="R634">
            <v>-274.66000000000003</v>
          </cell>
          <cell r="S634">
            <v>0</v>
          </cell>
          <cell r="T634">
            <v>190969.72000000003</v>
          </cell>
          <cell r="U634">
            <v>7144.9800000000005</v>
          </cell>
          <cell r="V634">
            <v>13464.820000000002</v>
          </cell>
          <cell r="W634">
            <v>0</v>
          </cell>
          <cell r="X634">
            <v>211579.52000000008</v>
          </cell>
        </row>
        <row r="635">
          <cell r="A635" t="str">
            <v>34530700</v>
          </cell>
          <cell r="B635">
            <v>345</v>
          </cell>
          <cell r="C635" t="str">
            <v>Sanford Comm</v>
          </cell>
          <cell r="D635" t="str">
            <v>Other</v>
          </cell>
          <cell r="E635">
            <v>30700</v>
          </cell>
          <cell r="K635">
            <v>345</v>
          </cell>
          <cell r="L635">
            <v>1134846.3899999999</v>
          </cell>
          <cell r="M635">
            <v>0</v>
          </cell>
          <cell r="N635">
            <v>0</v>
          </cell>
          <cell r="O635">
            <v>0</v>
          </cell>
          <cell r="P635">
            <v>1134846.3899999999</v>
          </cell>
          <cell r="Q635">
            <v>1009.64</v>
          </cell>
          <cell r="R635">
            <v>-1631.2800000000002</v>
          </cell>
          <cell r="S635">
            <v>0</v>
          </cell>
          <cell r="T635">
            <v>1134224.7499999998</v>
          </cell>
          <cell r="U635">
            <v>42436.189999999995</v>
          </cell>
          <cell r="V635">
            <v>79971.350000000006</v>
          </cell>
          <cell r="W635">
            <v>0</v>
          </cell>
          <cell r="X635">
            <v>1256632.2899999998</v>
          </cell>
        </row>
        <row r="636">
          <cell r="A636" t="str">
            <v>34630700</v>
          </cell>
          <cell r="B636">
            <v>346</v>
          </cell>
          <cell r="C636" t="str">
            <v>Sanford Comm</v>
          </cell>
          <cell r="D636" t="str">
            <v>Other</v>
          </cell>
          <cell r="E636">
            <v>30700</v>
          </cell>
          <cell r="K636">
            <v>346</v>
          </cell>
          <cell r="L636">
            <v>1621015.11</v>
          </cell>
          <cell r="M636">
            <v>1808.69</v>
          </cell>
          <cell r="N636">
            <v>0</v>
          </cell>
          <cell r="O636">
            <v>0</v>
          </cell>
          <cell r="P636">
            <v>1622823.8</v>
          </cell>
          <cell r="Q636">
            <v>1443.7799999999997</v>
          </cell>
          <cell r="R636">
            <v>-2332.71</v>
          </cell>
          <cell r="S636">
            <v>0</v>
          </cell>
          <cell r="T636">
            <v>1621934.87</v>
          </cell>
          <cell r="U636">
            <v>60683.490000000005</v>
          </cell>
          <cell r="V636">
            <v>114358.54000000004</v>
          </cell>
          <cell r="W636">
            <v>0</v>
          </cell>
          <cell r="X636">
            <v>1796976.9000000001</v>
          </cell>
        </row>
        <row r="637">
          <cell r="A637" t="str">
            <v/>
          </cell>
          <cell r="B637" t="str">
            <v/>
          </cell>
          <cell r="C637" t="str">
            <v>Sanford Comm</v>
          </cell>
          <cell r="D637" t="str">
            <v>Other</v>
          </cell>
          <cell r="E637" t="str">
            <v/>
          </cell>
          <cell r="J637" t="str">
            <v>Depr Total</v>
          </cell>
          <cell r="L637">
            <v>85620989.449999988</v>
          </cell>
          <cell r="M637">
            <v>-1347271.2999999998</v>
          </cell>
          <cell r="N637">
            <v>-2669.27</v>
          </cell>
          <cell r="O637">
            <v>-9523065.1399999987</v>
          </cell>
          <cell r="P637">
            <v>74747983.739999995</v>
          </cell>
          <cell r="Q637">
            <v>66501.250000000131</v>
          </cell>
          <cell r="R637">
            <v>-107445.97</v>
          </cell>
          <cell r="S637">
            <v>0</v>
          </cell>
          <cell r="T637">
            <v>74707039.019999996</v>
          </cell>
          <cell r="U637">
            <v>2795108.2800000003</v>
          </cell>
          <cell r="V637">
            <v>5267405.700000002</v>
          </cell>
          <cell r="W637">
            <v>0</v>
          </cell>
          <cell r="X637">
            <v>82769553</v>
          </cell>
        </row>
        <row r="638">
          <cell r="A638" t="str">
            <v>346.330700</v>
          </cell>
          <cell r="B638">
            <v>346.3</v>
          </cell>
          <cell r="C638" t="str">
            <v>Sanford Comm</v>
          </cell>
          <cell r="D638" t="str">
            <v>Other</v>
          </cell>
          <cell r="E638">
            <v>30700</v>
          </cell>
          <cell r="J638" t="str">
            <v>Amort</v>
          </cell>
          <cell r="K638">
            <v>346.3</v>
          </cell>
          <cell r="L638">
            <v>123171.69</v>
          </cell>
          <cell r="M638">
            <v>0</v>
          </cell>
          <cell r="N638">
            <v>-35869.86</v>
          </cell>
          <cell r="O638">
            <v>0</v>
          </cell>
          <cell r="P638">
            <v>87301.83</v>
          </cell>
          <cell r="Q638">
            <v>77.67</v>
          </cell>
          <cell r="R638">
            <v>-125.49000000000524</v>
          </cell>
          <cell r="S638">
            <v>0</v>
          </cell>
          <cell r="T638">
            <v>87254.01</v>
          </cell>
          <cell r="U638">
            <v>3264.54</v>
          </cell>
          <cell r="V638">
            <v>6152.0599999999986</v>
          </cell>
          <cell r="W638">
            <v>0</v>
          </cell>
          <cell r="X638">
            <v>96670.609999999986</v>
          </cell>
        </row>
        <row r="639">
          <cell r="A639" t="str">
            <v>346.530700</v>
          </cell>
          <cell r="B639">
            <v>346.5</v>
          </cell>
          <cell r="C639" t="str">
            <v>Sanford Comm</v>
          </cell>
          <cell r="D639" t="str">
            <v>Other</v>
          </cell>
          <cell r="E639">
            <v>30700</v>
          </cell>
          <cell r="K639">
            <v>346.5</v>
          </cell>
          <cell r="L639">
            <v>10408.83</v>
          </cell>
          <cell r="M639">
            <v>0</v>
          </cell>
          <cell r="N639">
            <v>0</v>
          </cell>
          <cell r="O639">
            <v>8962.32</v>
          </cell>
          <cell r="P639">
            <v>19371.150000000001</v>
          </cell>
          <cell r="Q639">
            <v>17.23</v>
          </cell>
          <cell r="R639">
            <v>-27.84</v>
          </cell>
          <cell r="S639">
            <v>0</v>
          </cell>
          <cell r="T639">
            <v>19360.54</v>
          </cell>
          <cell r="U639">
            <v>724.32999999999993</v>
          </cell>
          <cell r="V639">
            <v>1365.0799999999995</v>
          </cell>
          <cell r="W639">
            <v>0</v>
          </cell>
          <cell r="X639">
            <v>21449.949999999993</v>
          </cell>
        </row>
        <row r="640">
          <cell r="A640" t="str">
            <v>346.730700</v>
          </cell>
          <cell r="B640">
            <v>346.7</v>
          </cell>
          <cell r="C640" t="str">
            <v>Sanford Comm</v>
          </cell>
          <cell r="D640" t="str">
            <v>Other</v>
          </cell>
          <cell r="E640">
            <v>30700</v>
          </cell>
          <cell r="K640">
            <v>346.7</v>
          </cell>
          <cell r="L640">
            <v>845901.71</v>
          </cell>
          <cell r="M640">
            <v>4498.5600000000004</v>
          </cell>
          <cell r="N640">
            <v>-23804.98</v>
          </cell>
          <cell r="O640">
            <v>-8962.32</v>
          </cell>
          <cell r="P640">
            <v>817632.97000000009</v>
          </cell>
          <cell r="Q640">
            <v>726.26000000000022</v>
          </cell>
          <cell r="R640">
            <v>-20794.390000000003</v>
          </cell>
          <cell r="S640">
            <v>0</v>
          </cell>
          <cell r="T640">
            <v>797564.84</v>
          </cell>
          <cell r="U640">
            <v>29390.030000000002</v>
          </cell>
          <cell r="V640">
            <v>-1459.709999999993</v>
          </cell>
          <cell r="W640">
            <v>0</v>
          </cell>
          <cell r="X640">
            <v>825495.16000000027</v>
          </cell>
        </row>
        <row r="641">
          <cell r="A641" t="str">
            <v/>
          </cell>
          <cell r="B641" t="str">
            <v/>
          </cell>
          <cell r="C641" t="str">
            <v>Sanford Comm</v>
          </cell>
          <cell r="D641" t="str">
            <v>Other</v>
          </cell>
          <cell r="E641" t="str">
            <v/>
          </cell>
          <cell r="J641" t="str">
            <v>Amort Total</v>
          </cell>
          <cell r="L641">
            <v>979482.23</v>
          </cell>
          <cell r="M641">
            <v>4498.5600000000004</v>
          </cell>
          <cell r="N641">
            <v>-59674.84</v>
          </cell>
          <cell r="O641">
            <v>0</v>
          </cell>
          <cell r="P641">
            <v>924305.95000000007</v>
          </cell>
          <cell r="Q641">
            <v>821.1600000000002</v>
          </cell>
          <cell r="R641">
            <v>-20947.720000000008</v>
          </cell>
          <cell r="S641">
            <v>0</v>
          </cell>
          <cell r="T641">
            <v>904179.3899999999</v>
          </cell>
          <cell r="U641">
            <v>33378.9</v>
          </cell>
          <cell r="V641">
            <v>6057.4300000000048</v>
          </cell>
          <cell r="W641">
            <v>0</v>
          </cell>
          <cell r="X641">
            <v>943615.7200000002</v>
          </cell>
        </row>
        <row r="642">
          <cell r="A642" t="str">
            <v/>
          </cell>
          <cell r="B642" t="str">
            <v/>
          </cell>
          <cell r="C642" t="str">
            <v>Sanford Comm Total</v>
          </cell>
          <cell r="D642" t="str">
            <v>Other</v>
          </cell>
          <cell r="E642" t="str">
            <v/>
          </cell>
          <cell r="I642" t="str">
            <v>Sanford Comm Total</v>
          </cell>
          <cell r="L642">
            <v>86600471.679999977</v>
          </cell>
          <cell r="M642">
            <v>-1342772.7399999998</v>
          </cell>
          <cell r="N642">
            <v>-62344.11</v>
          </cell>
          <cell r="O642">
            <v>-9523065.1399999987</v>
          </cell>
          <cell r="P642">
            <v>75672289.689999998</v>
          </cell>
          <cell r="Q642">
            <v>67322.41000000012</v>
          </cell>
          <cell r="R642">
            <v>-128393.69</v>
          </cell>
          <cell r="S642">
            <v>0</v>
          </cell>
          <cell r="T642">
            <v>75611218.410000011</v>
          </cell>
          <cell r="U642">
            <v>2828487.18</v>
          </cell>
          <cell r="V642">
            <v>5273463.1300000018</v>
          </cell>
          <cell r="W642">
            <v>0</v>
          </cell>
          <cell r="X642">
            <v>83713168.719999999</v>
          </cell>
        </row>
        <row r="643">
          <cell r="A643" t="str">
            <v>34130701</v>
          </cell>
          <cell r="B643">
            <v>341</v>
          </cell>
          <cell r="C643" t="str">
            <v>Sanford U4</v>
          </cell>
          <cell r="D643" t="str">
            <v>Other</v>
          </cell>
          <cell r="E643">
            <v>30701</v>
          </cell>
          <cell r="I643" t="str">
            <v>Sanford U4</v>
          </cell>
          <cell r="J643" t="str">
            <v>Depr</v>
          </cell>
          <cell r="K643">
            <v>341</v>
          </cell>
          <cell r="L643">
            <v>7101534.3899999997</v>
          </cell>
          <cell r="M643">
            <v>-471.63</v>
          </cell>
          <cell r="N643">
            <v>-7907.29</v>
          </cell>
          <cell r="O643">
            <v>13406.15</v>
          </cell>
          <cell r="P643">
            <v>7106561.6200000001</v>
          </cell>
          <cell r="Q643">
            <v>6322.5199999999995</v>
          </cell>
          <cell r="R643">
            <v>-10215.27</v>
          </cell>
          <cell r="S643">
            <v>0</v>
          </cell>
          <cell r="T643">
            <v>7102668.8700000001</v>
          </cell>
          <cell r="U643">
            <v>265741.06999999995</v>
          </cell>
          <cell r="V643">
            <v>500791.3299999999</v>
          </cell>
          <cell r="W643">
            <v>0</v>
          </cell>
          <cell r="X643">
            <v>7869201.2699999996</v>
          </cell>
        </row>
        <row r="644">
          <cell r="A644" t="str">
            <v>34230701</v>
          </cell>
          <cell r="B644">
            <v>342</v>
          </cell>
          <cell r="C644" t="str">
            <v>Sanford U4</v>
          </cell>
          <cell r="D644" t="str">
            <v>Other</v>
          </cell>
          <cell r="E644">
            <v>30701</v>
          </cell>
          <cell r="K644">
            <v>342</v>
          </cell>
          <cell r="L644">
            <v>1718938.07</v>
          </cell>
          <cell r="M644">
            <v>0</v>
          </cell>
          <cell r="N644">
            <v>0</v>
          </cell>
          <cell r="O644">
            <v>0</v>
          </cell>
          <cell r="P644">
            <v>1718938.07</v>
          </cell>
          <cell r="Q644">
            <v>1529.2800000000002</v>
          </cell>
          <cell r="R644">
            <v>-2470.88</v>
          </cell>
          <cell r="S644">
            <v>0</v>
          </cell>
          <cell r="T644">
            <v>1717996.4700000002</v>
          </cell>
          <cell r="U644">
            <v>64277.540000000008</v>
          </cell>
          <cell r="V644">
            <v>121131.61</v>
          </cell>
          <cell r="W644">
            <v>0</v>
          </cell>
          <cell r="X644">
            <v>1903405.62</v>
          </cell>
        </row>
        <row r="645">
          <cell r="A645" t="str">
            <v>34330701</v>
          </cell>
          <cell r="B645">
            <v>343</v>
          </cell>
          <cell r="C645" t="str">
            <v>Sanford U4</v>
          </cell>
          <cell r="D645" t="str">
            <v>Other</v>
          </cell>
          <cell r="E645">
            <v>30701</v>
          </cell>
          <cell r="K645">
            <v>343</v>
          </cell>
          <cell r="L645">
            <v>281956781.37</v>
          </cell>
          <cell r="M645">
            <v>48842432.200000003</v>
          </cell>
          <cell r="N645">
            <v>-540928.76</v>
          </cell>
          <cell r="O645">
            <v>-16028561.01</v>
          </cell>
          <cell r="P645">
            <v>314229723.80000001</v>
          </cell>
          <cell r="Q645">
            <v>279561.75</v>
          </cell>
          <cell r="R645">
            <v>-451687.30000000005</v>
          </cell>
          <cell r="S645">
            <v>0</v>
          </cell>
          <cell r="T645">
            <v>314057598.25</v>
          </cell>
          <cell r="U645">
            <v>11791076.150000002</v>
          </cell>
          <cell r="V645">
            <v>15364044.099999992</v>
          </cell>
          <cell r="W645">
            <v>0</v>
          </cell>
          <cell r="X645">
            <v>341212718.49999994</v>
          </cell>
        </row>
        <row r="646">
          <cell r="A646" t="str">
            <v>34430701</v>
          </cell>
          <cell r="B646">
            <v>344</v>
          </cell>
          <cell r="C646" t="str">
            <v>Sanford U4</v>
          </cell>
          <cell r="D646" t="str">
            <v>Other</v>
          </cell>
          <cell r="E646">
            <v>30701</v>
          </cell>
          <cell r="K646">
            <v>344</v>
          </cell>
          <cell r="L646">
            <v>27517989.030000001</v>
          </cell>
          <cell r="M646">
            <v>0</v>
          </cell>
          <cell r="N646">
            <v>0</v>
          </cell>
          <cell r="O646">
            <v>0</v>
          </cell>
          <cell r="P646">
            <v>27517989.030000001</v>
          </cell>
          <cell r="Q646">
            <v>24482.019999999997</v>
          </cell>
          <cell r="R646">
            <v>-39555.54</v>
          </cell>
          <cell r="S646">
            <v>0</v>
          </cell>
          <cell r="T646">
            <v>27502915.510000002</v>
          </cell>
          <cell r="U646">
            <v>1029001.1</v>
          </cell>
          <cell r="V646">
            <v>1939161.4900000005</v>
          </cell>
          <cell r="W646">
            <v>0</v>
          </cell>
          <cell r="X646">
            <v>30471078.100000005</v>
          </cell>
        </row>
        <row r="647">
          <cell r="A647" t="str">
            <v>34530701</v>
          </cell>
          <cell r="B647">
            <v>345</v>
          </cell>
          <cell r="C647" t="str">
            <v>Sanford U4</v>
          </cell>
          <cell r="D647" t="str">
            <v>Other</v>
          </cell>
          <cell r="E647">
            <v>30701</v>
          </cell>
          <cell r="K647">
            <v>345</v>
          </cell>
          <cell r="L647">
            <v>33044513.379999999</v>
          </cell>
          <cell r="M647">
            <v>72391.899999999994</v>
          </cell>
          <cell r="N647">
            <v>-62400</v>
          </cell>
          <cell r="O647">
            <v>0</v>
          </cell>
          <cell r="P647">
            <v>33054505.279999997</v>
          </cell>
          <cell r="Q647">
            <v>29407.699999999997</v>
          </cell>
          <cell r="R647">
            <v>-47513.97</v>
          </cell>
          <cell r="S647">
            <v>0</v>
          </cell>
          <cell r="T647">
            <v>33036399.010000002</v>
          </cell>
          <cell r="U647">
            <v>1236032.2599999998</v>
          </cell>
          <cell r="V647">
            <v>2329313.5300000003</v>
          </cell>
          <cell r="W647">
            <v>0</v>
          </cell>
          <cell r="X647">
            <v>36601744.800000004</v>
          </cell>
        </row>
        <row r="648">
          <cell r="A648" t="str">
            <v>34630701</v>
          </cell>
          <cell r="B648">
            <v>346</v>
          </cell>
          <cell r="C648" t="str">
            <v>Sanford U4</v>
          </cell>
          <cell r="D648" t="str">
            <v>Other</v>
          </cell>
          <cell r="E648">
            <v>30701</v>
          </cell>
          <cell r="K648">
            <v>346</v>
          </cell>
          <cell r="L648">
            <v>3181886.53</v>
          </cell>
          <cell r="M648">
            <v>0</v>
          </cell>
          <cell r="N648">
            <v>0</v>
          </cell>
          <cell r="O648">
            <v>0</v>
          </cell>
          <cell r="P648">
            <v>3181886.53</v>
          </cell>
          <cell r="Q648">
            <v>2830.84</v>
          </cell>
          <cell r="R648">
            <v>-4573.78</v>
          </cell>
          <cell r="S648">
            <v>0</v>
          </cell>
          <cell r="T648">
            <v>3180143.59</v>
          </cell>
          <cell r="U648">
            <v>118982.70000000001</v>
          </cell>
          <cell r="V648">
            <v>224223.94999999995</v>
          </cell>
          <cell r="W648">
            <v>0</v>
          </cell>
          <cell r="X648">
            <v>3523350.2399999993</v>
          </cell>
        </row>
        <row r="649">
          <cell r="A649" t="str">
            <v/>
          </cell>
          <cell r="B649" t="str">
            <v/>
          </cell>
          <cell r="C649" t="str">
            <v>Sanford U4</v>
          </cell>
          <cell r="D649" t="str">
            <v>Other</v>
          </cell>
          <cell r="E649" t="str">
            <v/>
          </cell>
          <cell r="J649" t="str">
            <v>Depr Total</v>
          </cell>
          <cell r="L649">
            <v>354521642.76999998</v>
          </cell>
          <cell r="M649">
            <v>48914352.469999999</v>
          </cell>
          <cell r="N649">
            <v>-611236.05000000005</v>
          </cell>
          <cell r="O649">
            <v>-16015154.859999999</v>
          </cell>
          <cell r="P649">
            <v>386809604.32999992</v>
          </cell>
          <cell r="Q649">
            <v>344134.11000000004</v>
          </cell>
          <cell r="R649">
            <v>-556016.74000000011</v>
          </cell>
          <cell r="S649">
            <v>0</v>
          </cell>
          <cell r="T649">
            <v>386597721.69999993</v>
          </cell>
          <cell r="U649">
            <v>14505110.82</v>
          </cell>
          <cell r="V649">
            <v>20478666.009999994</v>
          </cell>
          <cell r="W649">
            <v>0</v>
          </cell>
          <cell r="X649">
            <v>421581498.52999997</v>
          </cell>
        </row>
        <row r="650">
          <cell r="A650" t="str">
            <v>346.330701</v>
          </cell>
          <cell r="B650">
            <v>346.3</v>
          </cell>
          <cell r="C650" t="str">
            <v>Sanford U4</v>
          </cell>
          <cell r="D650" t="str">
            <v>Other</v>
          </cell>
          <cell r="E650">
            <v>30701</v>
          </cell>
          <cell r="J650" t="str">
            <v>Amort</v>
          </cell>
          <cell r="K650">
            <v>346.3</v>
          </cell>
          <cell r="L650">
            <v>71350.61</v>
          </cell>
          <cell r="M650">
            <v>0</v>
          </cell>
          <cell r="N650">
            <v>0</v>
          </cell>
          <cell r="O650">
            <v>0</v>
          </cell>
          <cell r="P650">
            <v>71350.61</v>
          </cell>
          <cell r="Q650">
            <v>63.47</v>
          </cell>
          <cell r="R650">
            <v>-102.56</v>
          </cell>
          <cell r="S650">
            <v>0</v>
          </cell>
          <cell r="T650">
            <v>71311.520000000004</v>
          </cell>
          <cell r="U650">
            <v>2256.5</v>
          </cell>
          <cell r="V650">
            <v>-66289.409999999989</v>
          </cell>
          <cell r="W650">
            <v>0</v>
          </cell>
          <cell r="X650">
            <v>7278.6100000000006</v>
          </cell>
        </row>
        <row r="651">
          <cell r="A651" t="str">
            <v/>
          </cell>
          <cell r="B651" t="str">
            <v/>
          </cell>
          <cell r="C651" t="str">
            <v>Sanford U4</v>
          </cell>
          <cell r="D651" t="str">
            <v>Other</v>
          </cell>
          <cell r="E651" t="str">
            <v/>
          </cell>
          <cell r="J651" t="str">
            <v>Amort Total</v>
          </cell>
          <cell r="L651">
            <v>71350.61</v>
          </cell>
          <cell r="M651">
            <v>0</v>
          </cell>
          <cell r="N651">
            <v>0</v>
          </cell>
          <cell r="O651">
            <v>0</v>
          </cell>
          <cell r="P651">
            <v>71350.61</v>
          </cell>
          <cell r="Q651">
            <v>63.47</v>
          </cell>
          <cell r="R651">
            <v>-102.56</v>
          </cell>
          <cell r="S651">
            <v>0</v>
          </cell>
          <cell r="T651">
            <v>71311.520000000004</v>
          </cell>
          <cell r="U651">
            <v>2256.5</v>
          </cell>
          <cell r="V651">
            <v>-66289.409999999989</v>
          </cell>
          <cell r="W651">
            <v>0</v>
          </cell>
          <cell r="X651">
            <v>7278.6100000000006</v>
          </cell>
        </row>
        <row r="652">
          <cell r="A652" t="str">
            <v/>
          </cell>
          <cell r="B652" t="str">
            <v/>
          </cell>
          <cell r="C652" t="str">
            <v>Sanford U4 Total</v>
          </cell>
          <cell r="D652" t="str">
            <v>Other</v>
          </cell>
          <cell r="E652" t="str">
            <v/>
          </cell>
          <cell r="I652" t="str">
            <v>Sanford U4 Total</v>
          </cell>
          <cell r="L652">
            <v>354592993.38</v>
          </cell>
          <cell r="M652">
            <v>48914352.469999999</v>
          </cell>
          <cell r="N652">
            <v>-611236.05000000005</v>
          </cell>
          <cell r="O652">
            <v>-16015154.859999999</v>
          </cell>
          <cell r="P652">
            <v>386880954.93999994</v>
          </cell>
          <cell r="Q652">
            <v>344197.58</v>
          </cell>
          <cell r="R652">
            <v>-556119.30000000016</v>
          </cell>
          <cell r="S652">
            <v>0</v>
          </cell>
          <cell r="T652">
            <v>386669033.21999991</v>
          </cell>
          <cell r="U652">
            <v>14507367.32</v>
          </cell>
          <cell r="V652">
            <v>20412376.599999994</v>
          </cell>
          <cell r="W652">
            <v>0</v>
          </cell>
          <cell r="X652">
            <v>421588777.13999999</v>
          </cell>
        </row>
        <row r="653">
          <cell r="A653" t="str">
            <v>34130702</v>
          </cell>
          <cell r="B653">
            <v>341</v>
          </cell>
          <cell r="C653" t="str">
            <v>Sanford U5</v>
          </cell>
          <cell r="D653" t="str">
            <v>Other</v>
          </cell>
          <cell r="E653">
            <v>30702</v>
          </cell>
          <cell r="I653" t="str">
            <v>Sanford U5</v>
          </cell>
          <cell r="J653" t="str">
            <v>Depr</v>
          </cell>
          <cell r="K653">
            <v>341</v>
          </cell>
          <cell r="L653">
            <v>6729258.4199999999</v>
          </cell>
          <cell r="M653">
            <v>1185.8599999999999</v>
          </cell>
          <cell r="N653">
            <v>-25268.57</v>
          </cell>
          <cell r="O653">
            <v>2098.62</v>
          </cell>
          <cell r="P653">
            <v>6707274.3300000001</v>
          </cell>
          <cell r="Q653">
            <v>5967.29</v>
          </cell>
          <cell r="R653">
            <v>-9641.32</v>
          </cell>
          <cell r="S653">
            <v>0</v>
          </cell>
          <cell r="T653">
            <v>6703600.3000000007</v>
          </cell>
          <cell r="U653">
            <v>250810.22</v>
          </cell>
          <cell r="V653">
            <v>472654.01999999996</v>
          </cell>
          <cell r="W653">
            <v>0</v>
          </cell>
          <cell r="X653">
            <v>7427064.54</v>
          </cell>
        </row>
        <row r="654">
          <cell r="A654" t="str">
            <v>34230702</v>
          </cell>
          <cell r="B654">
            <v>342</v>
          </cell>
          <cell r="C654" t="str">
            <v>Sanford U5</v>
          </cell>
          <cell r="D654" t="str">
            <v>Other</v>
          </cell>
          <cell r="E654">
            <v>30702</v>
          </cell>
          <cell r="K654">
            <v>342</v>
          </cell>
          <cell r="L654">
            <v>1729477.56</v>
          </cell>
          <cell r="M654">
            <v>0</v>
          </cell>
          <cell r="N654">
            <v>0</v>
          </cell>
          <cell r="O654">
            <v>0</v>
          </cell>
          <cell r="P654">
            <v>1729477.56</v>
          </cell>
          <cell r="Q654">
            <v>1538.67</v>
          </cell>
          <cell r="R654">
            <v>-2486.0300000000002</v>
          </cell>
          <cell r="S654">
            <v>0</v>
          </cell>
          <cell r="T654">
            <v>1728530.2</v>
          </cell>
          <cell r="U654">
            <v>64671.66</v>
          </cell>
          <cell r="V654">
            <v>121874.31999999998</v>
          </cell>
          <cell r="W654">
            <v>0</v>
          </cell>
          <cell r="X654">
            <v>1915076.1800000004</v>
          </cell>
        </row>
        <row r="655">
          <cell r="A655" t="str">
            <v>34330702</v>
          </cell>
          <cell r="B655">
            <v>343</v>
          </cell>
          <cell r="C655" t="str">
            <v>Sanford U5</v>
          </cell>
          <cell r="D655" t="str">
            <v>Other</v>
          </cell>
          <cell r="E655">
            <v>30702</v>
          </cell>
          <cell r="K655">
            <v>343</v>
          </cell>
          <cell r="L655">
            <v>253291421.95000002</v>
          </cell>
          <cell r="M655">
            <v>356118.43</v>
          </cell>
          <cell r="N655">
            <v>-421182.59</v>
          </cell>
          <cell r="O655">
            <v>2412248.12</v>
          </cell>
          <cell r="P655">
            <v>255638605.91000003</v>
          </cell>
          <cell r="Q655">
            <v>13746930.670000004</v>
          </cell>
          <cell r="R655">
            <v>-380077.08000000013</v>
          </cell>
          <cell r="S655">
            <v>0</v>
          </cell>
          <cell r="T655">
            <v>269005459.5</v>
          </cell>
          <cell r="U655">
            <v>42162658.979999989</v>
          </cell>
          <cell r="V655">
            <v>-77831779.039999977</v>
          </cell>
          <cell r="W655">
            <v>0</v>
          </cell>
          <cell r="X655">
            <v>233336339.44000006</v>
          </cell>
        </row>
        <row r="656">
          <cell r="A656" t="str">
            <v>34430702</v>
          </cell>
          <cell r="B656">
            <v>344</v>
          </cell>
          <cell r="C656" t="str">
            <v>Sanford U5</v>
          </cell>
          <cell r="D656" t="str">
            <v>Other</v>
          </cell>
          <cell r="E656">
            <v>30702</v>
          </cell>
          <cell r="K656">
            <v>344</v>
          </cell>
          <cell r="L656">
            <v>29437304.09</v>
          </cell>
          <cell r="M656">
            <v>0</v>
          </cell>
          <cell r="N656">
            <v>0</v>
          </cell>
          <cell r="O656">
            <v>0</v>
          </cell>
          <cell r="P656">
            <v>29437304.09</v>
          </cell>
          <cell r="Q656">
            <v>26189.58</v>
          </cell>
          <cell r="R656">
            <v>-42314.44</v>
          </cell>
          <cell r="S656">
            <v>0</v>
          </cell>
          <cell r="T656">
            <v>29421179.229999997</v>
          </cell>
          <cell r="U656">
            <v>1100771.5100000002</v>
          </cell>
          <cell r="V656">
            <v>2074413.4500000002</v>
          </cell>
          <cell r="W656">
            <v>0</v>
          </cell>
          <cell r="X656">
            <v>32596364.190000001</v>
          </cell>
        </row>
        <row r="657">
          <cell r="A657" t="str">
            <v>34530702</v>
          </cell>
          <cell r="B657">
            <v>345</v>
          </cell>
          <cell r="C657" t="str">
            <v>Sanford U5</v>
          </cell>
          <cell r="D657" t="str">
            <v>Other</v>
          </cell>
          <cell r="E657">
            <v>30702</v>
          </cell>
          <cell r="K657">
            <v>345</v>
          </cell>
          <cell r="L657">
            <v>32984960.870000001</v>
          </cell>
          <cell r="M657">
            <v>15353.99</v>
          </cell>
          <cell r="N657">
            <v>-15600</v>
          </cell>
          <cell r="O657">
            <v>0</v>
          </cell>
          <cell r="P657">
            <v>32984714.859999999</v>
          </cell>
          <cell r="Q657">
            <v>29345.620000000003</v>
          </cell>
          <cell r="R657">
            <v>-47413.649999999994</v>
          </cell>
          <cell r="S657">
            <v>0</v>
          </cell>
          <cell r="T657">
            <v>32966646.830000002</v>
          </cell>
          <cell r="U657">
            <v>1233422.5499999998</v>
          </cell>
          <cell r="V657">
            <v>2324395.4699999988</v>
          </cell>
          <cell r="W657">
            <v>0</v>
          </cell>
          <cell r="X657">
            <v>36524464.849999994</v>
          </cell>
        </row>
        <row r="658">
          <cell r="A658" t="str">
            <v>34630702</v>
          </cell>
          <cell r="B658">
            <v>346</v>
          </cell>
          <cell r="C658" t="str">
            <v>Sanford U5</v>
          </cell>
          <cell r="D658" t="str">
            <v>Other</v>
          </cell>
          <cell r="E658">
            <v>30702</v>
          </cell>
          <cell r="K658">
            <v>346</v>
          </cell>
          <cell r="L658">
            <v>2702008.09</v>
          </cell>
          <cell r="M658">
            <v>0</v>
          </cell>
          <cell r="N658">
            <v>0</v>
          </cell>
          <cell r="O658">
            <v>0</v>
          </cell>
          <cell r="P658">
            <v>2702008.09</v>
          </cell>
          <cell r="Q658">
            <v>2403.9</v>
          </cell>
          <cell r="R658">
            <v>-3883.9799999999996</v>
          </cell>
          <cell r="S658">
            <v>0</v>
          </cell>
          <cell r="T658">
            <v>2700528.01</v>
          </cell>
          <cell r="U658">
            <v>101038.24</v>
          </cell>
          <cell r="V658">
            <v>190407.44999999998</v>
          </cell>
          <cell r="W658">
            <v>0</v>
          </cell>
          <cell r="X658">
            <v>2991973.7</v>
          </cell>
        </row>
        <row r="659">
          <cell r="A659" t="str">
            <v/>
          </cell>
          <cell r="B659" t="str">
            <v/>
          </cell>
          <cell r="C659" t="str">
            <v>Sanford U5</v>
          </cell>
          <cell r="D659" t="str">
            <v>Other</v>
          </cell>
          <cell r="E659" t="str">
            <v/>
          </cell>
          <cell r="J659" t="str">
            <v>Depr Total</v>
          </cell>
          <cell r="L659">
            <v>326874430.97999996</v>
          </cell>
          <cell r="M659">
            <v>372658.27999999997</v>
          </cell>
          <cell r="N659">
            <v>-462051.16000000003</v>
          </cell>
          <cell r="O659">
            <v>2414346.7400000002</v>
          </cell>
          <cell r="P659">
            <v>329199384.83999997</v>
          </cell>
          <cell r="Q659">
            <v>13812375.730000004</v>
          </cell>
          <cell r="R659">
            <v>-485816.50000000012</v>
          </cell>
          <cell r="S659">
            <v>0</v>
          </cell>
          <cell r="T659">
            <v>342525944.06999999</v>
          </cell>
          <cell r="U659">
            <v>44913373.159999989</v>
          </cell>
          <cell r="V659">
            <v>-72648034.329999968</v>
          </cell>
          <cell r="W659">
            <v>0</v>
          </cell>
          <cell r="X659">
            <v>314791282.90000004</v>
          </cell>
        </row>
        <row r="660">
          <cell r="A660" t="str">
            <v/>
          </cell>
          <cell r="B660" t="str">
            <v/>
          </cell>
          <cell r="C660" t="str">
            <v>Sanford U5 Total</v>
          </cell>
          <cell r="D660" t="str">
            <v>Other</v>
          </cell>
          <cell r="E660" t="str">
            <v/>
          </cell>
          <cell r="I660" t="str">
            <v>Sanford U5 Total</v>
          </cell>
          <cell r="L660">
            <v>326874430.97999996</v>
          </cell>
          <cell r="M660">
            <v>372658.27999999997</v>
          </cell>
          <cell r="N660">
            <v>-462051.16000000003</v>
          </cell>
          <cell r="O660">
            <v>2414346.7400000002</v>
          </cell>
          <cell r="P660">
            <v>329199384.83999997</v>
          </cell>
          <cell r="Q660">
            <v>13812375.730000004</v>
          </cell>
          <cell r="R660">
            <v>-485816.50000000012</v>
          </cell>
          <cell r="S660">
            <v>0</v>
          </cell>
          <cell r="T660">
            <v>342525944.06999999</v>
          </cell>
          <cell r="U660">
            <v>44913373.159999989</v>
          </cell>
          <cell r="V660">
            <v>-72648034.329999968</v>
          </cell>
          <cell r="W660">
            <v>0</v>
          </cell>
          <cell r="X660">
            <v>314791282.90000004</v>
          </cell>
        </row>
        <row r="661">
          <cell r="A661" t="str">
            <v/>
          </cell>
          <cell r="B661" t="str">
            <v/>
          </cell>
          <cell r="C661" t="str">
            <v>Sanford U5 Total</v>
          </cell>
          <cell r="D661" t="str">
            <v>Other</v>
          </cell>
          <cell r="E661" t="str">
            <v/>
          </cell>
          <cell r="H661" t="str">
            <v>Sanford  Total</v>
          </cell>
          <cell r="L661">
            <v>768067896.04000008</v>
          </cell>
          <cell r="M661">
            <v>47944238.010000005</v>
          </cell>
          <cell r="N661">
            <v>-1135631.32</v>
          </cell>
          <cell r="O661">
            <v>-23123873.259999998</v>
          </cell>
          <cell r="P661">
            <v>791752629.47000015</v>
          </cell>
          <cell r="Q661">
            <v>14223895.720000003</v>
          </cell>
          <cell r="R661">
            <v>-1170329.49</v>
          </cell>
          <cell r="S661">
            <v>0</v>
          </cell>
          <cell r="T661">
            <v>804806195.69999993</v>
          </cell>
          <cell r="U661">
            <v>62249227.659999982</v>
          </cell>
          <cell r="V661">
            <v>-46962194.599999979</v>
          </cell>
          <cell r="W661">
            <v>0</v>
          </cell>
          <cell r="X661">
            <v>820093228.76000023</v>
          </cell>
        </row>
        <row r="662">
          <cell r="A662" t="str">
            <v>34140102</v>
          </cell>
          <cell r="B662">
            <v>341</v>
          </cell>
          <cell r="C662" t="str">
            <v>Space Coast Solar</v>
          </cell>
          <cell r="D662" t="str">
            <v>Other</v>
          </cell>
          <cell r="E662">
            <v>40102</v>
          </cell>
          <cell r="H662" t="str">
            <v xml:space="preserve">Space Coast </v>
          </cell>
          <cell r="I662" t="str">
            <v>Space Coast Solar</v>
          </cell>
          <cell r="J662" t="str">
            <v>Depr</v>
          </cell>
          <cell r="K662">
            <v>341</v>
          </cell>
          <cell r="L662">
            <v>1208355.5600010001</v>
          </cell>
          <cell r="M662">
            <v>2630370.02</v>
          </cell>
          <cell r="N662">
            <v>0</v>
          </cell>
          <cell r="O662">
            <v>0</v>
          </cell>
          <cell r="P662">
            <v>3838725.5800010003</v>
          </cell>
          <cell r="Q662">
            <v>-228.50999999977648</v>
          </cell>
          <cell r="R662">
            <v>-2780.63</v>
          </cell>
          <cell r="S662">
            <v>0</v>
          </cell>
          <cell r="T662">
            <v>3835716.4400010007</v>
          </cell>
          <cell r="U662">
            <v>3612.0400000000004</v>
          </cell>
          <cell r="V662">
            <v>-17.419999999999998</v>
          </cell>
          <cell r="W662">
            <v>0</v>
          </cell>
          <cell r="X662">
            <v>3839311.0600010008</v>
          </cell>
        </row>
        <row r="663">
          <cell r="A663" t="str">
            <v>34240102</v>
          </cell>
          <cell r="B663">
            <v>342</v>
          </cell>
          <cell r="C663" t="str">
            <v>Space Coast Solar</v>
          </cell>
          <cell r="D663" t="str">
            <v>Other</v>
          </cell>
          <cell r="E663">
            <v>40102</v>
          </cell>
          <cell r="K663">
            <v>342</v>
          </cell>
          <cell r="L663">
            <v>9.9999999999999995E-7</v>
          </cell>
          <cell r="M663">
            <v>0</v>
          </cell>
          <cell r="N663">
            <v>0</v>
          </cell>
          <cell r="O663">
            <v>0</v>
          </cell>
          <cell r="P663">
            <v>9.9999999999999995E-7</v>
          </cell>
          <cell r="Q663">
            <v>0</v>
          </cell>
          <cell r="R663">
            <v>0</v>
          </cell>
          <cell r="S663">
            <v>0</v>
          </cell>
          <cell r="T663">
            <v>9.9999999999999995E-7</v>
          </cell>
          <cell r="U663">
            <v>0</v>
          </cell>
          <cell r="V663">
            <v>0</v>
          </cell>
          <cell r="W663">
            <v>0</v>
          </cell>
          <cell r="X663">
            <v>9.9999999999999995E-7</v>
          </cell>
        </row>
        <row r="664">
          <cell r="A664" t="str">
            <v>34340102</v>
          </cell>
          <cell r="B664">
            <v>343</v>
          </cell>
          <cell r="C664" t="str">
            <v>Space Coast Solar</v>
          </cell>
          <cell r="D664" t="str">
            <v>Other</v>
          </cell>
          <cell r="E664">
            <v>40102</v>
          </cell>
          <cell r="K664">
            <v>343</v>
          </cell>
          <cell r="L664">
            <v>60328241.780001</v>
          </cell>
          <cell r="M664">
            <v>-8722158.5600000005</v>
          </cell>
          <cell r="N664">
            <v>0</v>
          </cell>
          <cell r="O664">
            <v>0</v>
          </cell>
          <cell r="P664">
            <v>51606083.220000997</v>
          </cell>
          <cell r="Q664">
            <v>-3072.0100000016391</v>
          </cell>
          <cell r="R664">
            <v>-37381.479999999996</v>
          </cell>
          <cell r="S664">
            <v>0</v>
          </cell>
          <cell r="T664">
            <v>51565629.730001003</v>
          </cell>
          <cell r="U664">
            <v>48558.78</v>
          </cell>
          <cell r="V664">
            <v>-234.17</v>
          </cell>
          <cell r="W664">
            <v>0</v>
          </cell>
          <cell r="X664">
            <v>51613954.340000995</v>
          </cell>
        </row>
        <row r="665">
          <cell r="A665" t="str">
            <v>34440102</v>
          </cell>
          <cell r="B665">
            <v>344</v>
          </cell>
          <cell r="C665" t="str">
            <v>Space Coast Solar</v>
          </cell>
          <cell r="D665" t="str">
            <v>Other</v>
          </cell>
          <cell r="E665">
            <v>40102</v>
          </cell>
          <cell r="K665">
            <v>344</v>
          </cell>
          <cell r="L665">
            <v>9.9999999999999995E-7</v>
          </cell>
          <cell r="M665">
            <v>0</v>
          </cell>
          <cell r="N665">
            <v>0</v>
          </cell>
          <cell r="O665">
            <v>0</v>
          </cell>
          <cell r="P665">
            <v>9.9999999999999995E-7</v>
          </cell>
          <cell r="Q665">
            <v>0</v>
          </cell>
          <cell r="R665">
            <v>0</v>
          </cell>
          <cell r="S665">
            <v>0</v>
          </cell>
          <cell r="T665">
            <v>9.9999999999999995E-7</v>
          </cell>
          <cell r="U665">
            <v>0</v>
          </cell>
          <cell r="V665">
            <v>0</v>
          </cell>
          <cell r="W665">
            <v>0</v>
          </cell>
          <cell r="X665">
            <v>9.9999999999999995E-7</v>
          </cell>
        </row>
        <row r="666">
          <cell r="A666" t="str">
            <v>34540102</v>
          </cell>
          <cell r="B666">
            <v>345</v>
          </cell>
          <cell r="C666" t="str">
            <v>Space Coast Solar</v>
          </cell>
          <cell r="D666" t="str">
            <v>Other</v>
          </cell>
          <cell r="E666">
            <v>40102</v>
          </cell>
          <cell r="K666">
            <v>345</v>
          </cell>
          <cell r="L666">
            <v>9.9999999999999995E-7</v>
          </cell>
          <cell r="M666">
            <v>6126698.7599999998</v>
          </cell>
          <cell r="N666">
            <v>0</v>
          </cell>
          <cell r="O666">
            <v>0</v>
          </cell>
          <cell r="P666">
            <v>6126698.760001</v>
          </cell>
          <cell r="Q666">
            <v>-364.70999999996275</v>
          </cell>
          <cell r="R666">
            <v>-4437.9399999999996</v>
          </cell>
          <cell r="S666">
            <v>0</v>
          </cell>
          <cell r="T666">
            <v>6121896.1100009996</v>
          </cell>
          <cell r="U666">
            <v>5764.94</v>
          </cell>
          <cell r="V666">
            <v>-27.799999999999997</v>
          </cell>
          <cell r="W666">
            <v>0</v>
          </cell>
          <cell r="X666">
            <v>6127633.2500010002</v>
          </cell>
        </row>
        <row r="667">
          <cell r="A667" t="str">
            <v>34640102</v>
          </cell>
          <cell r="B667">
            <v>346</v>
          </cell>
          <cell r="C667" t="str">
            <v>Space Coast Solar</v>
          </cell>
          <cell r="D667" t="str">
            <v>Other</v>
          </cell>
          <cell r="E667">
            <v>40102</v>
          </cell>
          <cell r="K667">
            <v>346</v>
          </cell>
          <cell r="L667">
            <v>9.9999999999999995E-7</v>
          </cell>
          <cell r="M667">
            <v>0</v>
          </cell>
          <cell r="N667">
            <v>0</v>
          </cell>
          <cell r="O667">
            <v>0</v>
          </cell>
          <cell r="P667">
            <v>9.9999999999999995E-7</v>
          </cell>
          <cell r="Q667">
            <v>0</v>
          </cell>
          <cell r="R667">
            <v>0</v>
          </cell>
          <cell r="S667">
            <v>0</v>
          </cell>
          <cell r="T667">
            <v>9.9999999999999995E-7</v>
          </cell>
          <cell r="U667">
            <v>0</v>
          </cell>
          <cell r="V667">
            <v>0</v>
          </cell>
          <cell r="W667">
            <v>0</v>
          </cell>
          <cell r="X667">
            <v>9.9999999999999995E-7</v>
          </cell>
        </row>
        <row r="668">
          <cell r="A668" t="str">
            <v/>
          </cell>
          <cell r="B668" t="str">
            <v/>
          </cell>
          <cell r="C668" t="str">
            <v>Space Coast Solar</v>
          </cell>
          <cell r="D668" t="str">
            <v>Other</v>
          </cell>
          <cell r="E668" t="str">
            <v/>
          </cell>
          <cell r="J668" t="str">
            <v>Depr Total</v>
          </cell>
          <cell r="L668">
            <v>61536597.340005994</v>
          </cell>
          <cell r="M668">
            <v>34910.219999998808</v>
          </cell>
          <cell r="N668">
            <v>0</v>
          </cell>
          <cell r="O668">
            <v>0</v>
          </cell>
          <cell r="P668">
            <v>61571507.560005993</v>
          </cell>
          <cell r="Q668">
            <v>-3665.2300000013784</v>
          </cell>
          <cell r="R668">
            <v>-44600.049999999996</v>
          </cell>
          <cell r="S668">
            <v>0</v>
          </cell>
          <cell r="T668">
            <v>61523242.280005999</v>
          </cell>
          <cell r="U668">
            <v>57935.76</v>
          </cell>
          <cell r="V668">
            <v>-279.39</v>
          </cell>
          <cell r="W668">
            <v>0</v>
          </cell>
          <cell r="X668">
            <v>61580898.650005989</v>
          </cell>
        </row>
        <row r="669">
          <cell r="A669" t="str">
            <v>346.340102</v>
          </cell>
          <cell r="B669">
            <v>346.3</v>
          </cell>
          <cell r="C669" t="str">
            <v>Space Coast Solar</v>
          </cell>
          <cell r="D669" t="str">
            <v>Other</v>
          </cell>
          <cell r="E669">
            <v>40102</v>
          </cell>
          <cell r="J669" t="str">
            <v>Amort</v>
          </cell>
          <cell r="K669">
            <v>346.3</v>
          </cell>
          <cell r="L669">
            <v>7271.7100010000004</v>
          </cell>
          <cell r="M669">
            <v>0</v>
          </cell>
          <cell r="N669">
            <v>0</v>
          </cell>
          <cell r="O669">
            <v>0</v>
          </cell>
          <cell r="P669">
            <v>7271.7100010000004</v>
          </cell>
          <cell r="Q669">
            <v>-0.43</v>
          </cell>
          <cell r="R669">
            <v>-5.2700000000000005</v>
          </cell>
          <cell r="S669">
            <v>0</v>
          </cell>
          <cell r="T669">
            <v>7266.0100009999996</v>
          </cell>
          <cell r="U669">
            <v>6.8400000000000016</v>
          </cell>
          <cell r="V669">
            <v>-0.03</v>
          </cell>
          <cell r="W669">
            <v>0</v>
          </cell>
          <cell r="X669">
            <v>7272.820001000001</v>
          </cell>
        </row>
        <row r="670">
          <cell r="A670" t="str">
            <v>346.540102</v>
          </cell>
          <cell r="B670">
            <v>346.5</v>
          </cell>
          <cell r="C670" t="str">
            <v>Space Coast Solar</v>
          </cell>
          <cell r="D670" t="str">
            <v>Other</v>
          </cell>
          <cell r="E670">
            <v>40102</v>
          </cell>
          <cell r="K670">
            <v>346.5</v>
          </cell>
          <cell r="L670">
            <v>9438.4900010000001</v>
          </cell>
          <cell r="M670">
            <v>0</v>
          </cell>
          <cell r="N670">
            <v>0</v>
          </cell>
          <cell r="O670">
            <v>0</v>
          </cell>
          <cell r="P670">
            <v>9438.4900010000001</v>
          </cell>
          <cell r="Q670">
            <v>-0.55999999999999994</v>
          </cell>
          <cell r="R670">
            <v>-6.83</v>
          </cell>
          <cell r="S670">
            <v>0</v>
          </cell>
          <cell r="T670">
            <v>9431.1000010000007</v>
          </cell>
          <cell r="U670">
            <v>8.8899999999999988</v>
          </cell>
          <cell r="V670">
            <v>-0.04</v>
          </cell>
          <cell r="W670">
            <v>0</v>
          </cell>
          <cell r="X670">
            <v>9439.9500009999992</v>
          </cell>
        </row>
        <row r="671">
          <cell r="A671" t="str">
            <v>346.740102</v>
          </cell>
          <cell r="B671">
            <v>346.7</v>
          </cell>
          <cell r="C671" t="str">
            <v>Space Coast Solar</v>
          </cell>
          <cell r="D671" t="str">
            <v>Other</v>
          </cell>
          <cell r="E671">
            <v>40102</v>
          </cell>
          <cell r="K671">
            <v>346.7</v>
          </cell>
          <cell r="L671">
            <v>37454.780000999999</v>
          </cell>
          <cell r="M671">
            <v>14105.66</v>
          </cell>
          <cell r="N671">
            <v>0</v>
          </cell>
          <cell r="O671">
            <v>0</v>
          </cell>
          <cell r="P671">
            <v>51560.440000999995</v>
          </cell>
          <cell r="Q671">
            <v>-3.0799999999999272</v>
          </cell>
          <cell r="R671">
            <v>-37.35</v>
          </cell>
          <cell r="S671">
            <v>0</v>
          </cell>
          <cell r="T671">
            <v>51520.010001000002</v>
          </cell>
          <cell r="U671">
            <v>48.529999999999994</v>
          </cell>
          <cell r="V671">
            <v>-0.23</v>
          </cell>
          <cell r="W671">
            <v>0</v>
          </cell>
          <cell r="X671">
            <v>51568.310000999983</v>
          </cell>
        </row>
        <row r="672">
          <cell r="A672" t="str">
            <v/>
          </cell>
          <cell r="B672" t="str">
            <v/>
          </cell>
          <cell r="C672" t="str">
            <v>Space Coast Solar</v>
          </cell>
          <cell r="D672" t="str">
            <v>Other</v>
          </cell>
          <cell r="E672" t="str">
            <v/>
          </cell>
          <cell r="J672" t="str">
            <v>Amort Total</v>
          </cell>
          <cell r="L672">
            <v>54164.980003000004</v>
          </cell>
          <cell r="M672">
            <v>14105.66</v>
          </cell>
          <cell r="N672">
            <v>0</v>
          </cell>
          <cell r="O672">
            <v>0</v>
          </cell>
          <cell r="P672">
            <v>68270.640002999993</v>
          </cell>
          <cell r="Q672">
            <v>-4.0699999999999275</v>
          </cell>
          <cell r="R672">
            <v>-49.45</v>
          </cell>
          <cell r="S672">
            <v>0</v>
          </cell>
          <cell r="T672">
            <v>68217.120003000004</v>
          </cell>
          <cell r="U672">
            <v>64.259999999999991</v>
          </cell>
          <cell r="V672">
            <v>-0.30000000000000004</v>
          </cell>
          <cell r="W672">
            <v>0</v>
          </cell>
          <cell r="X672">
            <v>68281.080002999981</v>
          </cell>
        </row>
        <row r="673">
          <cell r="A673" t="str">
            <v/>
          </cell>
          <cell r="B673" t="str">
            <v/>
          </cell>
          <cell r="C673" t="str">
            <v>Space Coast Solar Total</v>
          </cell>
          <cell r="D673" t="str">
            <v>Other</v>
          </cell>
          <cell r="E673" t="str">
            <v/>
          </cell>
          <cell r="I673" t="str">
            <v>Space Coast Solar Total</v>
          </cell>
          <cell r="L673">
            <v>61590762.320008993</v>
          </cell>
          <cell r="M673">
            <v>49015.879999998811</v>
          </cell>
          <cell r="N673">
            <v>0</v>
          </cell>
          <cell r="O673">
            <v>0</v>
          </cell>
          <cell r="P673">
            <v>61639778.200008996</v>
          </cell>
          <cell r="Q673">
            <v>-3669.3000000013781</v>
          </cell>
          <cell r="R673">
            <v>-44649.499999999993</v>
          </cell>
          <cell r="S673">
            <v>0</v>
          </cell>
          <cell r="T673">
            <v>61591459.400008991</v>
          </cell>
          <cell r="U673">
            <v>58000.02</v>
          </cell>
          <cell r="V673">
            <v>-279.69</v>
          </cell>
          <cell r="W673">
            <v>0</v>
          </cell>
          <cell r="X673">
            <v>61649179.73000899</v>
          </cell>
        </row>
        <row r="674">
          <cell r="A674" t="str">
            <v/>
          </cell>
          <cell r="B674" t="str">
            <v/>
          </cell>
          <cell r="C674" t="str">
            <v>Space Coast Solar Total</v>
          </cell>
          <cell r="D674" t="str">
            <v>Other</v>
          </cell>
          <cell r="E674" t="str">
            <v/>
          </cell>
          <cell r="H674" t="str">
            <v>Space Coast  Total</v>
          </cell>
          <cell r="L674">
            <v>61590762.320008993</v>
          </cell>
          <cell r="M674">
            <v>49015.879999998811</v>
          </cell>
          <cell r="N674">
            <v>0</v>
          </cell>
          <cell r="O674">
            <v>0</v>
          </cell>
          <cell r="P674">
            <v>61639778.200008996</v>
          </cell>
          <cell r="Q674">
            <v>-3669.3000000013781</v>
          </cell>
          <cell r="R674">
            <v>-44649.499999999993</v>
          </cell>
          <cell r="S674">
            <v>0</v>
          </cell>
          <cell r="T674">
            <v>61591459.400008991</v>
          </cell>
          <cell r="U674">
            <v>58000.02</v>
          </cell>
          <cell r="V674">
            <v>-279.69</v>
          </cell>
          <cell r="W674">
            <v>0</v>
          </cell>
          <cell r="X674">
            <v>61649179.73000899</v>
          </cell>
        </row>
        <row r="675">
          <cell r="A675" t="str">
            <v>34130801</v>
          </cell>
          <cell r="B675">
            <v>341</v>
          </cell>
          <cell r="C675" t="str">
            <v>Turkey Pt U5</v>
          </cell>
          <cell r="D675" t="str">
            <v>Other</v>
          </cell>
          <cell r="E675">
            <v>30801</v>
          </cell>
          <cell r="H675" t="str">
            <v xml:space="preserve">Turkey Pt </v>
          </cell>
          <cell r="I675" t="str">
            <v>Turkey Pt U5</v>
          </cell>
          <cell r="J675" t="str">
            <v>Depr</v>
          </cell>
          <cell r="K675">
            <v>341</v>
          </cell>
          <cell r="L675">
            <v>31009861.760000002</v>
          </cell>
          <cell r="M675">
            <v>0</v>
          </cell>
          <cell r="N675">
            <v>0</v>
          </cell>
          <cell r="O675">
            <v>0</v>
          </cell>
          <cell r="P675">
            <v>31009861.760000002</v>
          </cell>
          <cell r="Q675">
            <v>45713.81</v>
          </cell>
          <cell r="R675">
            <v>-89008.930000000008</v>
          </cell>
          <cell r="S675">
            <v>0</v>
          </cell>
          <cell r="T675">
            <v>30966566.640000001</v>
          </cell>
          <cell r="U675">
            <v>224940.01</v>
          </cell>
          <cell r="V675">
            <v>-266367.17999999993</v>
          </cell>
          <cell r="W675">
            <v>0</v>
          </cell>
          <cell r="X675">
            <v>30925139.470000006</v>
          </cell>
        </row>
        <row r="676">
          <cell r="A676" t="str">
            <v>34230801</v>
          </cell>
          <cell r="B676">
            <v>342</v>
          </cell>
          <cell r="C676" t="str">
            <v>Turkey Pt U5</v>
          </cell>
          <cell r="D676" t="str">
            <v>Other</v>
          </cell>
          <cell r="E676">
            <v>30801</v>
          </cell>
          <cell r="K676">
            <v>342</v>
          </cell>
          <cell r="L676">
            <v>12222318.880000001</v>
          </cell>
          <cell r="M676">
            <v>0</v>
          </cell>
          <cell r="N676">
            <v>0</v>
          </cell>
          <cell r="O676">
            <v>0</v>
          </cell>
          <cell r="P676">
            <v>12222318.880000001</v>
          </cell>
          <cell r="Q676">
            <v>18017.78</v>
          </cell>
          <cell r="R676">
            <v>-35082.239999999998</v>
          </cell>
          <cell r="S676">
            <v>0</v>
          </cell>
          <cell r="T676">
            <v>12205254.42</v>
          </cell>
          <cell r="U676">
            <v>88658.529999999984</v>
          </cell>
          <cell r="V676">
            <v>-104986.74</v>
          </cell>
          <cell r="W676">
            <v>0</v>
          </cell>
          <cell r="X676">
            <v>12188926.209999999</v>
          </cell>
        </row>
        <row r="677">
          <cell r="A677" t="str">
            <v>34330801</v>
          </cell>
          <cell r="B677">
            <v>343</v>
          </cell>
          <cell r="C677" t="str">
            <v>Turkey Pt U5</v>
          </cell>
          <cell r="D677" t="str">
            <v>Other</v>
          </cell>
          <cell r="E677">
            <v>30801</v>
          </cell>
          <cell r="K677">
            <v>343</v>
          </cell>
          <cell r="L677">
            <v>331845086.56</v>
          </cell>
          <cell r="M677">
            <v>-5528112.4699999997</v>
          </cell>
          <cell r="N677">
            <v>-2253433.5299999998</v>
          </cell>
          <cell r="O677">
            <v>42033447.600000001</v>
          </cell>
          <cell r="P677">
            <v>366096988.16000003</v>
          </cell>
          <cell r="Q677">
            <v>539689.23000000045</v>
          </cell>
          <cell r="R677">
            <v>-1050823.81</v>
          </cell>
          <cell r="S677">
            <v>0</v>
          </cell>
          <cell r="T677">
            <v>365585853.58000004</v>
          </cell>
          <cell r="U677">
            <v>2655602.2899999996</v>
          </cell>
          <cell r="V677">
            <v>-3144684.38</v>
          </cell>
          <cell r="W677">
            <v>0</v>
          </cell>
          <cell r="X677">
            <v>365096771.49000007</v>
          </cell>
        </row>
        <row r="678">
          <cell r="A678" t="str">
            <v>34430801</v>
          </cell>
          <cell r="B678">
            <v>344</v>
          </cell>
          <cell r="C678" t="str">
            <v>Turkey Pt U5</v>
          </cell>
          <cell r="D678" t="str">
            <v>Other</v>
          </cell>
          <cell r="E678">
            <v>30801</v>
          </cell>
          <cell r="K678">
            <v>344</v>
          </cell>
          <cell r="L678">
            <v>41181324.909999996</v>
          </cell>
          <cell r="M678">
            <v>4586.8999999999996</v>
          </cell>
          <cell r="N678">
            <v>-11310</v>
          </cell>
          <cell r="O678">
            <v>0</v>
          </cell>
          <cell r="P678">
            <v>41174601.809999995</v>
          </cell>
          <cell r="Q678">
            <v>60698.36</v>
          </cell>
          <cell r="R678">
            <v>-118185.21</v>
          </cell>
          <cell r="S678">
            <v>0</v>
          </cell>
          <cell r="T678">
            <v>41117114.959999993</v>
          </cell>
          <cell r="U678">
            <v>298673.23</v>
          </cell>
          <cell r="V678">
            <v>-353679.8</v>
          </cell>
          <cell r="W678">
            <v>0</v>
          </cell>
          <cell r="X678">
            <v>41062108.389999993</v>
          </cell>
        </row>
        <row r="679">
          <cell r="A679" t="str">
            <v>34530801</v>
          </cell>
          <cell r="B679">
            <v>345</v>
          </cell>
          <cell r="C679" t="str">
            <v>Turkey Pt U5</v>
          </cell>
          <cell r="D679" t="str">
            <v>Other</v>
          </cell>
          <cell r="E679">
            <v>30801</v>
          </cell>
          <cell r="K679">
            <v>345</v>
          </cell>
          <cell r="L679">
            <v>51606088.899999999</v>
          </cell>
          <cell r="M679">
            <v>-500</v>
          </cell>
          <cell r="N679">
            <v>0</v>
          </cell>
          <cell r="O679">
            <v>0</v>
          </cell>
          <cell r="P679">
            <v>51605588.899999999</v>
          </cell>
          <cell r="Q679">
            <v>76075.42</v>
          </cell>
          <cell r="R679">
            <v>-148125.72000000003</v>
          </cell>
          <cell r="S679">
            <v>0</v>
          </cell>
          <cell r="T679">
            <v>51533538.600000001</v>
          </cell>
          <cell r="U679">
            <v>374337.75</v>
          </cell>
          <cell r="V679">
            <v>-443279.47</v>
          </cell>
          <cell r="W679">
            <v>0</v>
          </cell>
          <cell r="X679">
            <v>51464596.88000001</v>
          </cell>
        </row>
        <row r="680">
          <cell r="A680" t="str">
            <v>34630801</v>
          </cell>
          <cell r="B680">
            <v>346</v>
          </cell>
          <cell r="C680" t="str">
            <v>Turkey Pt U5</v>
          </cell>
          <cell r="D680" t="str">
            <v>Other</v>
          </cell>
          <cell r="E680">
            <v>30801</v>
          </cell>
          <cell r="K680">
            <v>346</v>
          </cell>
          <cell r="L680">
            <v>11642321.42</v>
          </cell>
          <cell r="M680">
            <v>0</v>
          </cell>
          <cell r="N680">
            <v>0</v>
          </cell>
          <cell r="O680">
            <v>0</v>
          </cell>
          <cell r="P680">
            <v>11642321.42</v>
          </cell>
          <cell r="Q680">
            <v>17162.77</v>
          </cell>
          <cell r="R680">
            <v>-33417.46</v>
          </cell>
          <cell r="S680">
            <v>0</v>
          </cell>
          <cell r="T680">
            <v>11626066.729999999</v>
          </cell>
          <cell r="U680">
            <v>84451.319999999978</v>
          </cell>
          <cell r="V680">
            <v>-100004.70999999999</v>
          </cell>
          <cell r="W680">
            <v>0</v>
          </cell>
          <cell r="X680">
            <v>11610513.34</v>
          </cell>
        </row>
        <row r="681">
          <cell r="A681" t="str">
            <v/>
          </cell>
          <cell r="B681" t="str">
            <v/>
          </cell>
          <cell r="C681" t="str">
            <v>Turkey Pt U5</v>
          </cell>
          <cell r="D681" t="str">
            <v>Other</v>
          </cell>
          <cell r="E681" t="str">
            <v/>
          </cell>
          <cell r="J681" t="str">
            <v>Depr Total</v>
          </cell>
          <cell r="L681">
            <v>479507002.43000001</v>
          </cell>
          <cell r="M681">
            <v>-5524025.5699999994</v>
          </cell>
          <cell r="N681">
            <v>-2264743.5299999998</v>
          </cell>
          <cell r="O681">
            <v>42033447.600000001</v>
          </cell>
          <cell r="P681">
            <v>513751680.93000001</v>
          </cell>
          <cell r="Q681">
            <v>757357.37000000046</v>
          </cell>
          <cell r="R681">
            <v>-1474643.3699999999</v>
          </cell>
          <cell r="S681">
            <v>0</v>
          </cell>
          <cell r="T681">
            <v>513034394.93000007</v>
          </cell>
          <cell r="U681">
            <v>3726663.1299999994</v>
          </cell>
          <cell r="V681">
            <v>-4413002.2799999993</v>
          </cell>
          <cell r="W681">
            <v>0</v>
          </cell>
          <cell r="X681">
            <v>512348055.78000003</v>
          </cell>
        </row>
        <row r="682">
          <cell r="A682" t="str">
            <v>346.330801</v>
          </cell>
          <cell r="B682">
            <v>346.3</v>
          </cell>
          <cell r="C682" t="str">
            <v>Turkey Pt U5</v>
          </cell>
          <cell r="D682" t="str">
            <v>Other</v>
          </cell>
          <cell r="E682">
            <v>30801</v>
          </cell>
          <cell r="J682" t="str">
            <v>Amort</v>
          </cell>
          <cell r="K682">
            <v>346.3</v>
          </cell>
          <cell r="L682">
            <v>1744.13</v>
          </cell>
          <cell r="M682">
            <v>0</v>
          </cell>
          <cell r="N682">
            <v>0</v>
          </cell>
          <cell r="O682">
            <v>0</v>
          </cell>
          <cell r="P682">
            <v>1744.13</v>
          </cell>
          <cell r="Q682">
            <v>2.56</v>
          </cell>
          <cell r="R682">
            <v>-5.01</v>
          </cell>
          <cell r="S682">
            <v>0</v>
          </cell>
          <cell r="T682">
            <v>1741.68</v>
          </cell>
          <cell r="U682">
            <v>2.35</v>
          </cell>
          <cell r="V682">
            <v>-1746.63</v>
          </cell>
          <cell r="W682">
            <v>0</v>
          </cell>
          <cell r="X682">
            <v>-2.6000000000001364</v>
          </cell>
        </row>
        <row r="683">
          <cell r="A683" t="str">
            <v>346.530801</v>
          </cell>
          <cell r="B683">
            <v>346.5</v>
          </cell>
          <cell r="C683" t="str">
            <v>Turkey Pt U5</v>
          </cell>
          <cell r="D683" t="str">
            <v>Other</v>
          </cell>
          <cell r="E683">
            <v>30801</v>
          </cell>
          <cell r="K683">
            <v>346.5</v>
          </cell>
          <cell r="L683">
            <v>31024.73</v>
          </cell>
          <cell r="M683">
            <v>0</v>
          </cell>
          <cell r="N683">
            <v>0</v>
          </cell>
          <cell r="O683">
            <v>0</v>
          </cell>
          <cell r="P683">
            <v>31024.73</v>
          </cell>
          <cell r="Q683">
            <v>45.730000000000004</v>
          </cell>
          <cell r="R683">
            <v>-89.06</v>
          </cell>
          <cell r="S683">
            <v>0</v>
          </cell>
          <cell r="T683">
            <v>30981.399999999998</v>
          </cell>
          <cell r="U683">
            <v>131.56999999999996</v>
          </cell>
          <cell r="V683">
            <v>-31157.780000000006</v>
          </cell>
          <cell r="W683">
            <v>0</v>
          </cell>
          <cell r="X683">
            <v>-44.810000000008586</v>
          </cell>
        </row>
        <row r="684">
          <cell r="A684" t="str">
            <v>346.730801</v>
          </cell>
          <cell r="B684">
            <v>346.7</v>
          </cell>
          <cell r="C684" t="str">
            <v>Turkey Pt U5</v>
          </cell>
          <cell r="D684" t="str">
            <v>Other</v>
          </cell>
          <cell r="E684">
            <v>30801</v>
          </cell>
          <cell r="K684">
            <v>346.7</v>
          </cell>
          <cell r="L684">
            <v>211389.61</v>
          </cell>
          <cell r="M684">
            <v>0</v>
          </cell>
          <cell r="N684">
            <v>0</v>
          </cell>
          <cell r="O684">
            <v>0</v>
          </cell>
          <cell r="P684">
            <v>211389.61</v>
          </cell>
          <cell r="Q684">
            <v>311.62</v>
          </cell>
          <cell r="R684">
            <v>-606.76</v>
          </cell>
          <cell r="S684">
            <v>0</v>
          </cell>
          <cell r="T684">
            <v>211094.46999999997</v>
          </cell>
          <cell r="U684">
            <v>1533.3899999999999</v>
          </cell>
          <cell r="V684">
            <v>-1815.7799999999997</v>
          </cell>
          <cell r="W684">
            <v>0</v>
          </cell>
          <cell r="X684">
            <v>210812.08</v>
          </cell>
        </row>
        <row r="685">
          <cell r="A685" t="str">
            <v/>
          </cell>
          <cell r="B685" t="str">
            <v/>
          </cell>
          <cell r="C685" t="str">
            <v>Turkey Pt U5</v>
          </cell>
          <cell r="D685" t="str">
            <v>Other</v>
          </cell>
          <cell r="E685" t="str">
            <v/>
          </cell>
          <cell r="J685" t="str">
            <v>Amort Total</v>
          </cell>
          <cell r="L685">
            <v>244158.46999999997</v>
          </cell>
          <cell r="M685">
            <v>0</v>
          </cell>
          <cell r="N685">
            <v>0</v>
          </cell>
          <cell r="O685">
            <v>0</v>
          </cell>
          <cell r="P685">
            <v>244158.46999999997</v>
          </cell>
          <cell r="Q685">
            <v>359.91</v>
          </cell>
          <cell r="R685">
            <v>-700.83</v>
          </cell>
          <cell r="S685">
            <v>0</v>
          </cell>
          <cell r="T685">
            <v>243817.54999999996</v>
          </cell>
          <cell r="U685">
            <v>1667.31</v>
          </cell>
          <cell r="V685">
            <v>-34720.19</v>
          </cell>
          <cell r="W685">
            <v>0</v>
          </cell>
          <cell r="X685">
            <v>210764.66999999998</v>
          </cell>
        </row>
        <row r="686">
          <cell r="A686" t="str">
            <v/>
          </cell>
          <cell r="B686" t="str">
            <v/>
          </cell>
          <cell r="C686" t="str">
            <v>Turkey Pt U5 Total</v>
          </cell>
          <cell r="D686" t="str">
            <v>Other</v>
          </cell>
          <cell r="E686" t="str">
            <v/>
          </cell>
          <cell r="I686" t="str">
            <v>Turkey Pt U5 Total</v>
          </cell>
          <cell r="L686">
            <v>479751160.90000004</v>
          </cell>
          <cell r="M686">
            <v>-5524025.5699999994</v>
          </cell>
          <cell r="N686">
            <v>-2264743.5299999998</v>
          </cell>
          <cell r="O686">
            <v>42033447.600000001</v>
          </cell>
          <cell r="P686">
            <v>513995839.40000004</v>
          </cell>
          <cell r="Q686">
            <v>757717.28000000049</v>
          </cell>
          <cell r="R686">
            <v>-1475344.2</v>
          </cell>
          <cell r="S686">
            <v>0</v>
          </cell>
          <cell r="T686">
            <v>513278212.48000008</v>
          </cell>
          <cell r="U686">
            <v>3728330.4399999995</v>
          </cell>
          <cell r="V686">
            <v>-4447722.47</v>
          </cell>
          <cell r="W686">
            <v>0</v>
          </cell>
          <cell r="X686">
            <v>512558820.44999999</v>
          </cell>
        </row>
        <row r="687">
          <cell r="A687" t="str">
            <v/>
          </cell>
          <cell r="B687" t="str">
            <v/>
          </cell>
          <cell r="C687" t="str">
            <v>Turkey Pt U5 Total</v>
          </cell>
          <cell r="D687" t="str">
            <v>Other</v>
          </cell>
          <cell r="E687" t="str">
            <v/>
          </cell>
          <cell r="H687" t="str">
            <v>Turkey Pt  Total</v>
          </cell>
          <cell r="L687">
            <v>479751160.90000004</v>
          </cell>
          <cell r="M687">
            <v>-5524025.5699999994</v>
          </cell>
          <cell r="N687">
            <v>-2264743.5299999998</v>
          </cell>
          <cell r="O687">
            <v>42033447.600000001</v>
          </cell>
          <cell r="P687">
            <v>513995839.40000004</v>
          </cell>
          <cell r="Q687">
            <v>757717.28000000049</v>
          </cell>
          <cell r="R687">
            <v>-1475344.2</v>
          </cell>
          <cell r="S687">
            <v>0</v>
          </cell>
          <cell r="T687">
            <v>513278212.48000008</v>
          </cell>
          <cell r="U687">
            <v>3728330.4399999995</v>
          </cell>
          <cell r="V687">
            <v>-4447722.47</v>
          </cell>
          <cell r="W687">
            <v>0</v>
          </cell>
          <cell r="X687">
            <v>512558820.44999999</v>
          </cell>
        </row>
        <row r="688">
          <cell r="A688" t="str">
            <v>34130900</v>
          </cell>
          <cell r="B688">
            <v>341</v>
          </cell>
          <cell r="C688" t="str">
            <v>WestCountyEC Comm</v>
          </cell>
          <cell r="D688" t="str">
            <v>Other</v>
          </cell>
          <cell r="E688">
            <v>30900</v>
          </cell>
          <cell r="H688" t="str">
            <v>WestCountyEC</v>
          </cell>
          <cell r="I688" t="str">
            <v>WestCountyEC Comm</v>
          </cell>
          <cell r="J688" t="str">
            <v>Depr</v>
          </cell>
          <cell r="K688">
            <v>341</v>
          </cell>
          <cell r="L688">
            <v>1034253.48</v>
          </cell>
          <cell r="M688">
            <v>148277.26</v>
          </cell>
          <cell r="N688">
            <v>0</v>
          </cell>
          <cell r="O688">
            <v>0</v>
          </cell>
          <cell r="P688">
            <v>1182530.74</v>
          </cell>
          <cell r="Q688">
            <v>5587.1300000000047</v>
          </cell>
          <cell r="R688">
            <v>-26634.63</v>
          </cell>
          <cell r="S688">
            <v>0</v>
          </cell>
          <cell r="T688">
            <v>1161483.2400000002</v>
          </cell>
          <cell r="U688">
            <v>58598.54</v>
          </cell>
          <cell r="V688">
            <v>-5.41</v>
          </cell>
          <cell r="W688">
            <v>0</v>
          </cell>
          <cell r="X688">
            <v>1220076.3700000003</v>
          </cell>
        </row>
        <row r="689">
          <cell r="A689" t="str">
            <v>34230900</v>
          </cell>
          <cell r="B689">
            <v>342</v>
          </cell>
          <cell r="C689" t="str">
            <v>WestCountyEC Comm</v>
          </cell>
          <cell r="D689" t="str">
            <v>Other</v>
          </cell>
          <cell r="E689">
            <v>30900</v>
          </cell>
          <cell r="K689">
            <v>342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 t="str">
            <v>34330900</v>
          </cell>
          <cell r="B690">
            <v>343</v>
          </cell>
          <cell r="C690" t="str">
            <v>WestCountyEC Comm</v>
          </cell>
          <cell r="D690" t="str">
            <v>Other</v>
          </cell>
          <cell r="E690">
            <v>30900</v>
          </cell>
          <cell r="K690">
            <v>343</v>
          </cell>
          <cell r="L690">
            <v>16907378.629999999</v>
          </cell>
          <cell r="M690">
            <v>48517082.219999999</v>
          </cell>
          <cell r="N690">
            <v>0</v>
          </cell>
          <cell r="O690">
            <v>0</v>
          </cell>
          <cell r="P690">
            <v>65424460.849999994</v>
          </cell>
          <cell r="Q690">
            <v>309112.63999999315</v>
          </cell>
          <cell r="R690">
            <v>-1473581.8699999999</v>
          </cell>
          <cell r="S690">
            <v>0</v>
          </cell>
          <cell r="T690">
            <v>64259991.619999997</v>
          </cell>
          <cell r="U690">
            <v>3242011.2500000005</v>
          </cell>
          <cell r="V690">
            <v>-298.78999999999996</v>
          </cell>
          <cell r="W690">
            <v>0</v>
          </cell>
          <cell r="X690">
            <v>67501704.079999983</v>
          </cell>
        </row>
        <row r="691">
          <cell r="A691" t="str">
            <v>34430900</v>
          </cell>
          <cell r="B691">
            <v>344</v>
          </cell>
          <cell r="C691" t="str">
            <v>WestCountyEC Comm</v>
          </cell>
          <cell r="D691" t="str">
            <v>Other</v>
          </cell>
          <cell r="E691">
            <v>30900</v>
          </cell>
          <cell r="K691">
            <v>344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</row>
        <row r="692">
          <cell r="A692" t="str">
            <v>34530900</v>
          </cell>
          <cell r="B692">
            <v>345</v>
          </cell>
          <cell r="C692" t="str">
            <v>WestCountyEC Comm</v>
          </cell>
          <cell r="D692" t="str">
            <v>Other</v>
          </cell>
          <cell r="E692">
            <v>30900</v>
          </cell>
          <cell r="K692">
            <v>345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 t="str">
            <v>34630900</v>
          </cell>
          <cell r="B693">
            <v>346</v>
          </cell>
          <cell r="C693" t="str">
            <v>WestCountyEC Comm</v>
          </cell>
          <cell r="D693" t="str">
            <v>Other</v>
          </cell>
          <cell r="E693">
            <v>30900</v>
          </cell>
          <cell r="K693">
            <v>346</v>
          </cell>
          <cell r="L693">
            <v>95793.34</v>
          </cell>
          <cell r="M693">
            <v>15386.89</v>
          </cell>
          <cell r="N693">
            <v>0</v>
          </cell>
          <cell r="O693">
            <v>0</v>
          </cell>
          <cell r="P693">
            <v>111180.23</v>
          </cell>
          <cell r="Q693">
            <v>525.29000000000087</v>
          </cell>
          <cell r="R693">
            <v>-2504.16</v>
          </cell>
          <cell r="S693">
            <v>0</v>
          </cell>
          <cell r="T693">
            <v>109201.35999999999</v>
          </cell>
          <cell r="U693">
            <v>5509.37</v>
          </cell>
          <cell r="V693">
            <v>-0.51</v>
          </cell>
          <cell r="W693">
            <v>0</v>
          </cell>
          <cell r="X693">
            <v>114710.21999999999</v>
          </cell>
        </row>
        <row r="694">
          <cell r="A694" t="str">
            <v/>
          </cell>
          <cell r="B694" t="str">
            <v/>
          </cell>
          <cell r="C694" t="str">
            <v>WestCountyEC Comm</v>
          </cell>
          <cell r="D694" t="str">
            <v>Other</v>
          </cell>
          <cell r="E694" t="str">
            <v/>
          </cell>
          <cell r="J694" t="str">
            <v>Depr Total</v>
          </cell>
          <cell r="L694">
            <v>18037425.449999999</v>
          </cell>
          <cell r="M694">
            <v>48680746.369999997</v>
          </cell>
          <cell r="N694">
            <v>0</v>
          </cell>
          <cell r="O694">
            <v>0</v>
          </cell>
          <cell r="P694">
            <v>66718171.819999993</v>
          </cell>
          <cell r="Q694">
            <v>315225.05999999313</v>
          </cell>
          <cell r="R694">
            <v>-1502720.6599999997</v>
          </cell>
          <cell r="S694">
            <v>0</v>
          </cell>
          <cell r="T694">
            <v>65530676.219999999</v>
          </cell>
          <cell r="U694">
            <v>3306119.1600000006</v>
          </cell>
          <cell r="V694">
            <v>-304.70999999999998</v>
          </cell>
          <cell r="W694">
            <v>0</v>
          </cell>
          <cell r="X694">
            <v>68836490.669999987</v>
          </cell>
        </row>
        <row r="695">
          <cell r="A695" t="str">
            <v>346.330900</v>
          </cell>
          <cell r="B695">
            <v>346.3</v>
          </cell>
          <cell r="C695" t="str">
            <v>WestCountyEC Comm</v>
          </cell>
          <cell r="D695" t="str">
            <v>Other</v>
          </cell>
          <cell r="E695">
            <v>30900</v>
          </cell>
          <cell r="J695" t="str">
            <v>Amort</v>
          </cell>
          <cell r="K695">
            <v>346.3</v>
          </cell>
          <cell r="L695">
            <v>26043.38</v>
          </cell>
          <cell r="M695">
            <v>0</v>
          </cell>
          <cell r="N695">
            <v>0</v>
          </cell>
          <cell r="O695">
            <v>0</v>
          </cell>
          <cell r="P695">
            <v>26043.38</v>
          </cell>
          <cell r="Q695">
            <v>123.05</v>
          </cell>
          <cell r="R695">
            <v>-586.58000000000004</v>
          </cell>
          <cell r="S695">
            <v>0</v>
          </cell>
          <cell r="T695">
            <v>25579.85</v>
          </cell>
          <cell r="U695">
            <v>845.17</v>
          </cell>
          <cell r="V695">
            <v>-23207.079999999998</v>
          </cell>
          <cell r="W695">
            <v>0</v>
          </cell>
          <cell r="X695">
            <v>3217.9399999999987</v>
          </cell>
        </row>
        <row r="696">
          <cell r="A696" t="str">
            <v>346.530900</v>
          </cell>
          <cell r="B696">
            <v>346.5</v>
          </cell>
          <cell r="C696" t="str">
            <v>WestCountyEC Comm</v>
          </cell>
          <cell r="D696" t="str">
            <v>Other</v>
          </cell>
          <cell r="E696">
            <v>30900</v>
          </cell>
          <cell r="K696">
            <v>346.5</v>
          </cell>
          <cell r="L696">
            <v>113415.14</v>
          </cell>
          <cell r="M696">
            <v>-0.22</v>
          </cell>
          <cell r="N696">
            <v>0</v>
          </cell>
          <cell r="O696">
            <v>0</v>
          </cell>
          <cell r="P696">
            <v>113414.92</v>
          </cell>
          <cell r="Q696">
            <v>535.86</v>
          </cell>
          <cell r="R696">
            <v>-2554.4899999999998</v>
          </cell>
          <cell r="S696">
            <v>0</v>
          </cell>
          <cell r="T696">
            <v>111396.29</v>
          </cell>
          <cell r="U696">
            <v>5620.11</v>
          </cell>
          <cell r="V696">
            <v>-0.51</v>
          </cell>
          <cell r="W696">
            <v>0</v>
          </cell>
          <cell r="X696">
            <v>117015.89</v>
          </cell>
        </row>
        <row r="697">
          <cell r="A697" t="str">
            <v>346.730900</v>
          </cell>
          <cell r="B697">
            <v>346.7</v>
          </cell>
          <cell r="C697" t="str">
            <v>WestCountyEC Comm</v>
          </cell>
          <cell r="D697" t="str">
            <v>Other</v>
          </cell>
          <cell r="E697">
            <v>30900</v>
          </cell>
          <cell r="K697">
            <v>346.7</v>
          </cell>
          <cell r="L697">
            <v>1009776.57</v>
          </cell>
          <cell r="M697">
            <v>9891.0499999999993</v>
          </cell>
          <cell r="N697">
            <v>0</v>
          </cell>
          <cell r="O697">
            <v>0</v>
          </cell>
          <cell r="P697">
            <v>1019667.62</v>
          </cell>
          <cell r="Q697">
            <v>4817.6499999999996</v>
          </cell>
          <cell r="R697">
            <v>-22966.39</v>
          </cell>
          <cell r="S697">
            <v>0</v>
          </cell>
          <cell r="T697">
            <v>1001518.8799999999</v>
          </cell>
          <cell r="U697">
            <v>50528.11</v>
          </cell>
          <cell r="V697">
            <v>-4.66</v>
          </cell>
          <cell r="W697">
            <v>0</v>
          </cell>
          <cell r="X697">
            <v>1052042.33</v>
          </cell>
        </row>
        <row r="698">
          <cell r="A698" t="str">
            <v/>
          </cell>
          <cell r="B698" t="str">
            <v/>
          </cell>
          <cell r="C698" t="str">
            <v>WestCountyEC Comm</v>
          </cell>
          <cell r="D698" t="str">
            <v>Other</v>
          </cell>
          <cell r="E698" t="str">
            <v/>
          </cell>
          <cell r="J698" t="str">
            <v>Amort Total</v>
          </cell>
          <cell r="L698">
            <v>1149235.0899999999</v>
          </cell>
          <cell r="M698">
            <v>9890.83</v>
          </cell>
          <cell r="N698">
            <v>0</v>
          </cell>
          <cell r="O698">
            <v>0</v>
          </cell>
          <cell r="P698">
            <v>1159125.92</v>
          </cell>
          <cell r="Q698">
            <v>5476.5599999999995</v>
          </cell>
          <cell r="R698">
            <v>-26107.46</v>
          </cell>
          <cell r="S698">
            <v>0</v>
          </cell>
          <cell r="T698">
            <v>1138495.0199999998</v>
          </cell>
          <cell r="U698">
            <v>56993.39</v>
          </cell>
          <cell r="V698">
            <v>-23212.249999999996</v>
          </cell>
          <cell r="W698">
            <v>0</v>
          </cell>
          <cell r="X698">
            <v>1172276.1600000001</v>
          </cell>
        </row>
        <row r="699">
          <cell r="A699" t="str">
            <v/>
          </cell>
          <cell r="B699" t="str">
            <v/>
          </cell>
          <cell r="C699" t="str">
            <v>WestCountyEC Comm Total</v>
          </cell>
          <cell r="D699" t="str">
            <v>Other</v>
          </cell>
          <cell r="E699" t="str">
            <v/>
          </cell>
          <cell r="I699" t="str">
            <v>WestCountyEC Comm Total</v>
          </cell>
          <cell r="L699">
            <v>19186660.539999999</v>
          </cell>
          <cell r="M699">
            <v>48690637.199999996</v>
          </cell>
          <cell r="N699">
            <v>0</v>
          </cell>
          <cell r="O699">
            <v>0</v>
          </cell>
          <cell r="P699">
            <v>67877297.739999995</v>
          </cell>
          <cell r="Q699">
            <v>320701.61999999313</v>
          </cell>
          <cell r="R699">
            <v>-1528828.1199999996</v>
          </cell>
          <cell r="S699">
            <v>0</v>
          </cell>
          <cell r="T699">
            <v>66669171.240000002</v>
          </cell>
          <cell r="U699">
            <v>3363112.5500000003</v>
          </cell>
          <cell r="V699">
            <v>-23516.959999999995</v>
          </cell>
          <cell r="W699">
            <v>0</v>
          </cell>
          <cell r="X699">
            <v>70008766.829999983</v>
          </cell>
        </row>
        <row r="700">
          <cell r="A700" t="str">
            <v>34130901</v>
          </cell>
          <cell r="B700">
            <v>341</v>
          </cell>
          <cell r="C700" t="str">
            <v>WestCountyEC U1</v>
          </cell>
          <cell r="D700" t="str">
            <v>Other</v>
          </cell>
          <cell r="E700">
            <v>30901</v>
          </cell>
          <cell r="I700" t="str">
            <v>WestCountyEC U1</v>
          </cell>
          <cell r="J700" t="str">
            <v>Depr</v>
          </cell>
          <cell r="K700">
            <v>341</v>
          </cell>
          <cell r="L700">
            <v>35141085.609999999</v>
          </cell>
          <cell r="M700">
            <v>72179931.780000001</v>
          </cell>
          <cell r="N700">
            <v>0</v>
          </cell>
          <cell r="O700">
            <v>0</v>
          </cell>
          <cell r="P700">
            <v>107321017.39</v>
          </cell>
          <cell r="Q700">
            <v>507062.37999999523</v>
          </cell>
          <cell r="R700">
            <v>-2417235.14</v>
          </cell>
          <cell r="S700">
            <v>0</v>
          </cell>
          <cell r="T700">
            <v>105410844.63</v>
          </cell>
          <cell r="U700">
            <v>5318132.4099999992</v>
          </cell>
          <cell r="V700">
            <v>-490.13</v>
          </cell>
          <cell r="W700">
            <v>0</v>
          </cell>
          <cell r="X700">
            <v>110728486.91</v>
          </cell>
        </row>
        <row r="701">
          <cell r="A701" t="str">
            <v>34230901</v>
          </cell>
          <cell r="B701">
            <v>342</v>
          </cell>
          <cell r="C701" t="str">
            <v>WestCountyEC U1</v>
          </cell>
          <cell r="D701" t="str">
            <v>Other</v>
          </cell>
          <cell r="E701">
            <v>30901</v>
          </cell>
          <cell r="K701">
            <v>342</v>
          </cell>
          <cell r="L701">
            <v>0</v>
          </cell>
          <cell r="M701">
            <v>20914692.920000002</v>
          </cell>
          <cell r="N701">
            <v>0</v>
          </cell>
          <cell r="O701">
            <v>0</v>
          </cell>
          <cell r="P701">
            <v>20914692.920000002</v>
          </cell>
          <cell r="Q701">
            <v>98816.189999997616</v>
          </cell>
          <cell r="R701">
            <v>-471070.17000000004</v>
          </cell>
          <cell r="S701">
            <v>0</v>
          </cell>
          <cell r="T701">
            <v>20542438.939999998</v>
          </cell>
          <cell r="U701">
            <v>1036396.3099999999</v>
          </cell>
          <cell r="V701">
            <v>-95.51</v>
          </cell>
          <cell r="W701">
            <v>0</v>
          </cell>
          <cell r="X701">
            <v>21578739.739999998</v>
          </cell>
        </row>
        <row r="702">
          <cell r="A702" t="str">
            <v>34330901</v>
          </cell>
          <cell r="B702">
            <v>343</v>
          </cell>
          <cell r="C702" t="str">
            <v>WestCountyEC U1</v>
          </cell>
          <cell r="D702" t="str">
            <v>Other</v>
          </cell>
          <cell r="E702">
            <v>30901</v>
          </cell>
          <cell r="K702">
            <v>343</v>
          </cell>
          <cell r="L702">
            <v>612327957.25999999</v>
          </cell>
          <cell r="M702">
            <v>-200085196.16999999</v>
          </cell>
          <cell r="N702">
            <v>0</v>
          </cell>
          <cell r="O702">
            <v>0</v>
          </cell>
          <cell r="P702">
            <v>412242761.09000003</v>
          </cell>
          <cell r="Q702">
            <v>1905440.4900000095</v>
          </cell>
          <cell r="R702">
            <v>-22954763.560000002</v>
          </cell>
          <cell r="S702">
            <v>0</v>
          </cell>
          <cell r="T702">
            <v>391193438.02000004</v>
          </cell>
          <cell r="U702">
            <v>36888223.710000001</v>
          </cell>
          <cell r="V702">
            <v>-1875.7599999999998</v>
          </cell>
          <cell r="W702">
            <v>0</v>
          </cell>
          <cell r="X702">
            <v>428079785.96999997</v>
          </cell>
        </row>
        <row r="703">
          <cell r="A703" t="str">
            <v>34430901</v>
          </cell>
          <cell r="B703">
            <v>344</v>
          </cell>
          <cell r="C703" t="str">
            <v>WestCountyEC U1</v>
          </cell>
          <cell r="D703" t="str">
            <v>Other</v>
          </cell>
          <cell r="E703">
            <v>30901</v>
          </cell>
          <cell r="K703">
            <v>344</v>
          </cell>
          <cell r="L703">
            <v>0</v>
          </cell>
          <cell r="M703">
            <v>47781642.119999997</v>
          </cell>
          <cell r="N703">
            <v>0</v>
          </cell>
          <cell r="O703">
            <v>0</v>
          </cell>
          <cell r="P703">
            <v>47781642.119999997</v>
          </cell>
          <cell r="Q703">
            <v>225755.14999999851</v>
          </cell>
          <cell r="R703">
            <v>-1076205.46</v>
          </cell>
          <cell r="S703">
            <v>0</v>
          </cell>
          <cell r="T703">
            <v>46931191.809999995</v>
          </cell>
          <cell r="U703">
            <v>2367747.75</v>
          </cell>
          <cell r="V703">
            <v>-218.23</v>
          </cell>
          <cell r="W703">
            <v>0</v>
          </cell>
          <cell r="X703">
            <v>49298721.330000006</v>
          </cell>
        </row>
        <row r="704">
          <cell r="A704" t="str">
            <v>34530901</v>
          </cell>
          <cell r="B704">
            <v>345</v>
          </cell>
          <cell r="C704" t="str">
            <v>WestCountyEC U1</v>
          </cell>
          <cell r="D704" t="str">
            <v>Other</v>
          </cell>
          <cell r="E704">
            <v>30901</v>
          </cell>
          <cell r="K704">
            <v>345</v>
          </cell>
          <cell r="L704">
            <v>6188039.8799999999</v>
          </cell>
          <cell r="M704">
            <v>63970491.640000001</v>
          </cell>
          <cell r="N704">
            <v>0</v>
          </cell>
          <cell r="O704">
            <v>0</v>
          </cell>
          <cell r="P704">
            <v>70158531.519999996</v>
          </cell>
          <cell r="Q704">
            <v>331479.8200000003</v>
          </cell>
          <cell r="R704">
            <v>-1580209.28</v>
          </cell>
          <cell r="S704">
            <v>0</v>
          </cell>
          <cell r="T704">
            <v>68909802.060000002</v>
          </cell>
          <cell r="U704">
            <v>3476601.04</v>
          </cell>
          <cell r="V704">
            <v>-320.41000000000003</v>
          </cell>
          <cell r="W704">
            <v>0</v>
          </cell>
          <cell r="X704">
            <v>72386082.689999998</v>
          </cell>
        </row>
        <row r="705">
          <cell r="A705" t="str">
            <v>34630901</v>
          </cell>
          <cell r="B705">
            <v>346</v>
          </cell>
          <cell r="C705" t="str">
            <v>WestCountyEC U1</v>
          </cell>
          <cell r="D705" t="str">
            <v>Other</v>
          </cell>
          <cell r="E705">
            <v>30901</v>
          </cell>
          <cell r="K705">
            <v>346</v>
          </cell>
          <cell r="L705">
            <v>0</v>
          </cell>
          <cell r="M705">
            <v>7739178.5700000003</v>
          </cell>
          <cell r="N705">
            <v>0</v>
          </cell>
          <cell r="O705">
            <v>0</v>
          </cell>
          <cell r="P705">
            <v>7739178.5700000003</v>
          </cell>
          <cell r="Q705">
            <v>36565.500000000931</v>
          </cell>
          <cell r="R705">
            <v>-174312.68000000002</v>
          </cell>
          <cell r="S705">
            <v>0</v>
          </cell>
          <cell r="T705">
            <v>7601431.3900000015</v>
          </cell>
          <cell r="U705">
            <v>383503.44000000006</v>
          </cell>
          <cell r="V705">
            <v>-35.340000000000003</v>
          </cell>
          <cell r="W705">
            <v>0</v>
          </cell>
          <cell r="X705">
            <v>7984899.4900000021</v>
          </cell>
        </row>
        <row r="706">
          <cell r="A706" t="str">
            <v/>
          </cell>
          <cell r="B706" t="str">
            <v/>
          </cell>
          <cell r="C706" t="str">
            <v>WestCountyEC U1</v>
          </cell>
          <cell r="D706" t="str">
            <v>Other</v>
          </cell>
          <cell r="E706" t="str">
            <v/>
          </cell>
          <cell r="J706" t="str">
            <v>Depr Total</v>
          </cell>
          <cell r="L706">
            <v>653657082.75</v>
          </cell>
          <cell r="M706">
            <v>12500740.860000014</v>
          </cell>
          <cell r="N706">
            <v>0</v>
          </cell>
          <cell r="O706">
            <v>0</v>
          </cell>
          <cell r="P706">
            <v>666157823.61000013</v>
          </cell>
          <cell r="Q706">
            <v>3105119.5300000021</v>
          </cell>
          <cell r="R706">
            <v>-28673796.290000003</v>
          </cell>
          <cell r="S706">
            <v>0</v>
          </cell>
          <cell r="T706">
            <v>640589146.85000002</v>
          </cell>
          <cell r="U706">
            <v>49470604.659999996</v>
          </cell>
          <cell r="V706">
            <v>-3035.3799999999997</v>
          </cell>
          <cell r="W706">
            <v>0</v>
          </cell>
          <cell r="X706">
            <v>690056716.13000011</v>
          </cell>
        </row>
        <row r="707">
          <cell r="A707" t="str">
            <v/>
          </cell>
          <cell r="B707" t="str">
            <v/>
          </cell>
          <cell r="C707" t="str">
            <v>WestCountyEC U1 Total</v>
          </cell>
          <cell r="D707" t="str">
            <v>Other</v>
          </cell>
          <cell r="E707" t="str">
            <v/>
          </cell>
          <cell r="I707" t="str">
            <v>WestCountyEC U1 Total</v>
          </cell>
          <cell r="L707">
            <v>653657082.75</v>
          </cell>
          <cell r="M707">
            <v>12500740.860000014</v>
          </cell>
          <cell r="N707">
            <v>0</v>
          </cell>
          <cell r="O707">
            <v>0</v>
          </cell>
          <cell r="P707">
            <v>666157823.61000013</v>
          </cell>
          <cell r="Q707">
            <v>3105119.5300000021</v>
          </cell>
          <cell r="R707">
            <v>-28673796.290000003</v>
          </cell>
          <cell r="S707">
            <v>0</v>
          </cell>
          <cell r="T707">
            <v>640589146.85000002</v>
          </cell>
          <cell r="U707">
            <v>49470604.659999996</v>
          </cell>
          <cell r="V707">
            <v>-3035.3799999999997</v>
          </cell>
          <cell r="W707">
            <v>0</v>
          </cell>
          <cell r="X707">
            <v>690056716.13000011</v>
          </cell>
        </row>
        <row r="708">
          <cell r="A708" t="str">
            <v>34130902</v>
          </cell>
          <cell r="B708">
            <v>341</v>
          </cell>
          <cell r="C708" t="str">
            <v>WestCountyEC U2</v>
          </cell>
          <cell r="D708" t="str">
            <v>Other</v>
          </cell>
          <cell r="E708">
            <v>30902</v>
          </cell>
          <cell r="I708" t="str">
            <v>WestCountyEC U2</v>
          </cell>
          <cell r="J708" t="str">
            <v>Depr</v>
          </cell>
          <cell r="K708">
            <v>341</v>
          </cell>
          <cell r="L708">
            <v>0</v>
          </cell>
          <cell r="M708">
            <v>-320052.36</v>
          </cell>
          <cell r="N708">
            <v>0</v>
          </cell>
          <cell r="O708">
            <v>38271508.590000004</v>
          </cell>
          <cell r="P708">
            <v>37951456.230000004</v>
          </cell>
          <cell r="Q708">
            <v>179310.22</v>
          </cell>
          <cell r="R708">
            <v>-854796.16</v>
          </cell>
          <cell r="S708">
            <v>0</v>
          </cell>
          <cell r="T708">
            <v>37275970.290000007</v>
          </cell>
          <cell r="U708">
            <v>1880627.61</v>
          </cell>
          <cell r="V708">
            <v>-173.32</v>
          </cell>
          <cell r="W708">
            <v>0</v>
          </cell>
          <cell r="X708">
            <v>39156424.580000006</v>
          </cell>
        </row>
        <row r="709">
          <cell r="A709" t="str">
            <v>34230902</v>
          </cell>
          <cell r="B709">
            <v>342</v>
          </cell>
          <cell r="C709" t="str">
            <v>WestCountyEC U2</v>
          </cell>
          <cell r="D709" t="str">
            <v>Other</v>
          </cell>
          <cell r="E709">
            <v>30902</v>
          </cell>
          <cell r="K709">
            <v>342</v>
          </cell>
          <cell r="L709">
            <v>0</v>
          </cell>
          <cell r="M709">
            <v>-42174.31</v>
          </cell>
          <cell r="N709">
            <v>0</v>
          </cell>
          <cell r="O709">
            <v>6904032.9299999997</v>
          </cell>
          <cell r="P709">
            <v>6861858.6200000001</v>
          </cell>
          <cell r="Q709">
            <v>32420.41</v>
          </cell>
          <cell r="R709">
            <v>-154552.44999999998</v>
          </cell>
          <cell r="S709">
            <v>0</v>
          </cell>
          <cell r="T709">
            <v>6739726.5800000001</v>
          </cell>
          <cell r="U709">
            <v>340029.13</v>
          </cell>
          <cell r="V709">
            <v>-31.339999999999996</v>
          </cell>
          <cell r="W709">
            <v>0</v>
          </cell>
          <cell r="X709">
            <v>7079724.3700000001</v>
          </cell>
        </row>
        <row r="710">
          <cell r="A710" t="str">
            <v>34330902</v>
          </cell>
          <cell r="B710">
            <v>343</v>
          </cell>
          <cell r="C710" t="str">
            <v>WestCountyEC U2</v>
          </cell>
          <cell r="D710" t="str">
            <v>Other</v>
          </cell>
          <cell r="E710">
            <v>30902</v>
          </cell>
          <cell r="K710">
            <v>343</v>
          </cell>
          <cell r="L710">
            <v>521993319.22000003</v>
          </cell>
          <cell r="M710">
            <v>-1334268.7</v>
          </cell>
          <cell r="N710">
            <v>0</v>
          </cell>
          <cell r="O710">
            <v>-127388146.62</v>
          </cell>
          <cell r="P710">
            <v>393270903.90000004</v>
          </cell>
          <cell r="Q710">
            <v>1858097.15</v>
          </cell>
          <cell r="R710">
            <v>-8857801.3000000007</v>
          </cell>
          <cell r="S710">
            <v>0</v>
          </cell>
          <cell r="T710">
            <v>386271199.75</v>
          </cell>
          <cell r="U710">
            <v>18262206.890000001</v>
          </cell>
          <cell r="V710">
            <v>-41040357.369999997</v>
          </cell>
          <cell r="W710">
            <v>0</v>
          </cell>
          <cell r="X710">
            <v>363493049.26999998</v>
          </cell>
        </row>
        <row r="711">
          <cell r="A711" t="str">
            <v>34430902</v>
          </cell>
          <cell r="B711">
            <v>344</v>
          </cell>
          <cell r="C711" t="str">
            <v>WestCountyEC U2</v>
          </cell>
          <cell r="D711" t="str">
            <v>Other</v>
          </cell>
          <cell r="E711">
            <v>30902</v>
          </cell>
          <cell r="K711">
            <v>344</v>
          </cell>
          <cell r="L711">
            <v>0</v>
          </cell>
          <cell r="M711">
            <v>-69424.88</v>
          </cell>
          <cell r="N711">
            <v>0</v>
          </cell>
          <cell r="O711">
            <v>41289617.109999999</v>
          </cell>
          <cell r="P711">
            <v>41220192.229999997</v>
          </cell>
          <cell r="Q711">
            <v>194754.11000000002</v>
          </cell>
          <cell r="R711">
            <v>-928419.24000000011</v>
          </cell>
          <cell r="S711">
            <v>0</v>
          </cell>
          <cell r="T711">
            <v>40486527.100000001</v>
          </cell>
          <cell r="U711">
            <v>2042604.94</v>
          </cell>
          <cell r="V711">
            <v>-188.25</v>
          </cell>
          <cell r="W711">
            <v>0</v>
          </cell>
          <cell r="X711">
            <v>42528943.789999999</v>
          </cell>
        </row>
        <row r="712">
          <cell r="A712" t="str">
            <v>34530902</v>
          </cell>
          <cell r="B712">
            <v>345</v>
          </cell>
          <cell r="C712" t="str">
            <v>WestCountyEC U2</v>
          </cell>
          <cell r="D712" t="str">
            <v>Other</v>
          </cell>
          <cell r="E712">
            <v>30902</v>
          </cell>
          <cell r="K712">
            <v>345</v>
          </cell>
          <cell r="L712">
            <v>52109.72</v>
          </cell>
          <cell r="M712">
            <v>-80733.72</v>
          </cell>
          <cell r="N712">
            <v>0</v>
          </cell>
          <cell r="O712">
            <v>31881674.920000002</v>
          </cell>
          <cell r="P712">
            <v>31853050.920000002</v>
          </cell>
          <cell r="Q712">
            <v>150496.93</v>
          </cell>
          <cell r="R712">
            <v>-717439.28</v>
          </cell>
          <cell r="S712">
            <v>0</v>
          </cell>
          <cell r="T712">
            <v>31286108.57</v>
          </cell>
          <cell r="U712">
            <v>1578430.28</v>
          </cell>
          <cell r="V712">
            <v>-145.47999999999999</v>
          </cell>
          <cell r="W712">
            <v>0</v>
          </cell>
          <cell r="X712">
            <v>32864393.370000001</v>
          </cell>
        </row>
        <row r="713">
          <cell r="A713" t="str">
            <v>34630902</v>
          </cell>
          <cell r="B713">
            <v>346</v>
          </cell>
          <cell r="C713" t="str">
            <v>WestCountyEC U2</v>
          </cell>
          <cell r="D713" t="str">
            <v>Other</v>
          </cell>
          <cell r="E713">
            <v>30902</v>
          </cell>
          <cell r="K713">
            <v>346</v>
          </cell>
          <cell r="L713">
            <v>0</v>
          </cell>
          <cell r="M713">
            <v>-3148.89</v>
          </cell>
          <cell r="N713">
            <v>0</v>
          </cell>
          <cell r="O713">
            <v>9041313.0700000003</v>
          </cell>
          <cell r="P713">
            <v>9038164.1799999997</v>
          </cell>
          <cell r="Q713">
            <v>42702.850000000006</v>
          </cell>
          <cell r="R713">
            <v>-203570.25999999998</v>
          </cell>
          <cell r="S713">
            <v>0</v>
          </cell>
          <cell r="T713">
            <v>8877296.7699999996</v>
          </cell>
          <cell r="U713">
            <v>447872.71</v>
          </cell>
          <cell r="V713">
            <v>-41.29</v>
          </cell>
          <cell r="W713">
            <v>0</v>
          </cell>
          <cell r="X713">
            <v>9325128.1899999995</v>
          </cell>
        </row>
        <row r="714">
          <cell r="A714" t="str">
            <v/>
          </cell>
          <cell r="B714" t="str">
            <v/>
          </cell>
          <cell r="C714" t="str">
            <v>WestCountyEC U2</v>
          </cell>
          <cell r="D714" t="str">
            <v>Other</v>
          </cell>
          <cell r="E714" t="str">
            <v/>
          </cell>
          <cell r="J714" t="str">
            <v>Depr Total</v>
          </cell>
          <cell r="L714">
            <v>522045428.94000006</v>
          </cell>
          <cell r="M714">
            <v>-1849802.8599999999</v>
          </cell>
          <cell r="N714">
            <v>0</v>
          </cell>
          <cell r="O714">
            <v>7.4505805969238281E-9</v>
          </cell>
          <cell r="P714">
            <v>520195626.0800001</v>
          </cell>
          <cell r="Q714">
            <v>2457781.67</v>
          </cell>
          <cell r="R714">
            <v>-11716578.689999999</v>
          </cell>
          <cell r="S714">
            <v>0</v>
          </cell>
          <cell r="T714">
            <v>510936829.06</v>
          </cell>
          <cell r="U714">
            <v>24551771.560000006</v>
          </cell>
          <cell r="V714">
            <v>-41040937.04999999</v>
          </cell>
          <cell r="W714">
            <v>0</v>
          </cell>
          <cell r="X714">
            <v>494447663.56999999</v>
          </cell>
        </row>
        <row r="715">
          <cell r="A715" t="str">
            <v>346.330902</v>
          </cell>
          <cell r="B715">
            <v>346.3</v>
          </cell>
          <cell r="C715" t="str">
            <v>WestCountyEC U2</v>
          </cell>
          <cell r="D715" t="str">
            <v>Other</v>
          </cell>
          <cell r="E715">
            <v>30902</v>
          </cell>
          <cell r="J715" t="str">
            <v>Amort</v>
          </cell>
          <cell r="K715">
            <v>346.3</v>
          </cell>
          <cell r="L715">
            <v>10890.67</v>
          </cell>
          <cell r="M715">
            <v>0</v>
          </cell>
          <cell r="N715">
            <v>0</v>
          </cell>
          <cell r="O715">
            <v>0</v>
          </cell>
          <cell r="P715">
            <v>10890.67</v>
          </cell>
          <cell r="Q715">
            <v>51.45</v>
          </cell>
          <cell r="R715">
            <v>-245.29</v>
          </cell>
          <cell r="S715">
            <v>0</v>
          </cell>
          <cell r="T715">
            <v>10696.83</v>
          </cell>
          <cell r="U715">
            <v>539.67999999999995</v>
          </cell>
          <cell r="V715">
            <v>-10890.720000000001</v>
          </cell>
          <cell r="W715">
            <v>0</v>
          </cell>
          <cell r="X715">
            <v>345.78999999999724</v>
          </cell>
        </row>
        <row r="716">
          <cell r="A716" t="str">
            <v/>
          </cell>
          <cell r="B716" t="str">
            <v/>
          </cell>
          <cell r="C716" t="str">
            <v>WestCountyEC U2</v>
          </cell>
          <cell r="D716" t="str">
            <v>Other</v>
          </cell>
          <cell r="E716" t="str">
            <v/>
          </cell>
          <cell r="J716" t="str">
            <v>Amort Total</v>
          </cell>
          <cell r="L716">
            <v>10890.67</v>
          </cell>
          <cell r="M716">
            <v>0</v>
          </cell>
          <cell r="N716">
            <v>0</v>
          </cell>
          <cell r="O716">
            <v>0</v>
          </cell>
          <cell r="P716">
            <v>10890.67</v>
          </cell>
          <cell r="Q716">
            <v>51.45</v>
          </cell>
          <cell r="R716">
            <v>-245.29</v>
          </cell>
          <cell r="S716">
            <v>0</v>
          </cell>
          <cell r="T716">
            <v>10696.83</v>
          </cell>
          <cell r="U716">
            <v>539.67999999999995</v>
          </cell>
          <cell r="V716">
            <v>-10890.720000000001</v>
          </cell>
          <cell r="W716">
            <v>0</v>
          </cell>
          <cell r="X716">
            <v>345.78999999999724</v>
          </cell>
        </row>
        <row r="717">
          <cell r="A717" t="str">
            <v/>
          </cell>
          <cell r="B717" t="str">
            <v/>
          </cell>
          <cell r="C717" t="str">
            <v>WestCountyEC U2 Total</v>
          </cell>
          <cell r="D717" t="str">
            <v>Other</v>
          </cell>
          <cell r="E717" t="str">
            <v/>
          </cell>
          <cell r="I717" t="str">
            <v>WestCountyEC U2 Total</v>
          </cell>
          <cell r="L717">
            <v>522056319.61000007</v>
          </cell>
          <cell r="M717">
            <v>-1849802.8599999999</v>
          </cell>
          <cell r="N717">
            <v>0</v>
          </cell>
          <cell r="O717">
            <v>7.4505805969238281E-9</v>
          </cell>
          <cell r="P717">
            <v>520206516.75000012</v>
          </cell>
          <cell r="Q717">
            <v>2457833.12</v>
          </cell>
          <cell r="R717">
            <v>-11716823.979999999</v>
          </cell>
          <cell r="S717">
            <v>0</v>
          </cell>
          <cell r="T717">
            <v>510947525.88999999</v>
          </cell>
          <cell r="U717">
            <v>24552311.240000006</v>
          </cell>
          <cell r="V717">
            <v>-41051827.769999988</v>
          </cell>
          <cell r="W717">
            <v>0</v>
          </cell>
          <cell r="X717">
            <v>494448009.36000001</v>
          </cell>
        </row>
        <row r="718">
          <cell r="A718" t="str">
            <v>34130903</v>
          </cell>
          <cell r="B718">
            <v>341</v>
          </cell>
          <cell r="C718" t="str">
            <v>WestCountyEC U3</v>
          </cell>
          <cell r="D718" t="str">
            <v>Other</v>
          </cell>
          <cell r="E718">
            <v>30903</v>
          </cell>
          <cell r="I718" t="str">
            <v>WestCountyEC U3</v>
          </cell>
          <cell r="J718" t="str">
            <v>Depr</v>
          </cell>
          <cell r="K718">
            <v>341</v>
          </cell>
          <cell r="L718">
            <v>0</v>
          </cell>
          <cell r="M718">
            <v>0</v>
          </cell>
          <cell r="N718">
            <v>0</v>
          </cell>
          <cell r="O718">
            <v>59627742.079899997</v>
          </cell>
          <cell r="P718">
            <v>59627742.079899997</v>
          </cell>
          <cell r="Q718">
            <v>156292.41999999998</v>
          </cell>
          <cell r="R718">
            <v>-42665.599999999999</v>
          </cell>
          <cell r="S718">
            <v>0</v>
          </cell>
          <cell r="T718">
            <v>59741368.899899997</v>
          </cell>
          <cell r="U718">
            <v>827881.28</v>
          </cell>
          <cell r="V718">
            <v>-273.31</v>
          </cell>
          <cell r="W718">
            <v>0</v>
          </cell>
          <cell r="X718">
            <v>60568976.869899988</v>
          </cell>
        </row>
        <row r="719">
          <cell r="A719" t="str">
            <v>34230903</v>
          </cell>
          <cell r="B719">
            <v>342</v>
          </cell>
          <cell r="C719" t="str">
            <v>WestCountyEC U3</v>
          </cell>
          <cell r="D719" t="str">
            <v>Other</v>
          </cell>
          <cell r="E719">
            <v>30903</v>
          </cell>
          <cell r="K719">
            <v>342</v>
          </cell>
          <cell r="L719">
            <v>0</v>
          </cell>
          <cell r="M719">
            <v>0</v>
          </cell>
          <cell r="N719">
            <v>0</v>
          </cell>
          <cell r="O719">
            <v>10781065.5199</v>
          </cell>
          <cell r="P719">
            <v>10781065.5199</v>
          </cell>
          <cell r="Q719">
            <v>28258.640000000014</v>
          </cell>
          <cell r="R719">
            <v>-7714.21</v>
          </cell>
          <cell r="S719">
            <v>0</v>
          </cell>
          <cell r="T719">
            <v>10801609.949899999</v>
          </cell>
          <cell r="U719">
            <v>149686.07999999999</v>
          </cell>
          <cell r="V719">
            <v>-49.42</v>
          </cell>
          <cell r="W719">
            <v>0</v>
          </cell>
          <cell r="X719">
            <v>10951246.6099</v>
          </cell>
        </row>
        <row r="720">
          <cell r="A720" t="str">
            <v>34330903</v>
          </cell>
          <cell r="B720">
            <v>343</v>
          </cell>
          <cell r="C720" t="str">
            <v>WestCountyEC U3</v>
          </cell>
          <cell r="D720" t="str">
            <v>Other</v>
          </cell>
          <cell r="E720">
            <v>30903</v>
          </cell>
          <cell r="K720">
            <v>343</v>
          </cell>
          <cell r="L720">
            <v>0</v>
          </cell>
          <cell r="M720">
            <v>523183569.07999998</v>
          </cell>
          <cell r="N720">
            <v>0</v>
          </cell>
          <cell r="O720">
            <v>94707240.74000001</v>
          </cell>
          <cell r="P720">
            <v>617890809.81999993</v>
          </cell>
          <cell r="Q720">
            <v>1619575.8000000119</v>
          </cell>
          <cell r="R720">
            <v>-442121.08</v>
          </cell>
          <cell r="S720">
            <v>0</v>
          </cell>
          <cell r="T720">
            <v>619068264.53999996</v>
          </cell>
          <cell r="U720">
            <v>15831640.399999999</v>
          </cell>
          <cell r="V720">
            <v>-18678830.539999999</v>
          </cell>
          <cell r="W720">
            <v>0</v>
          </cell>
          <cell r="X720">
            <v>616221074.39999998</v>
          </cell>
        </row>
        <row r="721">
          <cell r="A721" t="str">
            <v>34430903</v>
          </cell>
          <cell r="B721">
            <v>344</v>
          </cell>
          <cell r="C721" t="str">
            <v>WestCountyEC U3</v>
          </cell>
          <cell r="D721" t="str">
            <v>Other</v>
          </cell>
          <cell r="E721">
            <v>30903</v>
          </cell>
          <cell r="K721">
            <v>344</v>
          </cell>
          <cell r="L721">
            <v>0</v>
          </cell>
          <cell r="M721">
            <v>0</v>
          </cell>
          <cell r="N721">
            <v>0</v>
          </cell>
          <cell r="O721">
            <v>64763443.4899</v>
          </cell>
          <cell r="P721">
            <v>64763443.4899</v>
          </cell>
          <cell r="Q721">
            <v>169753.78000000009</v>
          </cell>
          <cell r="R721">
            <v>-46340.36</v>
          </cell>
          <cell r="S721">
            <v>0</v>
          </cell>
          <cell r="T721">
            <v>64886856.909900002</v>
          </cell>
          <cell r="U721">
            <v>899186.18</v>
          </cell>
          <cell r="V721">
            <v>-296.84000000000003</v>
          </cell>
          <cell r="W721">
            <v>0</v>
          </cell>
          <cell r="X721">
            <v>65785746.249899998</v>
          </cell>
        </row>
        <row r="722">
          <cell r="A722" t="str">
            <v>34530903</v>
          </cell>
          <cell r="B722">
            <v>345</v>
          </cell>
          <cell r="C722" t="str">
            <v>WestCountyEC U3</v>
          </cell>
          <cell r="D722" t="str">
            <v>Other</v>
          </cell>
          <cell r="E722">
            <v>30903</v>
          </cell>
          <cell r="K722">
            <v>345</v>
          </cell>
          <cell r="L722">
            <v>0</v>
          </cell>
          <cell r="M722">
            <v>0</v>
          </cell>
          <cell r="N722">
            <v>0</v>
          </cell>
          <cell r="O722">
            <v>50046182.499899998</v>
          </cell>
          <cell r="P722">
            <v>50046182.499899998</v>
          </cell>
          <cell r="Q722">
            <v>131177.84999999998</v>
          </cell>
          <cell r="R722">
            <v>-35809.68</v>
          </cell>
          <cell r="S722">
            <v>0</v>
          </cell>
          <cell r="T722">
            <v>50141550.6699</v>
          </cell>
          <cell r="U722">
            <v>694849.30999999994</v>
          </cell>
          <cell r="V722">
            <v>-229.38</v>
          </cell>
          <cell r="W722">
            <v>0</v>
          </cell>
          <cell r="X722">
            <v>50836170.5999</v>
          </cell>
        </row>
        <row r="723">
          <cell r="A723" t="str">
            <v>34630903</v>
          </cell>
          <cell r="B723">
            <v>346</v>
          </cell>
          <cell r="C723" t="str">
            <v>WestCountyEC U3</v>
          </cell>
          <cell r="D723" t="str">
            <v>Other</v>
          </cell>
          <cell r="E723">
            <v>30903</v>
          </cell>
          <cell r="K723">
            <v>346</v>
          </cell>
          <cell r="L723">
            <v>0</v>
          </cell>
          <cell r="M723">
            <v>196580093.80000001</v>
          </cell>
          <cell r="N723">
            <v>0</v>
          </cell>
          <cell r="O723">
            <v>-182379707.93009999</v>
          </cell>
          <cell r="P723">
            <v>14200385.869900018</v>
          </cell>
          <cell r="Q723">
            <v>37221.139999985695</v>
          </cell>
          <cell r="R723">
            <v>-10160.84</v>
          </cell>
          <cell r="S723">
            <v>0</v>
          </cell>
          <cell r="T723">
            <v>14227446.1699</v>
          </cell>
          <cell r="U723">
            <v>197160.46999999997</v>
          </cell>
          <cell r="V723">
            <v>-65.09</v>
          </cell>
          <cell r="W723">
            <v>0</v>
          </cell>
          <cell r="X723">
            <v>14424541.54990002</v>
          </cell>
        </row>
        <row r="724">
          <cell r="A724" t="str">
            <v/>
          </cell>
          <cell r="B724" t="str">
            <v/>
          </cell>
          <cell r="C724" t="str">
            <v>WestCountyEC U3</v>
          </cell>
          <cell r="D724" t="str">
            <v>Other</v>
          </cell>
          <cell r="E724" t="str">
            <v/>
          </cell>
          <cell r="J724" t="str">
            <v>Depr Total</v>
          </cell>
          <cell r="L724">
            <v>0</v>
          </cell>
          <cell r="M724">
            <v>719763662.88</v>
          </cell>
          <cell r="N724">
            <v>0</v>
          </cell>
          <cell r="O724">
            <v>97545966.399499983</v>
          </cell>
          <cell r="P724">
            <v>817309629.27949989</v>
          </cell>
          <cell r="Q724">
            <v>2142279.6299999976</v>
          </cell>
          <cell r="R724">
            <v>-584811.77</v>
          </cell>
          <cell r="S724">
            <v>0</v>
          </cell>
          <cell r="T724">
            <v>818867097.1394999</v>
          </cell>
          <cell r="U724">
            <v>18600403.719999995</v>
          </cell>
          <cell r="V724">
            <v>-18679744.579999998</v>
          </cell>
          <cell r="W724">
            <v>0</v>
          </cell>
          <cell r="X724">
            <v>818787756.27950001</v>
          </cell>
        </row>
        <row r="725">
          <cell r="A725" t="str">
            <v/>
          </cell>
          <cell r="B725" t="str">
            <v/>
          </cell>
          <cell r="C725" t="str">
            <v>WestCountyEC U3 Total</v>
          </cell>
          <cell r="D725" t="str">
            <v>Other</v>
          </cell>
          <cell r="E725" t="str">
            <v/>
          </cell>
          <cell r="I725" t="str">
            <v>WestCountyEC U3 Total</v>
          </cell>
          <cell r="L725">
            <v>0</v>
          </cell>
          <cell r="M725">
            <v>719763662.88</v>
          </cell>
          <cell r="N725">
            <v>0</v>
          </cell>
          <cell r="O725">
            <v>97545966.399499983</v>
          </cell>
          <cell r="P725">
            <v>817309629.27949989</v>
          </cell>
          <cell r="Q725">
            <v>2142279.6299999976</v>
          </cell>
          <cell r="R725">
            <v>-584811.77</v>
          </cell>
          <cell r="S725">
            <v>0</v>
          </cell>
          <cell r="T725">
            <v>818867097.1394999</v>
          </cell>
          <cell r="U725">
            <v>18600403.719999995</v>
          </cell>
          <cell r="V725">
            <v>-18679744.579999998</v>
          </cell>
          <cell r="W725">
            <v>0</v>
          </cell>
          <cell r="X725">
            <v>818787756.27950001</v>
          </cell>
        </row>
        <row r="726">
          <cell r="A726" t="str">
            <v/>
          </cell>
          <cell r="B726" t="str">
            <v/>
          </cell>
          <cell r="C726" t="str">
            <v>WestCountyEC U3 Total</v>
          </cell>
          <cell r="D726" t="str">
            <v>Other</v>
          </cell>
          <cell r="E726" t="str">
            <v/>
          </cell>
          <cell r="H726" t="str">
            <v>WestCountyEC Total</v>
          </cell>
          <cell r="L726">
            <v>1194900062.9000001</v>
          </cell>
          <cell r="M726">
            <v>779105238.07999992</v>
          </cell>
          <cell r="N726">
            <v>0</v>
          </cell>
          <cell r="O726">
            <v>97545966.399499983</v>
          </cell>
          <cell r="P726">
            <v>2071551267.3795006</v>
          </cell>
          <cell r="Q726">
            <v>8025933.8999999929</v>
          </cell>
          <cell r="R726">
            <v>-42504260.160000011</v>
          </cell>
          <cell r="S726">
            <v>0</v>
          </cell>
          <cell r="T726">
            <v>2037072941.1194994</v>
          </cell>
          <cell r="U726">
            <v>95986432.170000017</v>
          </cell>
          <cell r="V726">
            <v>-59758124.690000005</v>
          </cell>
          <cell r="W726">
            <v>0</v>
          </cell>
          <cell r="X726">
            <v>2073301248.5995002</v>
          </cell>
        </row>
        <row r="727">
          <cell r="A727" t="str">
            <v/>
          </cell>
          <cell r="B727" t="str">
            <v/>
          </cell>
          <cell r="C727" t="str">
            <v>WestCountyEC U3 Total</v>
          </cell>
          <cell r="D727" t="str">
            <v>Other Gener</v>
          </cell>
          <cell r="E727" t="str">
            <v/>
          </cell>
          <cell r="G727" t="str">
            <v>05 - Other Generation Plant Total</v>
          </cell>
          <cell r="L727">
            <v>6104580735.4200153</v>
          </cell>
          <cell r="M727">
            <v>1071387049.9099998</v>
          </cell>
          <cell r="N727">
            <v>-171626249.00000003</v>
          </cell>
          <cell r="O727">
            <v>97545966.399499983</v>
          </cell>
          <cell r="P727">
            <v>7101887502.7295132</v>
          </cell>
          <cell r="Q727">
            <v>70685594.520000011</v>
          </cell>
          <cell r="R727">
            <v>-105683710.47999996</v>
          </cell>
          <cell r="S727">
            <v>0</v>
          </cell>
          <cell r="T727">
            <v>7066889386.7695169</v>
          </cell>
          <cell r="U727">
            <v>378523654.10999995</v>
          </cell>
          <cell r="V727">
            <v>-180889676.49999991</v>
          </cell>
          <cell r="W727">
            <v>0</v>
          </cell>
          <cell r="X727">
            <v>7264523364.3795137</v>
          </cell>
        </row>
        <row r="728">
          <cell r="A728" t="str">
            <v>350.2</v>
          </cell>
          <cell r="B728">
            <v>350.2</v>
          </cell>
          <cell r="C728" t="str">
            <v>Transmission</v>
          </cell>
          <cell r="D728" t="str">
            <v>Transmission</v>
          </cell>
          <cell r="E728" t="str">
            <v/>
          </cell>
          <cell r="G728" t="str">
            <v>06 - Transmission Plant - Electric</v>
          </cell>
          <cell r="H728" t="str">
            <v>Transmission</v>
          </cell>
          <cell r="I728" t="str">
            <v>Transmission</v>
          </cell>
          <cell r="J728" t="str">
            <v>Depr</v>
          </cell>
          <cell r="K728">
            <v>350.2</v>
          </cell>
          <cell r="L728">
            <v>195333573.47</v>
          </cell>
          <cell r="M728">
            <v>72526.990000000005</v>
          </cell>
          <cell r="N728">
            <v>0</v>
          </cell>
          <cell r="O728">
            <v>366607.0299999998</v>
          </cell>
          <cell r="P728">
            <v>195772707.49000001</v>
          </cell>
          <cell r="Q728">
            <v>1335826.5399999998</v>
          </cell>
          <cell r="R728">
            <v>-337981.70999999996</v>
          </cell>
          <cell r="S728">
            <v>0</v>
          </cell>
          <cell r="T728">
            <v>196770552.31999999</v>
          </cell>
          <cell r="U728">
            <v>6082378.7400000002</v>
          </cell>
          <cell r="V728">
            <v>-1480084.6199999999</v>
          </cell>
          <cell r="W728">
            <v>0</v>
          </cell>
          <cell r="X728">
            <v>201372846.44000003</v>
          </cell>
        </row>
        <row r="729">
          <cell r="A729" t="str">
            <v>352</v>
          </cell>
          <cell r="B729">
            <v>352</v>
          </cell>
          <cell r="C729" t="str">
            <v>Transmission</v>
          </cell>
          <cell r="D729" t="str">
            <v>Transmission</v>
          </cell>
          <cell r="E729" t="str">
            <v/>
          </cell>
          <cell r="K729">
            <v>352</v>
          </cell>
          <cell r="L729">
            <v>95432771.790000007</v>
          </cell>
          <cell r="M729">
            <v>7404201.3300000001</v>
          </cell>
          <cell r="N729">
            <v>-108865.01</v>
          </cell>
          <cell r="O729">
            <v>552318.26</v>
          </cell>
          <cell r="P729">
            <v>103280426.37</v>
          </cell>
          <cell r="Q729">
            <v>704719.34999999963</v>
          </cell>
          <cell r="R729">
            <v>-178094.56999999995</v>
          </cell>
          <cell r="S729">
            <v>0</v>
          </cell>
          <cell r="T729">
            <v>103807051.15000001</v>
          </cell>
          <cell r="U729">
            <v>3201919.1</v>
          </cell>
          <cell r="V729">
            <v>-779975.37999999989</v>
          </cell>
          <cell r="W729">
            <v>0</v>
          </cell>
          <cell r="X729">
            <v>106228994.87</v>
          </cell>
        </row>
        <row r="730">
          <cell r="A730" t="str">
            <v>353</v>
          </cell>
          <cell r="B730">
            <v>353</v>
          </cell>
          <cell r="C730" t="str">
            <v>Transmission</v>
          </cell>
          <cell r="D730" t="str">
            <v>Transmission</v>
          </cell>
          <cell r="E730" t="str">
            <v/>
          </cell>
          <cell r="K730">
            <v>353</v>
          </cell>
          <cell r="L730">
            <v>1134715639.97</v>
          </cell>
          <cell r="M730">
            <v>148099636.76999998</v>
          </cell>
          <cell r="N730">
            <v>-10836411.449999999</v>
          </cell>
          <cell r="O730">
            <v>-91705141.890000001</v>
          </cell>
          <cell r="P730">
            <v>1180273723.3999999</v>
          </cell>
          <cell r="Q730">
            <v>8053430.4600000083</v>
          </cell>
          <cell r="R730">
            <v>-2035238.839999998</v>
          </cell>
          <cell r="S730">
            <v>0</v>
          </cell>
          <cell r="T730">
            <v>1186291915.02</v>
          </cell>
          <cell r="U730">
            <v>36591066.960000001</v>
          </cell>
          <cell r="V730">
            <v>-8913445.4699999988</v>
          </cell>
          <cell r="W730">
            <v>0</v>
          </cell>
          <cell r="X730">
            <v>1213969536.51</v>
          </cell>
        </row>
        <row r="731">
          <cell r="A731" t="str">
            <v>353.1</v>
          </cell>
          <cell r="B731">
            <v>353.1</v>
          </cell>
          <cell r="C731" t="str">
            <v>Transmission</v>
          </cell>
          <cell r="D731" t="str">
            <v>Transmission</v>
          </cell>
          <cell r="E731" t="str">
            <v/>
          </cell>
          <cell r="K731">
            <v>353.1</v>
          </cell>
          <cell r="L731">
            <v>243315650.94</v>
          </cell>
          <cell r="M731">
            <v>24164673.970000003</v>
          </cell>
          <cell r="N731">
            <v>-9417305.6999999993</v>
          </cell>
          <cell r="O731">
            <v>13468731.859999999</v>
          </cell>
          <cell r="P731">
            <v>271531751.06999999</v>
          </cell>
          <cell r="Q731">
            <v>1852758.4099999964</v>
          </cell>
          <cell r="R731">
            <v>-468223.56999999844</v>
          </cell>
          <cell r="S731">
            <v>0</v>
          </cell>
          <cell r="T731">
            <v>272916285.90999997</v>
          </cell>
          <cell r="U731">
            <v>24455948.849999998</v>
          </cell>
          <cell r="V731">
            <v>-2081836.49</v>
          </cell>
          <cell r="W731">
            <v>0</v>
          </cell>
          <cell r="X731">
            <v>295290398.2700001</v>
          </cell>
        </row>
        <row r="732">
          <cell r="A732" t="str">
            <v>354</v>
          </cell>
          <cell r="B732">
            <v>354</v>
          </cell>
          <cell r="C732" t="str">
            <v>Transmission</v>
          </cell>
          <cell r="D732" t="str">
            <v>Transmission</v>
          </cell>
          <cell r="E732" t="str">
            <v/>
          </cell>
          <cell r="K732">
            <v>354</v>
          </cell>
          <cell r="L732">
            <v>287462179.05000001</v>
          </cell>
          <cell r="M732">
            <v>2132400.13</v>
          </cell>
          <cell r="N732">
            <v>-77448.83</v>
          </cell>
          <cell r="O732">
            <v>0</v>
          </cell>
          <cell r="P732">
            <v>289517130.35000002</v>
          </cell>
          <cell r="Q732">
            <v>1975477.9500000002</v>
          </cell>
          <cell r="R732">
            <v>-499821.94</v>
          </cell>
          <cell r="S732">
            <v>0</v>
          </cell>
          <cell r="T732">
            <v>290992786.36000001</v>
          </cell>
          <cell r="U732">
            <v>8994884.2199999988</v>
          </cell>
          <cell r="V732">
            <v>-2188813.04</v>
          </cell>
          <cell r="W732">
            <v>0</v>
          </cell>
          <cell r="X732">
            <v>297798857.54000002</v>
          </cell>
        </row>
        <row r="733">
          <cell r="A733" t="str">
            <v>355</v>
          </cell>
          <cell r="B733">
            <v>355</v>
          </cell>
          <cell r="C733" t="str">
            <v>Transmission</v>
          </cell>
          <cell r="D733" t="str">
            <v>Transmission</v>
          </cell>
          <cell r="E733" t="str">
            <v/>
          </cell>
          <cell r="K733">
            <v>355</v>
          </cell>
          <cell r="L733">
            <v>789184234.23000002</v>
          </cell>
          <cell r="M733">
            <v>20634070.469999999</v>
          </cell>
          <cell r="N733">
            <v>-3030999.4</v>
          </cell>
          <cell r="O733">
            <v>-32688.380000000354</v>
          </cell>
          <cell r="P733">
            <v>806754616.92000008</v>
          </cell>
          <cell r="Q733">
            <v>5504772.5599999987</v>
          </cell>
          <cell r="R733">
            <v>-1392779.98</v>
          </cell>
          <cell r="S733">
            <v>0</v>
          </cell>
          <cell r="T733">
            <v>810866609.5</v>
          </cell>
          <cell r="U733">
            <v>25064715.07</v>
          </cell>
          <cell r="V733">
            <v>-6099241.9199999999</v>
          </cell>
          <cell r="W733">
            <v>0</v>
          </cell>
          <cell r="X733">
            <v>829832082.65000021</v>
          </cell>
        </row>
        <row r="734">
          <cell r="A734" t="str">
            <v>356</v>
          </cell>
          <cell r="B734">
            <v>356</v>
          </cell>
          <cell r="C734" t="str">
            <v>Transmission</v>
          </cell>
          <cell r="D734" t="str">
            <v>Transmission</v>
          </cell>
          <cell r="E734" t="str">
            <v/>
          </cell>
          <cell r="K734">
            <v>356</v>
          </cell>
          <cell r="L734">
            <v>625467969.63999999</v>
          </cell>
          <cell r="M734">
            <v>10674210.550000001</v>
          </cell>
          <cell r="N734">
            <v>-2572199.6999999997</v>
          </cell>
          <cell r="O734">
            <v>13149.709999999963</v>
          </cell>
          <cell r="P734">
            <v>633583130.19999993</v>
          </cell>
          <cell r="Q734">
            <v>4323162.16</v>
          </cell>
          <cell r="R734">
            <v>-1093816.98</v>
          </cell>
          <cell r="S734">
            <v>0</v>
          </cell>
          <cell r="T734">
            <v>636812475.38000011</v>
          </cell>
          <cell r="U734">
            <v>19684524.020000003</v>
          </cell>
          <cell r="V734">
            <v>-4790027.4699999988</v>
          </cell>
          <cell r="W734">
            <v>0</v>
          </cell>
          <cell r="X734">
            <v>651706971.92999995</v>
          </cell>
        </row>
        <row r="735">
          <cell r="A735" t="str">
            <v>357</v>
          </cell>
          <cell r="B735">
            <v>357</v>
          </cell>
          <cell r="C735" t="str">
            <v>Transmission</v>
          </cell>
          <cell r="D735" t="str">
            <v>Transmission</v>
          </cell>
          <cell r="E735" t="str">
            <v/>
          </cell>
          <cell r="K735">
            <v>357</v>
          </cell>
          <cell r="L735">
            <v>83558962.829999998</v>
          </cell>
          <cell r="M735">
            <v>261262.96</v>
          </cell>
          <cell r="N735">
            <v>0</v>
          </cell>
          <cell r="O735">
            <v>0</v>
          </cell>
          <cell r="P735">
            <v>83820225.789999992</v>
          </cell>
          <cell r="Q735">
            <v>571935.1</v>
          </cell>
          <cell r="R735">
            <v>-144707.10999999999</v>
          </cell>
          <cell r="S735">
            <v>0</v>
          </cell>
          <cell r="T735">
            <v>84247453.780000001</v>
          </cell>
          <cell r="U735">
            <v>2604174.84</v>
          </cell>
          <cell r="V735">
            <v>-633699.28</v>
          </cell>
          <cell r="W735">
            <v>0</v>
          </cell>
          <cell r="X735">
            <v>86217929.340000004</v>
          </cell>
        </row>
        <row r="736">
          <cell r="A736" t="str">
            <v>358</v>
          </cell>
          <cell r="B736">
            <v>358</v>
          </cell>
          <cell r="C736" t="str">
            <v>Transmission</v>
          </cell>
          <cell r="D736" t="str">
            <v>Transmission</v>
          </cell>
          <cell r="E736" t="str">
            <v/>
          </cell>
          <cell r="K736">
            <v>358</v>
          </cell>
          <cell r="L736">
            <v>61100199.670000002</v>
          </cell>
          <cell r="M736">
            <v>327875.63</v>
          </cell>
          <cell r="N736">
            <v>-32563.48</v>
          </cell>
          <cell r="O736">
            <v>0</v>
          </cell>
          <cell r="P736">
            <v>61395511.820000008</v>
          </cell>
          <cell r="Q736">
            <v>418923.32999999996</v>
          </cell>
          <cell r="R736">
            <v>-105993.12000000001</v>
          </cell>
          <cell r="S736">
            <v>0</v>
          </cell>
          <cell r="T736">
            <v>61708442.030000001</v>
          </cell>
          <cell r="U736">
            <v>1907470.9700000002</v>
          </cell>
          <cell r="V736">
            <v>-464163.54999999993</v>
          </cell>
          <cell r="W736">
            <v>0</v>
          </cell>
          <cell r="X736">
            <v>63151749.450000003</v>
          </cell>
        </row>
        <row r="737">
          <cell r="A737" t="str">
            <v>359</v>
          </cell>
          <cell r="B737">
            <v>359</v>
          </cell>
          <cell r="C737" t="str">
            <v>Transmission</v>
          </cell>
          <cell r="D737" t="str">
            <v>Transmission</v>
          </cell>
          <cell r="E737" t="str">
            <v/>
          </cell>
          <cell r="K737">
            <v>359</v>
          </cell>
          <cell r="L737">
            <v>95049251.879999995</v>
          </cell>
          <cell r="M737">
            <v>166585.17000000001</v>
          </cell>
          <cell r="N737">
            <v>-51837.66</v>
          </cell>
          <cell r="O737">
            <v>0</v>
          </cell>
          <cell r="P737">
            <v>95163999.390000001</v>
          </cell>
          <cell r="Q737">
            <v>649337.68000000005</v>
          </cell>
          <cell r="R737">
            <v>-164290.99000000002</v>
          </cell>
          <cell r="S737">
            <v>0</v>
          </cell>
          <cell r="T737">
            <v>95649046.079999983</v>
          </cell>
          <cell r="U737">
            <v>2956609.69</v>
          </cell>
          <cell r="V737">
            <v>-719460.72000000009</v>
          </cell>
          <cell r="W737">
            <v>0</v>
          </cell>
          <cell r="X737">
            <v>97886195.049999997</v>
          </cell>
        </row>
        <row r="738">
          <cell r="A738" t="str">
            <v/>
          </cell>
          <cell r="B738" t="str">
            <v/>
          </cell>
          <cell r="C738" t="str">
            <v>Transmission</v>
          </cell>
          <cell r="D738" t="str">
            <v>Transmission</v>
          </cell>
          <cell r="E738" t="str">
            <v/>
          </cell>
          <cell r="J738" t="str">
            <v>Depr Total</v>
          </cell>
          <cell r="L738">
            <v>3610620433.4699998</v>
          </cell>
          <cell r="M738">
            <v>213937443.96999997</v>
          </cell>
          <cell r="N738">
            <v>-26127631.229999993</v>
          </cell>
          <cell r="O738">
            <v>-77337023.409999996</v>
          </cell>
          <cell r="P738">
            <v>3721093222.7999997</v>
          </cell>
          <cell r="Q738">
            <v>25390343.540000003</v>
          </cell>
          <cell r="R738">
            <v>-6420948.8099999968</v>
          </cell>
          <cell r="S738">
            <v>0</v>
          </cell>
          <cell r="T738">
            <v>3740062617.5300007</v>
          </cell>
          <cell r="U738">
            <v>131543692.46000001</v>
          </cell>
          <cell r="V738">
            <v>-28150747.940000001</v>
          </cell>
          <cell r="W738">
            <v>0</v>
          </cell>
          <cell r="X738">
            <v>3843455562.0500002</v>
          </cell>
        </row>
        <row r="739">
          <cell r="A739" t="str">
            <v/>
          </cell>
          <cell r="B739" t="str">
            <v/>
          </cell>
          <cell r="C739" t="str">
            <v>Transmission Total</v>
          </cell>
          <cell r="D739" t="str">
            <v>Transmission</v>
          </cell>
          <cell r="E739" t="str">
            <v/>
          </cell>
          <cell r="I739" t="str">
            <v>Transmission Total</v>
          </cell>
          <cell r="L739">
            <v>3610620433.4699998</v>
          </cell>
          <cell r="M739">
            <v>213937443.96999997</v>
          </cell>
          <cell r="N739">
            <v>-26127631.229999993</v>
          </cell>
          <cell r="O739">
            <v>-77337023.409999996</v>
          </cell>
          <cell r="P739">
            <v>3721093222.7999997</v>
          </cell>
          <cell r="Q739">
            <v>25390343.540000003</v>
          </cell>
          <cell r="R739">
            <v>-6420948.8099999968</v>
          </cell>
          <cell r="S739">
            <v>0</v>
          </cell>
          <cell r="T739">
            <v>3740062617.5300007</v>
          </cell>
          <cell r="U739">
            <v>131543692.46000001</v>
          </cell>
          <cell r="V739">
            <v>-28150747.940000001</v>
          </cell>
          <cell r="W739">
            <v>0</v>
          </cell>
          <cell r="X739">
            <v>3843455562.0500002</v>
          </cell>
        </row>
        <row r="740">
          <cell r="A740" t="str">
            <v/>
          </cell>
          <cell r="B740" t="str">
            <v/>
          </cell>
          <cell r="C740" t="str">
            <v>Transmission Total</v>
          </cell>
          <cell r="D740" t="str">
            <v>Transmission</v>
          </cell>
          <cell r="E740" t="str">
            <v/>
          </cell>
          <cell r="H740" t="str">
            <v>Transmission Total</v>
          </cell>
          <cell r="L740">
            <v>3610620433.4699998</v>
          </cell>
          <cell r="M740">
            <v>213937443.96999997</v>
          </cell>
          <cell r="N740">
            <v>-26127631.229999993</v>
          </cell>
          <cell r="O740">
            <v>-77337023.409999996</v>
          </cell>
          <cell r="P740">
            <v>3721093222.7999997</v>
          </cell>
          <cell r="Q740">
            <v>25390343.540000003</v>
          </cell>
          <cell r="R740">
            <v>-6420948.8099999968</v>
          </cell>
          <cell r="S740">
            <v>0</v>
          </cell>
          <cell r="T740">
            <v>3740062617.5300007</v>
          </cell>
          <cell r="U740">
            <v>131543692.46000001</v>
          </cell>
          <cell r="V740">
            <v>-28150747.940000001</v>
          </cell>
          <cell r="W740">
            <v>0</v>
          </cell>
          <cell r="X740">
            <v>3843455562.0500002</v>
          </cell>
        </row>
        <row r="741">
          <cell r="A741" t="str">
            <v/>
          </cell>
          <cell r="B741" t="str">
            <v/>
          </cell>
          <cell r="C741" t="str">
            <v>Transmission Total</v>
          </cell>
          <cell r="D741" t="str">
            <v>Transmission Plant</v>
          </cell>
          <cell r="E741" t="str">
            <v/>
          </cell>
          <cell r="G741" t="str">
            <v>06 - Transmission Plant - Electric Total</v>
          </cell>
          <cell r="L741">
            <v>3610620433.4699998</v>
          </cell>
          <cell r="M741">
            <v>213937443.96999997</v>
          </cell>
          <cell r="N741">
            <v>-26127631.229999993</v>
          </cell>
          <cell r="O741">
            <v>-77337023.409999996</v>
          </cell>
          <cell r="P741">
            <v>3721093222.7999997</v>
          </cell>
          <cell r="Q741">
            <v>25390343.540000003</v>
          </cell>
          <cell r="R741">
            <v>-6420948.8099999968</v>
          </cell>
          <cell r="S741">
            <v>0</v>
          </cell>
          <cell r="T741">
            <v>3740062617.5300007</v>
          </cell>
          <cell r="U741">
            <v>131543692.46000001</v>
          </cell>
          <cell r="V741">
            <v>-28150747.940000001</v>
          </cell>
          <cell r="W741">
            <v>0</v>
          </cell>
          <cell r="X741">
            <v>3843455562.0500002</v>
          </cell>
        </row>
        <row r="742">
          <cell r="A742" t="str">
            <v>370.2</v>
          </cell>
          <cell r="B742">
            <v>370.2</v>
          </cell>
          <cell r="C742" t="str">
            <v>Distribution</v>
          </cell>
          <cell r="D742" t="str">
            <v>Distribution</v>
          </cell>
          <cell r="E742" t="str">
            <v/>
          </cell>
          <cell r="G742" t="str">
            <v>07 - Distribution Plant - Electric</v>
          </cell>
          <cell r="H742" t="str">
            <v xml:space="preserve">Distribution </v>
          </cell>
          <cell r="I742" t="str">
            <v>Distribution</v>
          </cell>
          <cell r="J742" t="str">
            <v>CRS</v>
          </cell>
          <cell r="K742">
            <v>370.2</v>
          </cell>
          <cell r="L742">
            <v>197189713.27000001</v>
          </cell>
          <cell r="M742">
            <v>0</v>
          </cell>
          <cell r="N742">
            <v>-55241121.759999998</v>
          </cell>
          <cell r="O742">
            <v>0</v>
          </cell>
          <cell r="P742">
            <v>141948591.51000002</v>
          </cell>
          <cell r="Q742">
            <v>0</v>
          </cell>
          <cell r="R742">
            <v>-14451374.999999993</v>
          </cell>
          <cell r="S742">
            <v>0</v>
          </cell>
          <cell r="T742">
            <v>127497216.51000002</v>
          </cell>
          <cell r="U742">
            <v>0</v>
          </cell>
          <cell r="V742">
            <v>-61523100</v>
          </cell>
          <cell r="W742">
            <v>0</v>
          </cell>
          <cell r="X742">
            <v>65974116.51000002</v>
          </cell>
        </row>
        <row r="743">
          <cell r="A743" t="str">
            <v/>
          </cell>
          <cell r="B743" t="str">
            <v/>
          </cell>
          <cell r="C743" t="str">
            <v>Distribution</v>
          </cell>
          <cell r="D743" t="str">
            <v>Distribution</v>
          </cell>
          <cell r="E743" t="str">
            <v/>
          </cell>
          <cell r="J743" t="str">
            <v>CRS Total</v>
          </cell>
          <cell r="L743">
            <v>197189713.27000001</v>
          </cell>
          <cell r="M743">
            <v>0</v>
          </cell>
          <cell r="N743">
            <v>-55241121.759999998</v>
          </cell>
          <cell r="O743">
            <v>0</v>
          </cell>
          <cell r="P743">
            <v>141948591.51000002</v>
          </cell>
          <cell r="Q743">
            <v>0</v>
          </cell>
          <cell r="R743">
            <v>-14451374.999999993</v>
          </cell>
          <cell r="S743">
            <v>0</v>
          </cell>
          <cell r="T743">
            <v>127497216.51000002</v>
          </cell>
          <cell r="U743">
            <v>0</v>
          </cell>
          <cell r="V743">
            <v>-61523100</v>
          </cell>
          <cell r="W743">
            <v>0</v>
          </cell>
          <cell r="X743">
            <v>65974116.51000002</v>
          </cell>
        </row>
        <row r="744">
          <cell r="A744" t="str">
            <v>361</v>
          </cell>
          <cell r="B744">
            <v>361</v>
          </cell>
          <cell r="C744" t="str">
            <v>Distribution</v>
          </cell>
          <cell r="D744" t="str">
            <v>Distribution</v>
          </cell>
          <cell r="E744" t="str">
            <v/>
          </cell>
          <cell r="J744" t="str">
            <v>Depr</v>
          </cell>
          <cell r="K744">
            <v>361</v>
          </cell>
          <cell r="L744">
            <v>173607268.41999999</v>
          </cell>
          <cell r="M744">
            <v>2511206.6399999997</v>
          </cell>
          <cell r="N744">
            <v>-529817.9</v>
          </cell>
          <cell r="O744">
            <v>-7643.2599999999984</v>
          </cell>
          <cell r="P744">
            <v>175581013.89999998</v>
          </cell>
          <cell r="Q744">
            <v>1768721.5500000007</v>
          </cell>
          <cell r="R744">
            <v>-19387.530000000028</v>
          </cell>
          <cell r="S744">
            <v>0</v>
          </cell>
          <cell r="T744">
            <v>177330347.91999999</v>
          </cell>
          <cell r="U744">
            <v>11346448.450000001</v>
          </cell>
          <cell r="V744">
            <v>-77550.12000000001</v>
          </cell>
          <cell r="W744">
            <v>0</v>
          </cell>
          <cell r="X744">
            <v>188599246.25</v>
          </cell>
        </row>
        <row r="745">
          <cell r="A745" t="str">
            <v>362</v>
          </cell>
          <cell r="B745">
            <v>362</v>
          </cell>
          <cell r="C745" t="str">
            <v>Distribution</v>
          </cell>
          <cell r="D745" t="str">
            <v>Distribution</v>
          </cell>
          <cell r="E745" t="str">
            <v/>
          </cell>
          <cell r="K745">
            <v>362</v>
          </cell>
          <cell r="L745">
            <v>1280910578.2</v>
          </cell>
          <cell r="M745">
            <v>28198617.699999999</v>
          </cell>
          <cell r="N745">
            <v>-5437177.2699999996</v>
          </cell>
          <cell r="O745">
            <v>-318727.15999999997</v>
          </cell>
          <cell r="P745">
            <v>1303353291.47</v>
          </cell>
          <cell r="Q745">
            <v>7246160.7000000067</v>
          </cell>
          <cell r="R745">
            <v>-1779778.6499999994</v>
          </cell>
          <cell r="S745">
            <v>0</v>
          </cell>
          <cell r="T745">
            <v>1308819673.52</v>
          </cell>
          <cell r="U745">
            <v>46672727.239999995</v>
          </cell>
          <cell r="V745">
            <v>-7119114.5999999987</v>
          </cell>
          <cell r="W745">
            <v>0</v>
          </cell>
          <cell r="X745">
            <v>1348373286.1600001</v>
          </cell>
        </row>
        <row r="746">
          <cell r="A746" t="str">
            <v>364</v>
          </cell>
          <cell r="B746">
            <v>364</v>
          </cell>
          <cell r="C746" t="str">
            <v>Distribution</v>
          </cell>
          <cell r="D746" t="str">
            <v>Distribution</v>
          </cell>
          <cell r="E746" t="str">
            <v/>
          </cell>
          <cell r="K746">
            <v>364</v>
          </cell>
          <cell r="L746">
            <v>963700331.21999991</v>
          </cell>
          <cell r="M746">
            <v>37047539.259999998</v>
          </cell>
          <cell r="N746">
            <v>-4589297.25</v>
          </cell>
          <cell r="O746">
            <v>32688.38</v>
          </cell>
          <cell r="P746">
            <v>996191261.6099999</v>
          </cell>
          <cell r="Q746">
            <v>19360387.650000006</v>
          </cell>
          <cell r="R746">
            <v>-1760186.6100000003</v>
          </cell>
          <cell r="S746">
            <v>0</v>
          </cell>
          <cell r="T746">
            <v>1013791462.6499999</v>
          </cell>
          <cell r="U746">
            <v>55199742.839999989</v>
          </cell>
          <cell r="V746">
            <v>-7040746.4400000004</v>
          </cell>
          <cell r="W746">
            <v>0</v>
          </cell>
          <cell r="X746">
            <v>1061950459.0499998</v>
          </cell>
        </row>
        <row r="747">
          <cell r="A747" t="str">
            <v>365</v>
          </cell>
          <cell r="B747">
            <v>365</v>
          </cell>
          <cell r="C747" t="str">
            <v>Distribution</v>
          </cell>
          <cell r="D747" t="str">
            <v>Distribution</v>
          </cell>
          <cell r="E747" t="str">
            <v/>
          </cell>
          <cell r="K747">
            <v>365</v>
          </cell>
          <cell r="L747">
            <v>1216508069.5600002</v>
          </cell>
          <cell r="M747">
            <v>34148052.300000004</v>
          </cell>
          <cell r="N747">
            <v>-4464059.46</v>
          </cell>
          <cell r="O747">
            <v>0</v>
          </cell>
          <cell r="P747">
            <v>1246192062.4000001</v>
          </cell>
          <cell r="Q747">
            <v>20518187.159999996</v>
          </cell>
          <cell r="R747">
            <v>-2167691.3400000008</v>
          </cell>
          <cell r="S747">
            <v>0</v>
          </cell>
          <cell r="T747">
            <v>1264542558.2200003</v>
          </cell>
          <cell r="U747">
            <v>62830368.800000004</v>
          </cell>
          <cell r="V747">
            <v>-8670765.3600000013</v>
          </cell>
          <cell r="W747">
            <v>0</v>
          </cell>
          <cell r="X747">
            <v>1318702161.6600003</v>
          </cell>
        </row>
        <row r="748">
          <cell r="A748" t="str">
            <v>366.6</v>
          </cell>
          <cell r="B748">
            <v>366.6</v>
          </cell>
          <cell r="C748" t="str">
            <v>Distribution</v>
          </cell>
          <cell r="D748" t="str">
            <v>Distribution</v>
          </cell>
          <cell r="E748" t="str">
            <v/>
          </cell>
          <cell r="K748">
            <v>366.6</v>
          </cell>
          <cell r="L748">
            <v>1314554566.6600001</v>
          </cell>
          <cell r="M748">
            <v>22186931.330000002</v>
          </cell>
          <cell r="N748">
            <v>-716715.22</v>
          </cell>
          <cell r="O748">
            <v>70499.45</v>
          </cell>
          <cell r="P748">
            <v>1336095282.22</v>
          </cell>
          <cell r="Q748">
            <v>20891057.289999995</v>
          </cell>
          <cell r="R748">
            <v>-202982.5199999999</v>
          </cell>
          <cell r="S748">
            <v>0</v>
          </cell>
          <cell r="T748">
            <v>1356783356.99</v>
          </cell>
          <cell r="U748">
            <v>68264109.039999992</v>
          </cell>
          <cell r="V748">
            <v>-811930.07999999973</v>
          </cell>
          <cell r="W748">
            <v>0</v>
          </cell>
          <cell r="X748">
            <v>1424235535.9500003</v>
          </cell>
        </row>
        <row r="749">
          <cell r="A749" t="str">
            <v>366.7</v>
          </cell>
          <cell r="B749">
            <v>366.7</v>
          </cell>
          <cell r="C749" t="str">
            <v>Distribution</v>
          </cell>
          <cell r="D749" t="str">
            <v>Distribution</v>
          </cell>
          <cell r="E749" t="str">
            <v/>
          </cell>
          <cell r="K749">
            <v>366.7</v>
          </cell>
          <cell r="L749">
            <v>74141588.769999996</v>
          </cell>
          <cell r="M749">
            <v>434762</v>
          </cell>
          <cell r="N749">
            <v>-64576.17</v>
          </cell>
          <cell r="O749">
            <v>-70499.45</v>
          </cell>
          <cell r="P749">
            <v>74441275.149999991</v>
          </cell>
          <cell r="Q749">
            <v>1163956.6100000001</v>
          </cell>
          <cell r="R749">
            <v>-11309.279999999984</v>
          </cell>
          <cell r="S749">
            <v>0</v>
          </cell>
          <cell r="T749">
            <v>75593922.479999989</v>
          </cell>
          <cell r="U749">
            <v>3803371.93</v>
          </cell>
          <cell r="V749">
            <v>-45237.120000000017</v>
          </cell>
          <cell r="W749">
            <v>0</v>
          </cell>
          <cell r="X749">
            <v>79352057.289999977</v>
          </cell>
        </row>
        <row r="750">
          <cell r="A750" t="str">
            <v>367.6</v>
          </cell>
          <cell r="B750">
            <v>367.6</v>
          </cell>
          <cell r="C750" t="str">
            <v>Distribution</v>
          </cell>
          <cell r="D750" t="str">
            <v>Distribution</v>
          </cell>
          <cell r="E750" t="str">
            <v/>
          </cell>
          <cell r="K750">
            <v>367.6</v>
          </cell>
          <cell r="L750">
            <v>1427312491.3899999</v>
          </cell>
          <cell r="M750">
            <v>46785064.400000006</v>
          </cell>
          <cell r="N750">
            <v>-7696704.0199999996</v>
          </cell>
          <cell r="O750">
            <v>0</v>
          </cell>
          <cell r="P750">
            <v>1466400851.77</v>
          </cell>
          <cell r="Q750">
            <v>27122818.820000008</v>
          </cell>
          <cell r="R750">
            <v>-2548088.3099999987</v>
          </cell>
          <cell r="S750">
            <v>0</v>
          </cell>
          <cell r="T750">
            <v>1490975582.28</v>
          </cell>
          <cell r="U750">
            <v>81270989.190000013</v>
          </cell>
          <cell r="V750">
            <v>-10192353.239999996</v>
          </cell>
          <cell r="W750">
            <v>0</v>
          </cell>
          <cell r="X750">
            <v>1562054218.2299998</v>
          </cell>
        </row>
        <row r="751">
          <cell r="A751" t="str">
            <v>367.7</v>
          </cell>
          <cell r="B751">
            <v>367.7</v>
          </cell>
          <cell r="C751" t="str">
            <v>Distribution</v>
          </cell>
          <cell r="D751" t="str">
            <v>Distribution</v>
          </cell>
          <cell r="E751" t="str">
            <v/>
          </cell>
          <cell r="K751">
            <v>367.7</v>
          </cell>
          <cell r="L751">
            <v>422630198.88</v>
          </cell>
          <cell r="M751">
            <v>10627348.77</v>
          </cell>
          <cell r="N751">
            <v>-2308098.9300000002</v>
          </cell>
          <cell r="O751">
            <v>0</v>
          </cell>
          <cell r="P751">
            <v>430949448.71999997</v>
          </cell>
          <cell r="Q751">
            <v>7970919.9699999988</v>
          </cell>
          <cell r="R751">
            <v>-748838.39999999944</v>
          </cell>
          <cell r="S751">
            <v>0</v>
          </cell>
          <cell r="T751">
            <v>438171530.29000002</v>
          </cell>
          <cell r="U751">
            <v>23884115.920000006</v>
          </cell>
          <cell r="V751">
            <v>-2995353.5999999996</v>
          </cell>
          <cell r="W751">
            <v>0</v>
          </cell>
          <cell r="X751">
            <v>459060292.6099999</v>
          </cell>
        </row>
        <row r="752">
          <cell r="A752" t="str">
            <v>368</v>
          </cell>
          <cell r="B752">
            <v>368</v>
          </cell>
          <cell r="C752" t="str">
            <v>Distribution</v>
          </cell>
          <cell r="D752" t="str">
            <v>Distribution</v>
          </cell>
          <cell r="E752" t="str">
            <v/>
          </cell>
          <cell r="K752">
            <v>368</v>
          </cell>
          <cell r="L752">
            <v>1875447696.55</v>
          </cell>
          <cell r="M752">
            <v>59998440.549999997</v>
          </cell>
          <cell r="N752">
            <v>-20005886.48</v>
          </cell>
          <cell r="O752">
            <v>0</v>
          </cell>
          <cell r="P752">
            <v>1915440250.6199999</v>
          </cell>
          <cell r="Q752">
            <v>33778356.049999997</v>
          </cell>
          <cell r="R752">
            <v>-5980124.0100000016</v>
          </cell>
          <cell r="S752">
            <v>0</v>
          </cell>
          <cell r="T752">
            <v>1943238482.6599998</v>
          </cell>
          <cell r="U752">
            <v>76510222.140000001</v>
          </cell>
          <cell r="V752">
            <v>-23920496.040000007</v>
          </cell>
          <cell r="W752">
            <v>0</v>
          </cell>
          <cell r="X752">
            <v>1995828208.76</v>
          </cell>
        </row>
        <row r="753">
          <cell r="A753" t="str">
            <v>369.1</v>
          </cell>
          <cell r="B753">
            <v>369.1</v>
          </cell>
          <cell r="C753" t="str">
            <v>Distribution</v>
          </cell>
          <cell r="D753" t="str">
            <v>Distribution</v>
          </cell>
          <cell r="E753" t="str">
            <v/>
          </cell>
          <cell r="K753">
            <v>369.1</v>
          </cell>
          <cell r="L753">
            <v>195803294.39000002</v>
          </cell>
          <cell r="M753">
            <v>6516461.2800000003</v>
          </cell>
          <cell r="N753">
            <v>-653670.22</v>
          </cell>
          <cell r="O753">
            <v>0</v>
          </cell>
          <cell r="P753">
            <v>201666085.45000002</v>
          </cell>
          <cell r="Q753">
            <v>2504785.6500000013</v>
          </cell>
          <cell r="R753">
            <v>-236144.31000000006</v>
          </cell>
          <cell r="S753">
            <v>0</v>
          </cell>
          <cell r="T753">
            <v>203934726.79000002</v>
          </cell>
          <cell r="U753">
            <v>8430459.9900000002</v>
          </cell>
          <cell r="V753">
            <v>-944577.24000000011</v>
          </cell>
          <cell r="W753">
            <v>0</v>
          </cell>
          <cell r="X753">
            <v>211420609.53999999</v>
          </cell>
        </row>
        <row r="754">
          <cell r="A754" t="str">
            <v>369.6</v>
          </cell>
          <cell r="B754">
            <v>369.6</v>
          </cell>
          <cell r="C754" t="str">
            <v>Distribution</v>
          </cell>
          <cell r="D754" t="str">
            <v>Distribution</v>
          </cell>
          <cell r="E754" t="str">
            <v/>
          </cell>
          <cell r="K754">
            <v>369.6</v>
          </cell>
          <cell r="L754">
            <v>635361164.12</v>
          </cell>
          <cell r="M754">
            <v>15234069.17</v>
          </cell>
          <cell r="N754">
            <v>-1262558.52</v>
          </cell>
          <cell r="O754">
            <v>0</v>
          </cell>
          <cell r="P754">
            <v>649332674.76999998</v>
          </cell>
          <cell r="Q754">
            <v>8065010.8799999971</v>
          </cell>
          <cell r="R754">
            <v>-760347.03</v>
          </cell>
          <cell r="S754">
            <v>0</v>
          </cell>
          <cell r="T754">
            <v>656637338.62</v>
          </cell>
          <cell r="U754">
            <v>27144738.550000001</v>
          </cell>
          <cell r="V754">
            <v>-3041388.1199999992</v>
          </cell>
          <cell r="W754">
            <v>0</v>
          </cell>
          <cell r="X754">
            <v>680740689.04999983</v>
          </cell>
        </row>
        <row r="755">
          <cell r="A755" t="str">
            <v>370</v>
          </cell>
          <cell r="B755">
            <v>370</v>
          </cell>
          <cell r="C755" t="str">
            <v>Distribution</v>
          </cell>
          <cell r="D755" t="str">
            <v>Distribution</v>
          </cell>
          <cell r="E755" t="str">
            <v/>
          </cell>
          <cell r="K755">
            <v>370</v>
          </cell>
          <cell r="L755">
            <v>227370849.08000001</v>
          </cell>
          <cell r="M755">
            <v>3470168.11</v>
          </cell>
          <cell r="N755">
            <v>-700191.08</v>
          </cell>
          <cell r="O755">
            <v>0</v>
          </cell>
          <cell r="P755">
            <v>230140826.11000001</v>
          </cell>
          <cell r="Q755">
            <v>4060676.82</v>
          </cell>
          <cell r="R755">
            <v>-1009015.68</v>
          </cell>
          <cell r="S755">
            <v>0</v>
          </cell>
          <cell r="T755">
            <v>233192487.25000003</v>
          </cell>
          <cell r="U755">
            <v>13255421.199999999</v>
          </cell>
          <cell r="V755">
            <v>-4036062.72</v>
          </cell>
          <cell r="W755">
            <v>0</v>
          </cell>
          <cell r="X755">
            <v>242411845.72999999</v>
          </cell>
        </row>
        <row r="756">
          <cell r="A756" t="str">
            <v>370.1</v>
          </cell>
          <cell r="B756">
            <v>370.1</v>
          </cell>
          <cell r="C756" t="str">
            <v>Distribution</v>
          </cell>
          <cell r="D756" t="str">
            <v>Distribution</v>
          </cell>
          <cell r="E756" t="str">
            <v/>
          </cell>
          <cell r="K756">
            <v>370.1</v>
          </cell>
          <cell r="L756">
            <v>173547583.80000001</v>
          </cell>
          <cell r="M756">
            <v>117807356</v>
          </cell>
          <cell r="N756">
            <v>-65469.84</v>
          </cell>
          <cell r="O756">
            <v>0</v>
          </cell>
          <cell r="P756">
            <v>291289469.96000004</v>
          </cell>
          <cell r="Q756">
            <v>3989861.7399999946</v>
          </cell>
          <cell r="R756">
            <v>0</v>
          </cell>
          <cell r="S756">
            <v>0</v>
          </cell>
          <cell r="T756">
            <v>295279331.70000005</v>
          </cell>
          <cell r="U756">
            <v>97781408.219999999</v>
          </cell>
          <cell r="V756">
            <v>0</v>
          </cell>
          <cell r="W756">
            <v>0</v>
          </cell>
          <cell r="X756">
            <v>393060739.92000008</v>
          </cell>
        </row>
        <row r="757">
          <cell r="A757" t="str">
            <v>371</v>
          </cell>
          <cell r="B757">
            <v>371</v>
          </cell>
          <cell r="C757" t="str">
            <v>Distribution</v>
          </cell>
          <cell r="D757" t="str">
            <v>Distribution</v>
          </cell>
          <cell r="E757" t="str">
            <v/>
          </cell>
          <cell r="K757">
            <v>371</v>
          </cell>
          <cell r="L757">
            <v>65675171.159999996</v>
          </cell>
          <cell r="M757">
            <v>1487479.66</v>
          </cell>
          <cell r="N757">
            <v>-269908.39</v>
          </cell>
          <cell r="O757">
            <v>0</v>
          </cell>
          <cell r="P757">
            <v>66892742.429999992</v>
          </cell>
          <cell r="Q757">
            <v>797026.30999999982</v>
          </cell>
          <cell r="R757">
            <v>-108268.14000000001</v>
          </cell>
          <cell r="S757">
            <v>0</v>
          </cell>
          <cell r="T757">
            <v>67581500.599999994</v>
          </cell>
          <cell r="U757">
            <v>2585899.48</v>
          </cell>
          <cell r="V757">
            <v>-433072.56</v>
          </cell>
          <cell r="W757">
            <v>0</v>
          </cell>
          <cell r="X757">
            <v>69734327.520000011</v>
          </cell>
        </row>
        <row r="758">
          <cell r="A758" t="str">
            <v>373</v>
          </cell>
          <cell r="B758">
            <v>373</v>
          </cell>
          <cell r="C758" t="str">
            <v>Distribution</v>
          </cell>
          <cell r="D758" t="str">
            <v>Distribution</v>
          </cell>
          <cell r="E758" t="str">
            <v/>
          </cell>
          <cell r="K758">
            <v>373</v>
          </cell>
          <cell r="L758">
            <v>391323407.22000003</v>
          </cell>
          <cell r="M758">
            <v>13282360.27</v>
          </cell>
          <cell r="N758">
            <v>-5559934.8700000001</v>
          </cell>
          <cell r="O758">
            <v>0</v>
          </cell>
          <cell r="P758">
            <v>399045832.62</v>
          </cell>
          <cell r="Q758">
            <v>8036019.679999996</v>
          </cell>
          <cell r="R758">
            <v>-1901160.2400000002</v>
          </cell>
          <cell r="S758">
            <v>0</v>
          </cell>
          <cell r="T758">
            <v>405180692.06</v>
          </cell>
          <cell r="U758">
            <v>23488126.150000002</v>
          </cell>
          <cell r="V758">
            <v>-7604640.96</v>
          </cell>
          <cell r="W758">
            <v>0</v>
          </cell>
          <cell r="X758">
            <v>421064177.25000012</v>
          </cell>
        </row>
        <row r="759">
          <cell r="A759" t="str">
            <v/>
          </cell>
          <cell r="B759" t="str">
            <v/>
          </cell>
          <cell r="C759" t="str">
            <v>Distribution</v>
          </cell>
          <cell r="D759" t="str">
            <v>Distribution</v>
          </cell>
          <cell r="E759" t="str">
            <v/>
          </cell>
          <cell r="J759" t="str">
            <v>Depr Total</v>
          </cell>
          <cell r="L759">
            <v>10437894259.42</v>
          </cell>
          <cell r="M759">
            <v>399735857.44</v>
          </cell>
          <cell r="N759">
            <v>-54324065.620000005</v>
          </cell>
          <cell r="O759">
            <v>-293682.03999999998</v>
          </cell>
          <cell r="P759">
            <v>10783012369.200003</v>
          </cell>
          <cell r="Q759">
            <v>167273946.88</v>
          </cell>
          <cell r="R759">
            <v>-19233322.049999997</v>
          </cell>
          <cell r="S759">
            <v>0</v>
          </cell>
          <cell r="T759">
            <v>10931052994.030001</v>
          </cell>
          <cell r="U759">
            <v>602468149.13999999</v>
          </cell>
          <cell r="V759">
            <v>-76933288.200000003</v>
          </cell>
          <cell r="W759">
            <v>0</v>
          </cell>
          <cell r="X759">
            <v>11456587854.969999</v>
          </cell>
        </row>
        <row r="760">
          <cell r="A760" t="str">
            <v>362.9</v>
          </cell>
          <cell r="B760">
            <v>362.9</v>
          </cell>
          <cell r="C760" t="str">
            <v>Distribution</v>
          </cell>
          <cell r="D760" t="str">
            <v>Distribution</v>
          </cell>
          <cell r="E760" t="str">
            <v/>
          </cell>
          <cell r="J760" t="str">
            <v>Amort</v>
          </cell>
          <cell r="K760">
            <v>362.9</v>
          </cell>
          <cell r="L760">
            <v>3341043.25</v>
          </cell>
          <cell r="M760">
            <v>429849.92</v>
          </cell>
          <cell r="N760">
            <v>-670104.61</v>
          </cell>
          <cell r="O760">
            <v>0</v>
          </cell>
          <cell r="P760">
            <v>3100788.56</v>
          </cell>
          <cell r="Q760">
            <v>191083.75000000006</v>
          </cell>
          <cell r="R760">
            <v>-193003.49</v>
          </cell>
          <cell r="S760">
            <v>0</v>
          </cell>
          <cell r="T760">
            <v>3098868.82</v>
          </cell>
          <cell r="U760">
            <v>3486778.33</v>
          </cell>
          <cell r="V760">
            <v>-805673.60999999987</v>
          </cell>
          <cell r="W760">
            <v>0</v>
          </cell>
          <cell r="X760">
            <v>5779973.540000001</v>
          </cell>
        </row>
        <row r="761">
          <cell r="A761" t="str">
            <v>367.5</v>
          </cell>
          <cell r="B761">
            <v>367.5</v>
          </cell>
          <cell r="C761" t="str">
            <v>Distribution</v>
          </cell>
          <cell r="D761" t="str">
            <v>Distribution</v>
          </cell>
          <cell r="E761" t="str">
            <v/>
          </cell>
          <cell r="K761">
            <v>367.5</v>
          </cell>
          <cell r="L761">
            <v>2413186.4900000002</v>
          </cell>
          <cell r="M761">
            <v>823656.84</v>
          </cell>
          <cell r="N761">
            <v>0</v>
          </cell>
          <cell r="O761">
            <v>0</v>
          </cell>
          <cell r="P761">
            <v>3236843.33</v>
          </cell>
          <cell r="Q761">
            <v>0</v>
          </cell>
          <cell r="R761">
            <v>0</v>
          </cell>
          <cell r="S761">
            <v>0</v>
          </cell>
          <cell r="T761">
            <v>3236843.33</v>
          </cell>
          <cell r="U761">
            <v>0</v>
          </cell>
          <cell r="V761">
            <v>0</v>
          </cell>
          <cell r="W761">
            <v>0</v>
          </cell>
          <cell r="X761">
            <v>3236843.33</v>
          </cell>
        </row>
        <row r="762">
          <cell r="A762" t="str">
            <v>367.9</v>
          </cell>
          <cell r="B762">
            <v>367.9</v>
          </cell>
          <cell r="C762" t="str">
            <v>Distribution</v>
          </cell>
          <cell r="D762" t="str">
            <v>Distribution</v>
          </cell>
          <cell r="E762" t="str">
            <v/>
          </cell>
          <cell r="K762">
            <v>367.9</v>
          </cell>
          <cell r="L762">
            <v>30655475.350000001</v>
          </cell>
          <cell r="M762">
            <v>0</v>
          </cell>
          <cell r="N762">
            <v>-5275248.05</v>
          </cell>
          <cell r="O762">
            <v>0</v>
          </cell>
          <cell r="P762">
            <v>25380227.300000001</v>
          </cell>
          <cell r="Q762">
            <v>0</v>
          </cell>
          <cell r="R762">
            <v>0</v>
          </cell>
          <cell r="S762">
            <v>0</v>
          </cell>
          <cell r="T762">
            <v>25380227.300000001</v>
          </cell>
          <cell r="U762">
            <v>0</v>
          </cell>
          <cell r="V762">
            <v>0</v>
          </cell>
          <cell r="W762">
            <v>0</v>
          </cell>
          <cell r="X762">
            <v>25380227.300000001</v>
          </cell>
        </row>
        <row r="763">
          <cell r="A763" t="str">
            <v>371.2</v>
          </cell>
          <cell r="B763">
            <v>371.2</v>
          </cell>
          <cell r="C763" t="str">
            <v>Distribution</v>
          </cell>
          <cell r="D763" t="str">
            <v>Distribution</v>
          </cell>
          <cell r="E763" t="str">
            <v/>
          </cell>
          <cell r="K763">
            <v>371.2</v>
          </cell>
          <cell r="L763">
            <v>28241639.850000001</v>
          </cell>
          <cell r="M763">
            <v>4154345.36</v>
          </cell>
          <cell r="N763">
            <v>-3802057.27</v>
          </cell>
          <cell r="O763">
            <v>0</v>
          </cell>
          <cell r="P763">
            <v>28593927.940000001</v>
          </cell>
          <cell r="Q763">
            <v>0</v>
          </cell>
          <cell r="R763">
            <v>-1162980.8599999999</v>
          </cell>
          <cell r="S763">
            <v>0</v>
          </cell>
          <cell r="T763">
            <v>27430947.080000002</v>
          </cell>
          <cell r="U763">
            <v>0</v>
          </cell>
          <cell r="V763">
            <v>-6893486.4700000007</v>
          </cell>
          <cell r="W763">
            <v>0</v>
          </cell>
          <cell r="X763">
            <v>20537460.609999999</v>
          </cell>
        </row>
        <row r="764">
          <cell r="A764" t="str">
            <v/>
          </cell>
          <cell r="B764" t="str">
            <v/>
          </cell>
          <cell r="C764" t="str">
            <v>Distribution</v>
          </cell>
          <cell r="D764" t="str">
            <v>Distribution</v>
          </cell>
          <cell r="E764" t="str">
            <v/>
          </cell>
          <cell r="J764" t="str">
            <v>Amort Total</v>
          </cell>
          <cell r="L764">
            <v>64651344.940000005</v>
          </cell>
          <cell r="M764">
            <v>5407852.1200000001</v>
          </cell>
          <cell r="N764">
            <v>-9747409.9299999997</v>
          </cell>
          <cell r="O764">
            <v>0</v>
          </cell>
          <cell r="P764">
            <v>60311787.130000003</v>
          </cell>
          <cell r="Q764">
            <v>191083.75000000006</v>
          </cell>
          <cell r="R764">
            <v>-1355984.3499999999</v>
          </cell>
          <cell r="S764">
            <v>0</v>
          </cell>
          <cell r="T764">
            <v>59146886.530000001</v>
          </cell>
          <cell r="U764">
            <v>3486778.33</v>
          </cell>
          <cell r="V764">
            <v>-7699160.0800000001</v>
          </cell>
          <cell r="W764">
            <v>0</v>
          </cell>
          <cell r="X764">
            <v>54934504.780000001</v>
          </cell>
        </row>
        <row r="765">
          <cell r="A765" t="str">
            <v/>
          </cell>
          <cell r="B765" t="str">
            <v/>
          </cell>
          <cell r="C765" t="str">
            <v>Distribution Total</v>
          </cell>
          <cell r="D765" t="str">
            <v>Distribution</v>
          </cell>
          <cell r="E765" t="str">
            <v/>
          </cell>
          <cell r="I765" t="str">
            <v>Distribution Total</v>
          </cell>
          <cell r="L765">
            <v>10699735317.629999</v>
          </cell>
          <cell r="M765">
            <v>405143709.56</v>
          </cell>
          <cell r="N765">
            <v>-119312597.30999999</v>
          </cell>
          <cell r="O765">
            <v>-293682.03999999998</v>
          </cell>
          <cell r="P765">
            <v>10985272747.84</v>
          </cell>
          <cell r="Q765">
            <v>167465030.63</v>
          </cell>
          <cell r="R765">
            <v>-35040681.399999991</v>
          </cell>
          <cell r="S765">
            <v>0</v>
          </cell>
          <cell r="T765">
            <v>11117697097.070002</v>
          </cell>
          <cell r="U765">
            <v>605954927.47000003</v>
          </cell>
          <cell r="V765">
            <v>-146155548.28</v>
          </cell>
          <cell r="W765">
            <v>0</v>
          </cell>
          <cell r="X765">
            <v>11577496476.26</v>
          </cell>
        </row>
        <row r="766">
          <cell r="A766" t="str">
            <v/>
          </cell>
          <cell r="B766" t="str">
            <v/>
          </cell>
          <cell r="C766" t="str">
            <v>Distribution Total</v>
          </cell>
          <cell r="D766" t="str">
            <v>Distribution</v>
          </cell>
          <cell r="E766" t="str">
            <v/>
          </cell>
          <cell r="H766" t="str">
            <v>Distribution  Total</v>
          </cell>
          <cell r="L766">
            <v>10699735317.629999</v>
          </cell>
          <cell r="M766">
            <v>405143709.56</v>
          </cell>
          <cell r="N766">
            <v>-119312597.30999999</v>
          </cell>
          <cell r="O766">
            <v>-293682.03999999998</v>
          </cell>
          <cell r="P766">
            <v>10985272747.84</v>
          </cell>
          <cell r="Q766">
            <v>167465030.63</v>
          </cell>
          <cell r="R766">
            <v>-35040681.399999991</v>
          </cell>
          <cell r="S766">
            <v>0</v>
          </cell>
          <cell r="T766">
            <v>11117697097.070002</v>
          </cell>
          <cell r="U766">
            <v>605954927.47000003</v>
          </cell>
          <cell r="V766">
            <v>-146155548.28</v>
          </cell>
          <cell r="W766">
            <v>0</v>
          </cell>
          <cell r="X766">
            <v>11577496476.26</v>
          </cell>
        </row>
        <row r="767">
          <cell r="A767" t="str">
            <v/>
          </cell>
          <cell r="B767" t="str">
            <v/>
          </cell>
          <cell r="C767" t="str">
            <v>Distribution Total</v>
          </cell>
          <cell r="D767" t="str">
            <v>Distribution Plant</v>
          </cell>
          <cell r="E767" t="str">
            <v/>
          </cell>
          <cell r="G767" t="str">
            <v>07 - Distribution Plant - Electric Total</v>
          </cell>
          <cell r="L767">
            <v>10699735317.629999</v>
          </cell>
          <cell r="M767">
            <v>405143709.56</v>
          </cell>
          <cell r="N767">
            <v>-119312597.30999999</v>
          </cell>
          <cell r="O767">
            <v>-293682.03999999998</v>
          </cell>
          <cell r="P767">
            <v>10985272747.84</v>
          </cell>
          <cell r="Q767">
            <v>167465030.63</v>
          </cell>
          <cell r="R767">
            <v>-35040681.399999991</v>
          </cell>
          <cell r="S767">
            <v>0</v>
          </cell>
          <cell r="T767">
            <v>11117697097.070002</v>
          </cell>
          <cell r="U767">
            <v>605954927.47000003</v>
          </cell>
          <cell r="V767">
            <v>-146155548.28</v>
          </cell>
          <cell r="W767">
            <v>0</v>
          </cell>
          <cell r="X767">
            <v>11577496476.26</v>
          </cell>
        </row>
        <row r="768">
          <cell r="A768" t="str">
            <v>390</v>
          </cell>
          <cell r="B768">
            <v>390</v>
          </cell>
          <cell r="C768" t="str">
            <v>General Plant</v>
          </cell>
          <cell r="D768" t="str">
            <v>General Plant</v>
          </cell>
          <cell r="E768" t="str">
            <v/>
          </cell>
          <cell r="G768" t="str">
            <v>08 - General Plant</v>
          </cell>
          <cell r="H768" t="str">
            <v>General Plant</v>
          </cell>
          <cell r="I768" t="str">
            <v>General Plant</v>
          </cell>
          <cell r="J768" t="str">
            <v>Depr</v>
          </cell>
          <cell r="K768">
            <v>390</v>
          </cell>
          <cell r="L768">
            <v>389362254.35000002</v>
          </cell>
          <cell r="M768">
            <v>11797445.98</v>
          </cell>
          <cell r="N768">
            <v>-56535655.559999995</v>
          </cell>
          <cell r="O768">
            <v>0</v>
          </cell>
          <cell r="P768">
            <v>344624044.77000004</v>
          </cell>
          <cell r="Q768">
            <v>1451597.8099999987</v>
          </cell>
          <cell r="R768">
            <v>-509980.40999999642</v>
          </cell>
          <cell r="S768">
            <v>0</v>
          </cell>
          <cell r="T768">
            <v>345565662.17000008</v>
          </cell>
          <cell r="U768">
            <v>10378739.82</v>
          </cell>
          <cell r="V768">
            <v>-2039921.64</v>
          </cell>
          <cell r="W768">
            <v>0</v>
          </cell>
          <cell r="X768">
            <v>353904480.3499999</v>
          </cell>
        </row>
        <row r="769">
          <cell r="A769" t="str">
            <v>392</v>
          </cell>
          <cell r="B769">
            <v>392</v>
          </cell>
          <cell r="C769" t="str">
            <v>General Plant</v>
          </cell>
          <cell r="D769" t="str">
            <v>General Plant</v>
          </cell>
          <cell r="E769" t="str">
            <v/>
          </cell>
          <cell r="K769">
            <v>392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 t="str">
            <v>392.1</v>
          </cell>
          <cell r="B770">
            <v>392.1</v>
          </cell>
          <cell r="C770" t="str">
            <v>General Plant</v>
          </cell>
          <cell r="D770" t="str">
            <v>General Plant</v>
          </cell>
          <cell r="E770" t="str">
            <v/>
          </cell>
          <cell r="K770">
            <v>392.1</v>
          </cell>
          <cell r="L770">
            <v>1888621.5</v>
          </cell>
          <cell r="M770">
            <v>174105.3</v>
          </cell>
          <cell r="N770">
            <v>-74602.740000000005</v>
          </cell>
          <cell r="O770">
            <v>0</v>
          </cell>
          <cell r="P770">
            <v>1988124.06</v>
          </cell>
          <cell r="Q770">
            <v>39583.789999999979</v>
          </cell>
          <cell r="R770">
            <v>0</v>
          </cell>
          <cell r="S770">
            <v>0</v>
          </cell>
          <cell r="T770">
            <v>2027707.8499999999</v>
          </cell>
          <cell r="U770">
            <v>193847.45000000004</v>
          </cell>
          <cell r="V770">
            <v>0</v>
          </cell>
          <cell r="W770">
            <v>0</v>
          </cell>
          <cell r="X770">
            <v>2221555.3000000003</v>
          </cell>
        </row>
        <row r="771">
          <cell r="A771" t="str">
            <v>392.2</v>
          </cell>
          <cell r="B771">
            <v>392.2</v>
          </cell>
          <cell r="C771" t="str">
            <v>General Plant</v>
          </cell>
          <cell r="D771" t="str">
            <v>General Plant</v>
          </cell>
          <cell r="E771" t="str">
            <v/>
          </cell>
          <cell r="K771">
            <v>392.2</v>
          </cell>
          <cell r="L771">
            <v>23002175.66</v>
          </cell>
          <cell r="M771">
            <v>805219.47000000009</v>
          </cell>
          <cell r="N771">
            <v>-1088340.95</v>
          </cell>
          <cell r="O771">
            <v>0</v>
          </cell>
          <cell r="P771">
            <v>22719054.18</v>
          </cell>
          <cell r="Q771">
            <v>452339.04000000015</v>
          </cell>
          <cell r="R771">
            <v>0</v>
          </cell>
          <cell r="S771">
            <v>0</v>
          </cell>
          <cell r="T771">
            <v>23171393.220000003</v>
          </cell>
          <cell r="U771">
            <v>2215168.9200000004</v>
          </cell>
          <cell r="V771">
            <v>0</v>
          </cell>
          <cell r="W771">
            <v>0</v>
          </cell>
          <cell r="X771">
            <v>25386562.140000001</v>
          </cell>
        </row>
        <row r="772">
          <cell r="A772" t="str">
            <v>392.3</v>
          </cell>
          <cell r="B772">
            <v>392.3</v>
          </cell>
          <cell r="C772" t="str">
            <v>General Plant</v>
          </cell>
          <cell r="D772" t="str">
            <v>General Plant</v>
          </cell>
          <cell r="E772" t="str">
            <v/>
          </cell>
          <cell r="K772">
            <v>392.3</v>
          </cell>
          <cell r="L772">
            <v>132666396.88</v>
          </cell>
          <cell r="M772">
            <v>4924288</v>
          </cell>
          <cell r="N772">
            <v>-2858865.5</v>
          </cell>
          <cell r="O772">
            <v>0</v>
          </cell>
          <cell r="P772">
            <v>134731819.38</v>
          </cell>
          <cell r="Q772">
            <v>2682526.41</v>
          </cell>
          <cell r="R772">
            <v>0</v>
          </cell>
          <cell r="S772">
            <v>0</v>
          </cell>
          <cell r="T772">
            <v>137414345.78999999</v>
          </cell>
          <cell r="U772">
            <v>13136715.020000001</v>
          </cell>
          <cell r="V772">
            <v>0</v>
          </cell>
          <cell r="W772">
            <v>0</v>
          </cell>
          <cell r="X772">
            <v>150551060.81</v>
          </cell>
        </row>
        <row r="773">
          <cell r="A773" t="str">
            <v>392.4</v>
          </cell>
          <cell r="B773">
            <v>392.4</v>
          </cell>
          <cell r="C773" t="str">
            <v>General Plant</v>
          </cell>
          <cell r="D773" t="str">
            <v>General Plant</v>
          </cell>
          <cell r="E773" t="str">
            <v/>
          </cell>
          <cell r="K773">
            <v>392.4</v>
          </cell>
          <cell r="L773">
            <v>411712.12</v>
          </cell>
          <cell r="M773">
            <v>205307.14</v>
          </cell>
          <cell r="N773">
            <v>0</v>
          </cell>
          <cell r="O773">
            <v>0</v>
          </cell>
          <cell r="P773">
            <v>617019.26</v>
          </cell>
          <cell r="Q773">
            <v>12284.929999999993</v>
          </cell>
          <cell r="R773">
            <v>0</v>
          </cell>
          <cell r="S773">
            <v>0</v>
          </cell>
          <cell r="T773">
            <v>629304.18999999994</v>
          </cell>
          <cell r="U773">
            <v>60161.049999999996</v>
          </cell>
          <cell r="V773">
            <v>0</v>
          </cell>
          <cell r="W773">
            <v>0</v>
          </cell>
          <cell r="X773">
            <v>689465.24</v>
          </cell>
        </row>
        <row r="774">
          <cell r="A774" t="str">
            <v>392.9</v>
          </cell>
          <cell r="B774">
            <v>392.9</v>
          </cell>
          <cell r="C774" t="str">
            <v>General Plant</v>
          </cell>
          <cell r="D774" t="str">
            <v>General Plant</v>
          </cell>
          <cell r="E774" t="str">
            <v/>
          </cell>
          <cell r="K774">
            <v>392.9</v>
          </cell>
          <cell r="L774">
            <v>12674935.119999999</v>
          </cell>
          <cell r="M774">
            <v>296958.77</v>
          </cell>
          <cell r="N774">
            <v>-92104.61</v>
          </cell>
          <cell r="O774">
            <v>0</v>
          </cell>
          <cell r="P774">
            <v>12879789.279999999</v>
          </cell>
          <cell r="Q774">
            <v>256438.12</v>
          </cell>
          <cell r="R774">
            <v>0</v>
          </cell>
          <cell r="S774">
            <v>0</v>
          </cell>
          <cell r="T774">
            <v>13136227.4</v>
          </cell>
          <cell r="U774">
            <v>1255814.1299999999</v>
          </cell>
          <cell r="V774">
            <v>0</v>
          </cell>
          <cell r="W774">
            <v>0</v>
          </cell>
          <cell r="X774">
            <v>14392041.530000001</v>
          </cell>
        </row>
        <row r="775">
          <cell r="A775" t="str">
            <v>396.1</v>
          </cell>
          <cell r="B775">
            <v>396.1</v>
          </cell>
          <cell r="C775" t="str">
            <v>General Plant</v>
          </cell>
          <cell r="D775" t="str">
            <v>General Plant</v>
          </cell>
          <cell r="E775" t="str">
            <v/>
          </cell>
          <cell r="K775">
            <v>396.1</v>
          </cell>
          <cell r="L775">
            <v>4429319.92</v>
          </cell>
          <cell r="M775">
            <v>5031.4399999999996</v>
          </cell>
          <cell r="N775">
            <v>-159959.74</v>
          </cell>
          <cell r="O775">
            <v>0</v>
          </cell>
          <cell r="P775">
            <v>4274391.62</v>
          </cell>
          <cell r="Q775">
            <v>85103.64</v>
          </cell>
          <cell r="R775">
            <v>0</v>
          </cell>
          <cell r="S775">
            <v>0</v>
          </cell>
          <cell r="T775">
            <v>4359495.26</v>
          </cell>
          <cell r="U775">
            <v>416764.68</v>
          </cell>
          <cell r="V775">
            <v>0</v>
          </cell>
          <cell r="W775">
            <v>0</v>
          </cell>
          <cell r="X775">
            <v>4776259.9399999995</v>
          </cell>
        </row>
        <row r="776">
          <cell r="A776" t="str">
            <v>397.8</v>
          </cell>
          <cell r="B776">
            <v>397.8</v>
          </cell>
          <cell r="C776" t="str">
            <v>General Plant</v>
          </cell>
          <cell r="D776" t="str">
            <v>General Plant</v>
          </cell>
          <cell r="E776" t="str">
            <v/>
          </cell>
          <cell r="K776">
            <v>397.8</v>
          </cell>
          <cell r="L776">
            <v>8039543.2400000002</v>
          </cell>
          <cell r="M776">
            <v>226749.08000000002</v>
          </cell>
          <cell r="N776">
            <v>0</v>
          </cell>
          <cell r="O776">
            <v>-13149.710000000003</v>
          </cell>
          <cell r="P776">
            <v>8253142.6100000003</v>
          </cell>
          <cell r="Q776">
            <v>825096.79</v>
          </cell>
          <cell r="R776">
            <v>-14561.33</v>
          </cell>
          <cell r="S776">
            <v>0</v>
          </cell>
          <cell r="T776">
            <v>9063678.0699999984</v>
          </cell>
          <cell r="U776">
            <v>2735820.9499999997</v>
          </cell>
          <cell r="V776">
            <v>-64972.910000000011</v>
          </cell>
          <cell r="W776">
            <v>0</v>
          </cell>
          <cell r="X776">
            <v>11734526.109999999</v>
          </cell>
        </row>
        <row r="777">
          <cell r="A777" t="str">
            <v/>
          </cell>
          <cell r="B777" t="str">
            <v/>
          </cell>
          <cell r="C777" t="str">
            <v>General Plant</v>
          </cell>
          <cell r="D777" t="str">
            <v>General Plant</v>
          </cell>
          <cell r="E777" t="str">
            <v/>
          </cell>
          <cell r="J777" t="str">
            <v>Depr Total</v>
          </cell>
          <cell r="L777">
            <v>572474958.79000008</v>
          </cell>
          <cell r="M777">
            <v>18435105.18</v>
          </cell>
          <cell r="N777">
            <v>-60809529.100000001</v>
          </cell>
          <cell r="O777">
            <v>-13149.710000000003</v>
          </cell>
          <cell r="P777">
            <v>530087385.16000003</v>
          </cell>
          <cell r="Q777">
            <v>5804970.5299999984</v>
          </cell>
          <cell r="R777">
            <v>-524541.73999999638</v>
          </cell>
          <cell r="S777">
            <v>0</v>
          </cell>
          <cell r="T777">
            <v>535367813.95000005</v>
          </cell>
          <cell r="U777">
            <v>30393032.02</v>
          </cell>
          <cell r="V777">
            <v>-2104894.5499999998</v>
          </cell>
          <cell r="W777">
            <v>0</v>
          </cell>
          <cell r="X777">
            <v>563655951.41999996</v>
          </cell>
        </row>
        <row r="778">
          <cell r="A778" t="str">
            <v>390.1</v>
          </cell>
          <cell r="B778">
            <v>390.1</v>
          </cell>
          <cell r="C778" t="str">
            <v>General Plant</v>
          </cell>
          <cell r="D778" t="str">
            <v>General Plant</v>
          </cell>
          <cell r="E778" t="str">
            <v/>
          </cell>
          <cell r="J778" t="str">
            <v>Amort</v>
          </cell>
          <cell r="K778">
            <v>390.1</v>
          </cell>
          <cell r="L778">
            <v>931913.11</v>
          </cell>
          <cell r="M778">
            <v>-5038.0200000000004</v>
          </cell>
          <cell r="N778">
            <v>-158542.72</v>
          </cell>
          <cell r="O778">
            <v>0</v>
          </cell>
          <cell r="P778">
            <v>768332.37</v>
          </cell>
          <cell r="Q778">
            <v>76812.990000000005</v>
          </cell>
          <cell r="R778">
            <v>-40473.48000000001</v>
          </cell>
          <cell r="S778">
            <v>0</v>
          </cell>
          <cell r="T778">
            <v>804671.87999999989</v>
          </cell>
          <cell r="U778">
            <v>242885.75</v>
          </cell>
          <cell r="V778">
            <v>-108609.17000000001</v>
          </cell>
          <cell r="W778">
            <v>0</v>
          </cell>
          <cell r="X778">
            <v>938948.45999999985</v>
          </cell>
        </row>
        <row r="779">
          <cell r="A779" t="str">
            <v>391.1</v>
          </cell>
          <cell r="B779">
            <v>391.1</v>
          </cell>
          <cell r="C779" t="str">
            <v>General Plant</v>
          </cell>
          <cell r="D779" t="str">
            <v>General Plant</v>
          </cell>
          <cell r="E779" t="str">
            <v/>
          </cell>
          <cell r="K779">
            <v>391.1</v>
          </cell>
          <cell r="L779">
            <v>5377801.4800000004</v>
          </cell>
          <cell r="M779">
            <v>2978128.78</v>
          </cell>
          <cell r="N779">
            <v>-241232.29</v>
          </cell>
          <cell r="O779">
            <v>0</v>
          </cell>
          <cell r="P779">
            <v>8114697.9699999997</v>
          </cell>
          <cell r="Q779">
            <v>806775.81999999983</v>
          </cell>
          <cell r="R779">
            <v>-264541.07999999996</v>
          </cell>
          <cell r="S779">
            <v>0</v>
          </cell>
          <cell r="T779">
            <v>8656932.7100000009</v>
          </cell>
          <cell r="U779">
            <v>2562109.73</v>
          </cell>
          <cell r="V779">
            <v>-445142.50999999995</v>
          </cell>
          <cell r="W779">
            <v>0</v>
          </cell>
          <cell r="X779">
            <v>10773899.93</v>
          </cell>
        </row>
        <row r="780">
          <cell r="A780" t="str">
            <v>391.2</v>
          </cell>
          <cell r="B780">
            <v>391.2</v>
          </cell>
          <cell r="C780" t="str">
            <v>General Plant</v>
          </cell>
          <cell r="D780" t="str">
            <v>General Plant</v>
          </cell>
          <cell r="E780" t="str">
            <v/>
          </cell>
          <cell r="K780">
            <v>391.2</v>
          </cell>
          <cell r="L780">
            <v>1907134.21</v>
          </cell>
          <cell r="M780">
            <v>465935.75</v>
          </cell>
          <cell r="N780">
            <v>-107053.55</v>
          </cell>
          <cell r="O780">
            <v>0</v>
          </cell>
          <cell r="P780">
            <v>2266016.41</v>
          </cell>
          <cell r="Q780">
            <v>225317.90000000014</v>
          </cell>
          <cell r="R780">
            <v>-33776.660000000018</v>
          </cell>
          <cell r="S780">
            <v>0</v>
          </cell>
          <cell r="T780">
            <v>2457557.6500000004</v>
          </cell>
          <cell r="U780">
            <v>710051.94</v>
          </cell>
          <cell r="V780">
            <v>-269834.06999999995</v>
          </cell>
          <cell r="W780">
            <v>0</v>
          </cell>
          <cell r="X780">
            <v>2897775.5200000005</v>
          </cell>
        </row>
        <row r="781">
          <cell r="A781" t="str">
            <v>391.3</v>
          </cell>
          <cell r="B781">
            <v>391.3</v>
          </cell>
          <cell r="C781" t="str">
            <v>General Plant</v>
          </cell>
          <cell r="D781" t="str">
            <v>General Plant</v>
          </cell>
          <cell r="E781" t="str">
            <v/>
          </cell>
          <cell r="K781">
            <v>391.3</v>
          </cell>
          <cell r="L781">
            <v>197607.84</v>
          </cell>
          <cell r="M781">
            <v>12805.64</v>
          </cell>
          <cell r="N781">
            <v>-1581.77</v>
          </cell>
          <cell r="O781">
            <v>0</v>
          </cell>
          <cell r="P781">
            <v>208831.71</v>
          </cell>
          <cell r="Q781">
            <v>20877.669999999998</v>
          </cell>
          <cell r="R781">
            <v>-368.44999999999982</v>
          </cell>
          <cell r="S781">
            <v>0</v>
          </cell>
          <cell r="T781">
            <v>229340.93</v>
          </cell>
          <cell r="U781">
            <v>60132.570000000007</v>
          </cell>
          <cell r="V781">
            <v>-82205.010000000009</v>
          </cell>
          <cell r="W781">
            <v>0</v>
          </cell>
          <cell r="X781">
            <v>207268.49</v>
          </cell>
        </row>
        <row r="782">
          <cell r="A782" t="str">
            <v>391.4</v>
          </cell>
          <cell r="B782">
            <v>391.4</v>
          </cell>
          <cell r="C782" t="str">
            <v>General Plant</v>
          </cell>
          <cell r="D782" t="str">
            <v>General Plant</v>
          </cell>
          <cell r="E782" t="str">
            <v/>
          </cell>
          <cell r="K782">
            <v>391.4</v>
          </cell>
          <cell r="L782">
            <v>3911587.59</v>
          </cell>
          <cell r="M782">
            <v>0</v>
          </cell>
          <cell r="N782">
            <v>-44305</v>
          </cell>
          <cell r="O782">
            <v>0</v>
          </cell>
          <cell r="P782">
            <v>3867282.59</v>
          </cell>
          <cell r="Q782">
            <v>386626.36</v>
          </cell>
          <cell r="R782">
            <v>-6823.1900000000023</v>
          </cell>
          <cell r="S782">
            <v>0</v>
          </cell>
          <cell r="T782">
            <v>4247085.76</v>
          </cell>
          <cell r="U782">
            <v>1281959.26</v>
          </cell>
          <cell r="V782">
            <v>-30445.190000000002</v>
          </cell>
          <cell r="W782">
            <v>0</v>
          </cell>
          <cell r="X782">
            <v>5498599.8299999991</v>
          </cell>
        </row>
        <row r="783">
          <cell r="A783" t="str">
            <v>391.5</v>
          </cell>
          <cell r="B783">
            <v>391.5</v>
          </cell>
          <cell r="C783" t="str">
            <v>General Plant</v>
          </cell>
          <cell r="D783" t="str">
            <v>General Plant</v>
          </cell>
          <cell r="E783" t="str">
            <v/>
          </cell>
          <cell r="K783">
            <v>391.5</v>
          </cell>
          <cell r="L783">
            <v>44553859.630000003</v>
          </cell>
          <cell r="M783">
            <v>7234515.4900000002</v>
          </cell>
          <cell r="N783">
            <v>-3013797.29</v>
          </cell>
          <cell r="O783">
            <v>0</v>
          </cell>
          <cell r="P783">
            <v>48774577.830000006</v>
          </cell>
          <cell r="Q783">
            <v>4816607.32</v>
          </cell>
          <cell r="R783">
            <v>-3494638.5200000005</v>
          </cell>
          <cell r="S783">
            <v>0</v>
          </cell>
          <cell r="T783">
            <v>50096546.630000003</v>
          </cell>
          <cell r="U783">
            <v>13235451.300000001</v>
          </cell>
          <cell r="V783">
            <v>-8726033.7300000004</v>
          </cell>
          <cell r="W783">
            <v>0</v>
          </cell>
          <cell r="X783">
            <v>54605964.199999988</v>
          </cell>
        </row>
        <row r="784">
          <cell r="A784" t="str">
            <v>391.7</v>
          </cell>
          <cell r="B784">
            <v>391.7</v>
          </cell>
          <cell r="C784" t="str">
            <v>General Plant</v>
          </cell>
          <cell r="D784" t="str">
            <v>General Plant</v>
          </cell>
          <cell r="E784" t="str">
            <v/>
          </cell>
          <cell r="K784">
            <v>391.7</v>
          </cell>
          <cell r="L784">
            <v>369438.23000099999</v>
          </cell>
          <cell r="M784">
            <v>0</v>
          </cell>
          <cell r="N784">
            <v>-369438.23</v>
          </cell>
          <cell r="O784">
            <v>0</v>
          </cell>
          <cell r="P784">
            <v>1.0000076144933701E-6</v>
          </cell>
          <cell r="Q784">
            <v>0</v>
          </cell>
          <cell r="R784">
            <v>0</v>
          </cell>
          <cell r="S784">
            <v>0</v>
          </cell>
          <cell r="T784">
            <v>1.0000076144933701E-6</v>
          </cell>
          <cell r="U784">
            <v>0</v>
          </cell>
          <cell r="V784">
            <v>0</v>
          </cell>
          <cell r="W784">
            <v>0</v>
          </cell>
          <cell r="X784">
            <v>1.0000076144933701E-6</v>
          </cell>
        </row>
        <row r="785">
          <cell r="A785" t="str">
            <v>391.9</v>
          </cell>
          <cell r="B785">
            <v>391.9</v>
          </cell>
          <cell r="C785" t="str">
            <v>General Plant</v>
          </cell>
          <cell r="D785" t="str">
            <v>General Plant</v>
          </cell>
          <cell r="E785" t="str">
            <v/>
          </cell>
          <cell r="K785">
            <v>391.9</v>
          </cell>
          <cell r="L785">
            <v>20913043.609999999</v>
          </cell>
          <cell r="M785">
            <v>3724102.89</v>
          </cell>
          <cell r="N785">
            <v>-5851792.6699999999</v>
          </cell>
          <cell r="O785">
            <v>0</v>
          </cell>
          <cell r="P785">
            <v>18785353.829999998</v>
          </cell>
          <cell r="Q785">
            <v>1842642.4200000004</v>
          </cell>
          <cell r="R785">
            <v>-1227429.9899999993</v>
          </cell>
          <cell r="S785">
            <v>0</v>
          </cell>
          <cell r="T785">
            <v>19400566.260000002</v>
          </cell>
          <cell r="U785">
            <v>4939387.34</v>
          </cell>
          <cell r="V785">
            <v>-8427377.0699999984</v>
          </cell>
          <cell r="W785">
            <v>0</v>
          </cell>
          <cell r="X785">
            <v>15912576.529999999</v>
          </cell>
        </row>
        <row r="786">
          <cell r="A786" t="str">
            <v>392.7</v>
          </cell>
          <cell r="B786">
            <v>392.7</v>
          </cell>
          <cell r="C786" t="str">
            <v>General Plant</v>
          </cell>
          <cell r="D786" t="str">
            <v>General Plant</v>
          </cell>
          <cell r="E786" t="str">
            <v/>
          </cell>
          <cell r="K786">
            <v>392.7</v>
          </cell>
          <cell r="L786">
            <v>6727.85</v>
          </cell>
          <cell r="M786">
            <v>0</v>
          </cell>
          <cell r="N786">
            <v>0</v>
          </cell>
          <cell r="O786">
            <v>0</v>
          </cell>
          <cell r="P786">
            <v>6727.85</v>
          </cell>
          <cell r="Q786">
            <v>672.61</v>
          </cell>
          <cell r="R786">
            <v>-11.870000000000001</v>
          </cell>
          <cell r="S786">
            <v>0</v>
          </cell>
          <cell r="T786">
            <v>7388.59</v>
          </cell>
          <cell r="U786">
            <v>2230.2199999999998</v>
          </cell>
          <cell r="V786">
            <v>-52.96</v>
          </cell>
          <cell r="W786">
            <v>0</v>
          </cell>
          <cell r="X786">
            <v>9565.85</v>
          </cell>
        </row>
        <row r="787">
          <cell r="A787" t="str">
            <v>392.8</v>
          </cell>
          <cell r="B787">
            <v>392.8</v>
          </cell>
          <cell r="C787" t="str">
            <v>General Plant</v>
          </cell>
          <cell r="D787" t="str">
            <v>General Plant</v>
          </cell>
          <cell r="E787" t="str">
            <v/>
          </cell>
          <cell r="K787">
            <v>392.8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 t="str">
            <v>393.1</v>
          </cell>
          <cell r="B788">
            <v>393.1</v>
          </cell>
          <cell r="C788" t="str">
            <v>General Plant</v>
          </cell>
          <cell r="D788" t="str">
            <v>General Plant</v>
          </cell>
          <cell r="E788" t="str">
            <v/>
          </cell>
          <cell r="K788">
            <v>393.1</v>
          </cell>
          <cell r="L788">
            <v>4051.32</v>
          </cell>
          <cell r="M788">
            <v>0</v>
          </cell>
          <cell r="N788">
            <v>0</v>
          </cell>
          <cell r="O788">
            <v>0</v>
          </cell>
          <cell r="P788">
            <v>4051.32</v>
          </cell>
          <cell r="Q788">
            <v>405.03</v>
          </cell>
          <cell r="R788">
            <v>-7.15</v>
          </cell>
          <cell r="S788">
            <v>0</v>
          </cell>
          <cell r="T788">
            <v>4449.2000000000007</v>
          </cell>
          <cell r="U788">
            <v>1342.96</v>
          </cell>
          <cell r="V788">
            <v>-31.910000000000004</v>
          </cell>
          <cell r="W788">
            <v>0</v>
          </cell>
          <cell r="X788">
            <v>5760.2500000000009</v>
          </cell>
        </row>
        <row r="789">
          <cell r="A789" t="str">
            <v>393.2</v>
          </cell>
          <cell r="B789">
            <v>393.2</v>
          </cell>
          <cell r="C789" t="str">
            <v>General Plant</v>
          </cell>
          <cell r="D789" t="str">
            <v>General Plant</v>
          </cell>
          <cell r="E789" t="str">
            <v/>
          </cell>
          <cell r="K789">
            <v>393.2</v>
          </cell>
          <cell r="L789">
            <v>4781547.54</v>
          </cell>
          <cell r="M789">
            <v>-7132.3</v>
          </cell>
          <cell r="N789">
            <v>-1071241.43</v>
          </cell>
          <cell r="O789">
            <v>0</v>
          </cell>
          <cell r="P789">
            <v>3703173.8100000005</v>
          </cell>
          <cell r="Q789">
            <v>369449.25</v>
          </cell>
          <cell r="R789">
            <v>-219089.15999999968</v>
          </cell>
          <cell r="S789">
            <v>0</v>
          </cell>
          <cell r="T789">
            <v>3853533.9000000004</v>
          </cell>
          <cell r="U789">
            <v>1138082.27</v>
          </cell>
          <cell r="V789">
            <v>-657258.1</v>
          </cell>
          <cell r="W789">
            <v>0</v>
          </cell>
          <cell r="X789">
            <v>4334358.07</v>
          </cell>
        </row>
        <row r="790">
          <cell r="A790" t="str">
            <v>394.1</v>
          </cell>
          <cell r="B790">
            <v>394.1</v>
          </cell>
          <cell r="C790" t="str">
            <v>General Plant</v>
          </cell>
          <cell r="D790" t="str">
            <v>General Plant</v>
          </cell>
          <cell r="E790" t="str">
            <v/>
          </cell>
          <cell r="K790">
            <v>394.1</v>
          </cell>
          <cell r="L790">
            <v>3048.15</v>
          </cell>
          <cell r="M790">
            <v>0</v>
          </cell>
          <cell r="N790">
            <v>0</v>
          </cell>
          <cell r="O790">
            <v>0</v>
          </cell>
          <cell r="P790">
            <v>3048.15</v>
          </cell>
          <cell r="Q790">
            <v>304.73</v>
          </cell>
          <cell r="R790">
            <v>-5.37</v>
          </cell>
          <cell r="S790">
            <v>0</v>
          </cell>
          <cell r="T790">
            <v>3347.51</v>
          </cell>
          <cell r="U790">
            <v>1010.44</v>
          </cell>
          <cell r="V790">
            <v>-24</v>
          </cell>
          <cell r="W790">
            <v>0</v>
          </cell>
          <cell r="X790">
            <v>4333.9499999999989</v>
          </cell>
        </row>
        <row r="791">
          <cell r="A791" t="str">
            <v>394.2</v>
          </cell>
          <cell r="B791">
            <v>394.2</v>
          </cell>
          <cell r="C791" t="str">
            <v>General Plant</v>
          </cell>
          <cell r="D791" t="str">
            <v>General Plant</v>
          </cell>
          <cell r="E791" t="str">
            <v/>
          </cell>
          <cell r="K791">
            <v>394.2</v>
          </cell>
          <cell r="L791">
            <v>16582641.369999999</v>
          </cell>
          <cell r="M791">
            <v>984067.69000000006</v>
          </cell>
          <cell r="N791">
            <v>-871295.67</v>
          </cell>
          <cell r="O791">
            <v>0</v>
          </cell>
          <cell r="P791">
            <v>16695413.389999999</v>
          </cell>
          <cell r="Q791">
            <v>1661859.1300000004</v>
          </cell>
          <cell r="R791">
            <v>-559841.49000000011</v>
          </cell>
          <cell r="S791">
            <v>0</v>
          </cell>
          <cell r="T791">
            <v>17797431.029999997</v>
          </cell>
          <cell r="U791">
            <v>5146764.17</v>
          </cell>
          <cell r="V791">
            <v>-3199214.0300000003</v>
          </cell>
          <cell r="W791">
            <v>0</v>
          </cell>
          <cell r="X791">
            <v>19744981.170000002</v>
          </cell>
        </row>
        <row r="792">
          <cell r="A792" t="str">
            <v>395.1</v>
          </cell>
          <cell r="B792">
            <v>395.1</v>
          </cell>
          <cell r="C792" t="str">
            <v>General Plant</v>
          </cell>
          <cell r="D792" t="str">
            <v>General Plant</v>
          </cell>
          <cell r="E792" t="str">
            <v/>
          </cell>
          <cell r="K792">
            <v>395.1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 t="str">
            <v>395.2</v>
          </cell>
          <cell r="B793">
            <v>395.2</v>
          </cell>
          <cell r="C793" t="str">
            <v>General Plant</v>
          </cell>
          <cell r="D793" t="str">
            <v>General Plant</v>
          </cell>
          <cell r="E793" t="str">
            <v/>
          </cell>
          <cell r="K793">
            <v>395.2</v>
          </cell>
          <cell r="L793">
            <v>11615560.66</v>
          </cell>
          <cell r="M793">
            <v>134316.72</v>
          </cell>
          <cell r="N793">
            <v>-1381974.65</v>
          </cell>
          <cell r="O793">
            <v>0</v>
          </cell>
          <cell r="P793">
            <v>10367902.73</v>
          </cell>
          <cell r="Q793">
            <v>1032586.4200000002</v>
          </cell>
          <cell r="R793">
            <v>-960999.04</v>
          </cell>
          <cell r="S793">
            <v>0</v>
          </cell>
          <cell r="T793">
            <v>10439490.110000001</v>
          </cell>
          <cell r="U793">
            <v>2916530.6100000003</v>
          </cell>
          <cell r="V793">
            <v>-2123990.67</v>
          </cell>
          <cell r="W793">
            <v>0</v>
          </cell>
          <cell r="X793">
            <v>11232030.049999999</v>
          </cell>
        </row>
        <row r="794">
          <cell r="A794" t="str">
            <v>395.6</v>
          </cell>
          <cell r="B794">
            <v>395.6</v>
          </cell>
          <cell r="C794" t="str">
            <v>General Plant</v>
          </cell>
          <cell r="D794" t="str">
            <v>General Plant</v>
          </cell>
          <cell r="E794" t="str">
            <v/>
          </cell>
          <cell r="K794">
            <v>395.6</v>
          </cell>
          <cell r="L794">
            <v>41827.810000999998</v>
          </cell>
          <cell r="M794">
            <v>0</v>
          </cell>
          <cell r="N794">
            <v>0</v>
          </cell>
          <cell r="O794">
            <v>0</v>
          </cell>
          <cell r="P794">
            <v>41827.810000999998</v>
          </cell>
          <cell r="Q794">
            <v>510423.93</v>
          </cell>
          <cell r="R794">
            <v>-39339.74</v>
          </cell>
          <cell r="S794">
            <v>0</v>
          </cell>
          <cell r="T794">
            <v>512912.00000100001</v>
          </cell>
          <cell r="U794">
            <v>1705799.08</v>
          </cell>
          <cell r="V794">
            <v>-2488.0700000000002</v>
          </cell>
          <cell r="W794">
            <v>0</v>
          </cell>
          <cell r="X794">
            <v>2216223.0100010005</v>
          </cell>
        </row>
        <row r="795">
          <cell r="A795" t="str">
            <v>397.1</v>
          </cell>
          <cell r="B795">
            <v>397.1</v>
          </cell>
          <cell r="C795" t="str">
            <v>General Plant</v>
          </cell>
          <cell r="D795" t="str">
            <v>General Plant</v>
          </cell>
          <cell r="E795" t="str">
            <v/>
          </cell>
          <cell r="K795">
            <v>397.1</v>
          </cell>
          <cell r="L795">
            <v>-8.56</v>
          </cell>
          <cell r="M795">
            <v>0</v>
          </cell>
          <cell r="N795">
            <v>0</v>
          </cell>
          <cell r="O795">
            <v>0</v>
          </cell>
          <cell r="P795">
            <v>-8.56</v>
          </cell>
          <cell r="Q795">
            <v>-0.85000000000000009</v>
          </cell>
          <cell r="R795">
            <v>0.03</v>
          </cell>
          <cell r="S795">
            <v>0</v>
          </cell>
          <cell r="T795">
            <v>-9.3800000000000008</v>
          </cell>
          <cell r="U795">
            <v>-2.82</v>
          </cell>
          <cell r="V795">
            <v>0.11999999999999998</v>
          </cell>
          <cell r="W795">
            <v>0</v>
          </cell>
          <cell r="X795">
            <v>-12.080000000000002</v>
          </cell>
        </row>
        <row r="796">
          <cell r="A796" t="str">
            <v>397.2</v>
          </cell>
          <cell r="B796">
            <v>397.2</v>
          </cell>
          <cell r="C796" t="str">
            <v>General Plant</v>
          </cell>
          <cell r="D796" t="str">
            <v>General Plant</v>
          </cell>
          <cell r="E796" t="str">
            <v/>
          </cell>
          <cell r="K796">
            <v>397.2</v>
          </cell>
          <cell r="L796">
            <v>70459901.390000001</v>
          </cell>
          <cell r="M796">
            <v>3791264.52</v>
          </cell>
          <cell r="N796">
            <v>-2050869.39</v>
          </cell>
          <cell r="O796">
            <v>0</v>
          </cell>
          <cell r="P796">
            <v>72200296.519999996</v>
          </cell>
          <cell r="Q796">
            <v>7214732.8900000025</v>
          </cell>
          <cell r="R796">
            <v>-840867.69000000018</v>
          </cell>
          <cell r="S796">
            <v>0</v>
          </cell>
          <cell r="T796">
            <v>78574161.719999999</v>
          </cell>
          <cell r="U796">
            <v>22236959.690000001</v>
          </cell>
          <cell r="V796">
            <v>-11526082.630000003</v>
          </cell>
          <cell r="W796">
            <v>0</v>
          </cell>
          <cell r="X796">
            <v>89285038.780000001</v>
          </cell>
        </row>
        <row r="797">
          <cell r="A797" t="str">
            <v>397.3</v>
          </cell>
          <cell r="B797">
            <v>397.3</v>
          </cell>
          <cell r="C797" t="str">
            <v>General Plant</v>
          </cell>
          <cell r="D797" t="str">
            <v>General Plant</v>
          </cell>
          <cell r="E797" t="str">
            <v/>
          </cell>
          <cell r="K797">
            <v>397.3</v>
          </cell>
          <cell r="L797">
            <v>20515.59</v>
          </cell>
          <cell r="M797">
            <v>0</v>
          </cell>
          <cell r="N797">
            <v>0</v>
          </cell>
          <cell r="O797">
            <v>0</v>
          </cell>
          <cell r="P797">
            <v>20515.59</v>
          </cell>
          <cell r="Q797">
            <v>2051.02</v>
          </cell>
          <cell r="R797">
            <v>-36.19</v>
          </cell>
          <cell r="S797">
            <v>0</v>
          </cell>
          <cell r="T797">
            <v>22530.420000000002</v>
          </cell>
          <cell r="U797">
            <v>6800.6699999999992</v>
          </cell>
          <cell r="V797">
            <v>-161.5</v>
          </cell>
          <cell r="W797">
            <v>0</v>
          </cell>
          <cell r="X797">
            <v>29169.589999999997</v>
          </cell>
        </row>
        <row r="798">
          <cell r="A798" t="str">
            <v>398</v>
          </cell>
          <cell r="B798">
            <v>398</v>
          </cell>
          <cell r="C798" t="str">
            <v>General Plant</v>
          </cell>
          <cell r="D798" t="str">
            <v>General Plant</v>
          </cell>
          <cell r="E798" t="str">
            <v/>
          </cell>
          <cell r="K798">
            <v>398</v>
          </cell>
          <cell r="L798">
            <v>8919065.5199999996</v>
          </cell>
          <cell r="M798">
            <v>1477409.59</v>
          </cell>
          <cell r="N798">
            <v>-680996.52</v>
          </cell>
          <cell r="O798">
            <v>0</v>
          </cell>
          <cell r="P798">
            <v>9715478.5899999999</v>
          </cell>
          <cell r="Q798">
            <v>969197.86999999988</v>
          </cell>
          <cell r="R798">
            <v>-256945.24</v>
          </cell>
          <cell r="S798">
            <v>0</v>
          </cell>
          <cell r="T798">
            <v>10427731.220000001</v>
          </cell>
          <cell r="U798">
            <v>2896682.3000000003</v>
          </cell>
          <cell r="V798">
            <v>-1967710.55</v>
          </cell>
          <cell r="W798">
            <v>0</v>
          </cell>
          <cell r="X798">
            <v>11356702.970000001</v>
          </cell>
        </row>
        <row r="799">
          <cell r="A799" t="str">
            <v/>
          </cell>
          <cell r="B799" t="str">
            <v/>
          </cell>
          <cell r="C799" t="str">
            <v>General Plant</v>
          </cell>
          <cell r="D799" t="str">
            <v>General Plant</v>
          </cell>
          <cell r="E799" t="str">
            <v/>
          </cell>
          <cell r="J799" t="str">
            <v>Amort Total</v>
          </cell>
          <cell r="L799">
            <v>190597264.340002</v>
          </cell>
          <cell r="M799">
            <v>20790376.75</v>
          </cell>
          <cell r="N799">
            <v>-15844121.18</v>
          </cell>
          <cell r="O799">
            <v>0</v>
          </cell>
          <cell r="P799">
            <v>195543519.91000199</v>
          </cell>
          <cell r="Q799">
            <v>19937342.510000005</v>
          </cell>
          <cell r="R799">
            <v>-7945194.2800000003</v>
          </cell>
          <cell r="S799">
            <v>0</v>
          </cell>
          <cell r="T799">
            <v>207535668.14000201</v>
          </cell>
          <cell r="U799">
            <v>59084177.480000004</v>
          </cell>
          <cell r="V799">
            <v>-37566661.049999997</v>
          </cell>
          <cell r="W799">
            <v>0</v>
          </cell>
          <cell r="X799">
            <v>229053184.57000199</v>
          </cell>
        </row>
        <row r="800">
          <cell r="A800" t="str">
            <v/>
          </cell>
          <cell r="B800" t="str">
            <v/>
          </cell>
          <cell r="C800" t="str">
            <v>General Plant Total</v>
          </cell>
          <cell r="D800" t="str">
            <v>General Plant</v>
          </cell>
          <cell r="E800" t="str">
            <v/>
          </cell>
          <cell r="I800" t="str">
            <v>General Plant Total</v>
          </cell>
          <cell r="L800">
            <v>763072223.13000226</v>
          </cell>
          <cell r="M800">
            <v>39225481.930000007</v>
          </cell>
          <cell r="N800">
            <v>-76653650.280000001</v>
          </cell>
          <cell r="O800">
            <v>-13149.710000000003</v>
          </cell>
          <cell r="P800">
            <v>725630905.0700022</v>
          </cell>
          <cell r="Q800">
            <v>25742313.039999999</v>
          </cell>
          <cell r="R800">
            <v>-8469736.0199999977</v>
          </cell>
          <cell r="S800">
            <v>0</v>
          </cell>
          <cell r="T800">
            <v>742903482.09000194</v>
          </cell>
          <cell r="U800">
            <v>89477209.5</v>
          </cell>
          <cell r="V800">
            <v>-39671555.599999994</v>
          </cell>
          <cell r="W800">
            <v>0</v>
          </cell>
          <cell r="X800">
            <v>792709135.9900018</v>
          </cell>
        </row>
        <row r="801">
          <cell r="A801" t="str">
            <v/>
          </cell>
          <cell r="B801" t="str">
            <v/>
          </cell>
          <cell r="C801" t="str">
            <v>General Plant Total</v>
          </cell>
          <cell r="D801" t="str">
            <v>General Plant</v>
          </cell>
          <cell r="E801" t="str">
            <v/>
          </cell>
          <cell r="H801" t="str">
            <v>General Plant Total</v>
          </cell>
          <cell r="L801">
            <v>763072223.13000226</v>
          </cell>
          <cell r="M801">
            <v>39225481.930000007</v>
          </cell>
          <cell r="N801">
            <v>-76653650.280000001</v>
          </cell>
          <cell r="O801">
            <v>-13149.710000000003</v>
          </cell>
          <cell r="P801">
            <v>725630905.0700022</v>
          </cell>
          <cell r="Q801">
            <v>25742313.039999999</v>
          </cell>
          <cell r="R801">
            <v>-8469736.0199999977</v>
          </cell>
          <cell r="S801">
            <v>0</v>
          </cell>
          <cell r="T801">
            <v>742903482.09000194</v>
          </cell>
          <cell r="U801">
            <v>89477209.5</v>
          </cell>
          <cell r="V801">
            <v>-39671555.599999994</v>
          </cell>
          <cell r="W801">
            <v>0</v>
          </cell>
          <cell r="X801">
            <v>792709135.9900018</v>
          </cell>
        </row>
        <row r="802">
          <cell r="A802" t="str">
            <v/>
          </cell>
          <cell r="B802" t="str">
            <v/>
          </cell>
          <cell r="C802" t="str">
            <v>General Plant Total</v>
          </cell>
          <cell r="G802" t="str">
            <v>08 - General Plant Total</v>
          </cell>
          <cell r="L802">
            <v>763072223.13000226</v>
          </cell>
          <cell r="M802">
            <v>39225481.930000007</v>
          </cell>
          <cell r="N802">
            <v>-76653650.280000001</v>
          </cell>
          <cell r="O802">
            <v>-13149.710000000003</v>
          </cell>
          <cell r="P802">
            <v>725630905.0700022</v>
          </cell>
          <cell r="Q802">
            <v>25742313.039999999</v>
          </cell>
          <cell r="R802">
            <v>-8469736.0199999977</v>
          </cell>
          <cell r="S802">
            <v>0</v>
          </cell>
          <cell r="T802">
            <v>742903482.09000194</v>
          </cell>
          <cell r="U802">
            <v>89477209.5</v>
          </cell>
          <cell r="V802">
            <v>-39671555.599999994</v>
          </cell>
          <cell r="W802">
            <v>0</v>
          </cell>
          <cell r="X802">
            <v>792709135.9900018</v>
          </cell>
        </row>
        <row r="803">
          <cell r="G803" t="str">
            <v>Grand Total</v>
          </cell>
          <cell r="L803">
            <v>29152536503.100018</v>
          </cell>
          <cell r="M803">
            <v>2281126280.1599998</v>
          </cell>
          <cell r="N803">
            <v>-639514356.37999952</v>
          </cell>
          <cell r="O803">
            <v>356564.7595000281</v>
          </cell>
          <cell r="P803">
            <v>30794504991.639538</v>
          </cell>
          <cell r="Q803">
            <v>436709699.70000017</v>
          </cell>
          <cell r="R803">
            <v>-173307759.18000007</v>
          </cell>
          <cell r="S803">
            <v>0</v>
          </cell>
          <cell r="T803">
            <v>31057906932.159523</v>
          </cell>
          <cell r="U803">
            <v>3388656809.4099984</v>
          </cell>
          <cell r="V803">
            <v>-679163285.53000033</v>
          </cell>
          <cell r="W803">
            <v>0</v>
          </cell>
          <cell r="X803">
            <v>33767400456.039536</v>
          </cell>
        </row>
      </sheetData>
      <sheetData sheetId="6"/>
      <sheetData sheetId="7"/>
      <sheetData sheetId="8">
        <row r="1">
          <cell r="B1" t="str">
            <v>Steam</v>
          </cell>
        </row>
        <row r="2">
          <cell r="B2">
            <v>10100</v>
          </cell>
          <cell r="C2" t="str">
            <v>Cape Canaveral Common</v>
          </cell>
        </row>
        <row r="3">
          <cell r="B3">
            <v>10101</v>
          </cell>
          <cell r="C3" t="str">
            <v>Cape Canaveral Unit 1</v>
          </cell>
        </row>
        <row r="4">
          <cell r="B4">
            <v>10102</v>
          </cell>
          <cell r="C4" t="str">
            <v>Cape Canaveral Unit 2</v>
          </cell>
        </row>
        <row r="5">
          <cell r="B5">
            <v>10200</v>
          </cell>
          <cell r="C5" t="str">
            <v>Cutler Common</v>
          </cell>
        </row>
        <row r="6">
          <cell r="B6">
            <v>10201</v>
          </cell>
          <cell r="C6" t="str">
            <v>Cutler Unit 5</v>
          </cell>
        </row>
        <row r="7">
          <cell r="B7">
            <v>10202</v>
          </cell>
          <cell r="C7" t="str">
            <v>Cutler Unit 6</v>
          </cell>
        </row>
        <row r="8">
          <cell r="B8">
            <v>10301</v>
          </cell>
          <cell r="C8" t="str">
            <v>Manatee Common</v>
          </cell>
        </row>
        <row r="9">
          <cell r="B9">
            <v>10302</v>
          </cell>
          <cell r="C9" t="str">
            <v>Manatee Unit 1</v>
          </cell>
        </row>
        <row r="10">
          <cell r="B10">
            <v>10303</v>
          </cell>
          <cell r="C10" t="str">
            <v>Manatee Unit 2</v>
          </cell>
        </row>
        <row r="11">
          <cell r="B11">
            <v>10400</v>
          </cell>
          <cell r="C11" t="str">
            <v>Martin Common</v>
          </cell>
        </row>
        <row r="12">
          <cell r="B12">
            <v>10401</v>
          </cell>
          <cell r="C12" t="str">
            <v>Martin Pipeline</v>
          </cell>
        </row>
        <row r="13">
          <cell r="B13">
            <v>10402</v>
          </cell>
          <cell r="C13" t="str">
            <v>Martin Unit 1</v>
          </cell>
        </row>
        <row r="14">
          <cell r="B14">
            <v>10403</v>
          </cell>
          <cell r="C14" t="str">
            <v>Martin Unit 2</v>
          </cell>
        </row>
        <row r="15">
          <cell r="B15">
            <v>10500</v>
          </cell>
          <cell r="C15" t="str">
            <v>Pt. Everglades Common</v>
          </cell>
        </row>
        <row r="16">
          <cell r="B16">
            <v>10501</v>
          </cell>
          <cell r="C16" t="str">
            <v>Pt. Everglades Unit 1</v>
          </cell>
        </row>
        <row r="17">
          <cell r="B17">
            <v>10502</v>
          </cell>
          <cell r="C17" t="str">
            <v>Pt. Everglades Unit 2</v>
          </cell>
        </row>
        <row r="18">
          <cell r="B18">
            <v>10503</v>
          </cell>
          <cell r="C18" t="str">
            <v>Pt. Everglades Unit 3</v>
          </cell>
        </row>
        <row r="19">
          <cell r="B19">
            <v>10504</v>
          </cell>
          <cell r="C19" t="str">
            <v>Pt. Everglades Unit 4</v>
          </cell>
        </row>
        <row r="20">
          <cell r="B20">
            <v>10600</v>
          </cell>
          <cell r="C20" t="str">
            <v>Riviera Common</v>
          </cell>
        </row>
        <row r="21">
          <cell r="B21">
            <v>10601</v>
          </cell>
          <cell r="C21" t="str">
            <v>Riviera Unit 3</v>
          </cell>
        </row>
        <row r="22">
          <cell r="B22">
            <v>10602</v>
          </cell>
          <cell r="C22" t="str">
            <v>Riviera Unit 4</v>
          </cell>
        </row>
        <row r="23">
          <cell r="B23">
            <v>10700</v>
          </cell>
          <cell r="C23" t="str">
            <v>Sanford Common</v>
          </cell>
        </row>
        <row r="24">
          <cell r="B24">
            <v>10701</v>
          </cell>
          <cell r="C24" t="str">
            <v>Sanford Unit 3</v>
          </cell>
        </row>
        <row r="25">
          <cell r="B25">
            <v>10800</v>
          </cell>
          <cell r="C25" t="str">
            <v>Scherer Coal Cars</v>
          </cell>
        </row>
        <row r="26">
          <cell r="B26">
            <v>10801</v>
          </cell>
          <cell r="C26" t="str">
            <v>Scherer Common</v>
          </cell>
        </row>
        <row r="27">
          <cell r="B27">
            <v>10802</v>
          </cell>
          <cell r="C27" t="str">
            <v>Scherer Common Unit 3 &amp; 4</v>
          </cell>
        </row>
        <row r="28">
          <cell r="B28">
            <v>10803</v>
          </cell>
          <cell r="C28" t="str">
            <v>Scherer Unit 4</v>
          </cell>
        </row>
        <row r="29">
          <cell r="B29">
            <v>10900</v>
          </cell>
          <cell r="C29" t="str">
            <v>SJRPP Coal &amp; Limestone</v>
          </cell>
        </row>
        <row r="30">
          <cell r="B30">
            <v>10901</v>
          </cell>
          <cell r="C30" t="str">
            <v>SJRPP Coal Cars</v>
          </cell>
        </row>
        <row r="31">
          <cell r="B31">
            <v>10902</v>
          </cell>
          <cell r="C31" t="str">
            <v>SJRPP Common</v>
          </cell>
        </row>
        <row r="32">
          <cell r="B32">
            <v>10903</v>
          </cell>
          <cell r="C32" t="str">
            <v>SJRPP Gypsum &amp; Ash</v>
          </cell>
        </row>
        <row r="33">
          <cell r="B33">
            <v>10904</v>
          </cell>
          <cell r="C33" t="str">
            <v>SJRPP Unit 1</v>
          </cell>
        </row>
        <row r="34">
          <cell r="B34">
            <v>10905</v>
          </cell>
          <cell r="C34" t="str">
            <v>SJRPP Unit 2</v>
          </cell>
        </row>
        <row r="35">
          <cell r="B35">
            <v>11000</v>
          </cell>
          <cell r="C35" t="str">
            <v>Turkey Point Common</v>
          </cell>
        </row>
        <row r="36">
          <cell r="B36">
            <v>11001</v>
          </cell>
          <cell r="C36" t="str">
            <v>Turkey Point Unit 1</v>
          </cell>
        </row>
        <row r="37">
          <cell r="B37">
            <v>11002</v>
          </cell>
          <cell r="C37" t="str">
            <v>Turkey Point Unit 2</v>
          </cell>
        </row>
        <row r="48">
          <cell r="B48" t="str">
            <v>Nuclear</v>
          </cell>
        </row>
        <row r="49">
          <cell r="B49">
            <v>20100</v>
          </cell>
          <cell r="C49" t="str">
            <v>St. Lucie Common</v>
          </cell>
        </row>
        <row r="50">
          <cell r="B50">
            <v>20101</v>
          </cell>
          <cell r="C50" t="str">
            <v>St. Lucie Unit 1</v>
          </cell>
        </row>
        <row r="51">
          <cell r="B51">
            <v>20102</v>
          </cell>
          <cell r="C51" t="str">
            <v>St. Lucie Unit 2</v>
          </cell>
        </row>
        <row r="52">
          <cell r="B52">
            <v>20200</v>
          </cell>
          <cell r="C52" t="str">
            <v>Turkey Point Common</v>
          </cell>
        </row>
        <row r="53">
          <cell r="B53">
            <v>20201</v>
          </cell>
          <cell r="C53" t="str">
            <v>Turkey Point Unit 3</v>
          </cell>
        </row>
        <row r="54">
          <cell r="B54">
            <v>20202</v>
          </cell>
          <cell r="C54" t="str">
            <v>Turkey Point Unit 4</v>
          </cell>
        </row>
        <row r="62">
          <cell r="B62" t="str">
            <v>Other</v>
          </cell>
        </row>
        <row r="63">
          <cell r="B63" t="str">
            <v>CCs</v>
          </cell>
        </row>
        <row r="64">
          <cell r="B64">
            <v>30200</v>
          </cell>
          <cell r="C64" t="str">
            <v>Lauderdale Common</v>
          </cell>
        </row>
        <row r="65">
          <cell r="B65">
            <v>30201</v>
          </cell>
          <cell r="C65" t="str">
            <v>Lauderdale Unit 4</v>
          </cell>
        </row>
        <row r="66">
          <cell r="B66">
            <v>30202</v>
          </cell>
          <cell r="C66" t="str">
            <v>Lauderdale Unit 5</v>
          </cell>
        </row>
        <row r="67">
          <cell r="B67">
            <v>30300</v>
          </cell>
          <cell r="C67" t="str">
            <v>Ft. Myers Common</v>
          </cell>
        </row>
        <row r="68">
          <cell r="B68">
            <v>30301</v>
          </cell>
          <cell r="C68" t="str">
            <v>Ft. Myers Unit 2</v>
          </cell>
        </row>
        <row r="69">
          <cell r="B69">
            <v>30302</v>
          </cell>
          <cell r="C69" t="str">
            <v>Ft. Myers Unit 3</v>
          </cell>
        </row>
        <row r="70">
          <cell r="B70">
            <v>30400</v>
          </cell>
          <cell r="C70" t="str">
            <v>Manatee Common</v>
          </cell>
        </row>
        <row r="71">
          <cell r="B71">
            <v>30401</v>
          </cell>
          <cell r="C71" t="str">
            <v>Manatee Unit 3</v>
          </cell>
        </row>
        <row r="72">
          <cell r="B72">
            <v>30500</v>
          </cell>
          <cell r="C72" t="str">
            <v>Martin Common</v>
          </cell>
        </row>
        <row r="73">
          <cell r="B73">
            <v>30501</v>
          </cell>
          <cell r="C73" t="str">
            <v>Martin Pipeline</v>
          </cell>
        </row>
        <row r="74">
          <cell r="B74">
            <v>30502</v>
          </cell>
          <cell r="C74" t="str">
            <v>Martin Unit 3</v>
          </cell>
        </row>
        <row r="75">
          <cell r="B75">
            <v>30503</v>
          </cell>
          <cell r="C75" t="str">
            <v>Martin Unit 4</v>
          </cell>
        </row>
        <row r="76">
          <cell r="B76">
            <v>30504</v>
          </cell>
          <cell r="C76" t="str">
            <v>Martin Unit 8</v>
          </cell>
        </row>
        <row r="77">
          <cell r="B77">
            <v>30600</v>
          </cell>
          <cell r="C77" t="str">
            <v>Putnam Common</v>
          </cell>
        </row>
        <row r="78">
          <cell r="B78">
            <v>30601</v>
          </cell>
          <cell r="C78" t="str">
            <v>Putnam Unit 1</v>
          </cell>
        </row>
        <row r="79">
          <cell r="B79">
            <v>30602</v>
          </cell>
          <cell r="C79" t="str">
            <v>Putnam Unit 2</v>
          </cell>
        </row>
        <row r="80">
          <cell r="B80">
            <v>30700</v>
          </cell>
          <cell r="C80" t="str">
            <v>Sanford Common</v>
          </cell>
        </row>
        <row r="81">
          <cell r="B81">
            <v>30701</v>
          </cell>
          <cell r="C81" t="str">
            <v>Sanford Unit 4</v>
          </cell>
        </row>
        <row r="82">
          <cell r="B82">
            <v>30702</v>
          </cell>
          <cell r="C82" t="str">
            <v>Sanford Unit 5</v>
          </cell>
        </row>
        <row r="83">
          <cell r="B83">
            <v>30801</v>
          </cell>
          <cell r="C83" t="str">
            <v>Turkey Point Unit 5</v>
          </cell>
        </row>
        <row r="84">
          <cell r="B84">
            <v>30901</v>
          </cell>
          <cell r="C84" t="str">
            <v>West County Unit 1</v>
          </cell>
        </row>
        <row r="85">
          <cell r="B85">
            <v>30902</v>
          </cell>
          <cell r="C85" t="str">
            <v>West County Unit 2</v>
          </cell>
        </row>
        <row r="86">
          <cell r="B86">
            <v>30903</v>
          </cell>
          <cell r="C86" t="str">
            <v>West County Unit 3</v>
          </cell>
        </row>
        <row r="90">
          <cell r="B90" t="str">
            <v>CTs</v>
          </cell>
        </row>
        <row r="91">
          <cell r="B91">
            <v>30101</v>
          </cell>
          <cell r="C91" t="str">
            <v>Lauderdale GTs</v>
          </cell>
        </row>
        <row r="92">
          <cell r="B92">
            <v>30102</v>
          </cell>
          <cell r="C92" t="str">
            <v>Ft. Myers GTs</v>
          </cell>
        </row>
        <row r="93">
          <cell r="B93">
            <v>30103</v>
          </cell>
          <cell r="C93" t="str">
            <v>Pt. Everglades GTs</v>
          </cell>
        </row>
        <row r="103">
          <cell r="B103">
            <v>30901</v>
          </cell>
          <cell r="C103" t="str">
            <v>West County Unit 1</v>
          </cell>
        </row>
        <row r="104">
          <cell r="B104">
            <v>30902</v>
          </cell>
          <cell r="C104" t="str">
            <v>West County Unit 2</v>
          </cell>
        </row>
        <row r="105">
          <cell r="B105">
            <v>30903</v>
          </cell>
          <cell r="C105" t="str">
            <v>West County Unit 3</v>
          </cell>
        </row>
      </sheetData>
      <sheetData sheetId="9"/>
      <sheetData sheetId="10"/>
      <sheetData sheetId="11"/>
      <sheetData sheetId="12">
        <row r="1">
          <cell r="A1" t="str">
            <v>Account</v>
          </cell>
          <cell r="B1" t="str">
            <v>Projected Net Salvage</v>
          </cell>
        </row>
        <row r="3">
          <cell r="A3" t="str">
            <v>Transmission Plant</v>
          </cell>
        </row>
        <row r="4">
          <cell r="A4">
            <v>35020</v>
          </cell>
          <cell r="B4">
            <v>0</v>
          </cell>
        </row>
        <row r="5">
          <cell r="A5">
            <v>35200</v>
          </cell>
          <cell r="B5">
            <v>143710.49249999999</v>
          </cell>
        </row>
        <row r="6">
          <cell r="A6">
            <v>35300</v>
          </cell>
          <cell r="B6">
            <v>218973.68619999994</v>
          </cell>
        </row>
        <row r="7">
          <cell r="A7">
            <v>35310</v>
          </cell>
          <cell r="B7">
            <v>0</v>
          </cell>
        </row>
        <row r="8">
          <cell r="A8">
            <v>35400</v>
          </cell>
          <cell r="B8">
            <v>672158.745</v>
          </cell>
        </row>
        <row r="9">
          <cell r="A9">
            <v>35500</v>
          </cell>
          <cell r="B9">
            <v>3746010.95</v>
          </cell>
        </row>
        <row r="10">
          <cell r="A10">
            <v>35600</v>
          </cell>
          <cell r="B10">
            <v>3236114.4474999993</v>
          </cell>
        </row>
        <row r="11">
          <cell r="A11">
            <v>35700</v>
          </cell>
          <cell r="B11">
            <v>0</v>
          </cell>
        </row>
        <row r="12">
          <cell r="A12">
            <v>35800</v>
          </cell>
          <cell r="B12">
            <v>57015.666999999987</v>
          </cell>
        </row>
        <row r="13">
          <cell r="A13">
            <v>35900</v>
          </cell>
          <cell r="B13">
            <v>88375.171000000017</v>
          </cell>
        </row>
        <row r="14">
          <cell r="A14" t="str">
            <v>Total Transmission</v>
          </cell>
          <cell r="B14">
            <v>8162359.1592000006</v>
          </cell>
        </row>
        <row r="16">
          <cell r="A16" t="str">
            <v>Distribution Plant</v>
          </cell>
        </row>
        <row r="17">
          <cell r="A17">
            <v>36100</v>
          </cell>
          <cell r="B17">
            <v>14540.647500000005</v>
          </cell>
        </row>
        <row r="18">
          <cell r="A18">
            <v>36200</v>
          </cell>
          <cell r="B18">
            <v>889889.32499999972</v>
          </cell>
        </row>
        <row r="19">
          <cell r="A19">
            <v>36400</v>
          </cell>
          <cell r="B19">
            <v>8800933.0500000007</v>
          </cell>
        </row>
        <row r="20">
          <cell r="A20">
            <v>36500</v>
          </cell>
          <cell r="B20">
            <v>10838456.700000003</v>
          </cell>
        </row>
        <row r="21">
          <cell r="A21">
            <v>36660</v>
          </cell>
          <cell r="B21">
            <v>30447.37799999999</v>
          </cell>
        </row>
        <row r="22">
          <cell r="A22">
            <v>36670</v>
          </cell>
          <cell r="B22">
            <v>0</v>
          </cell>
        </row>
        <row r="23">
          <cell r="A23">
            <v>36760</v>
          </cell>
          <cell r="B23">
            <v>637022.07749999966</v>
          </cell>
        </row>
        <row r="24">
          <cell r="A24">
            <v>36770</v>
          </cell>
          <cell r="B24">
            <v>0</v>
          </cell>
        </row>
        <row r="25">
          <cell r="A25">
            <v>36800</v>
          </cell>
          <cell r="B25">
            <v>7475155.012500002</v>
          </cell>
        </row>
        <row r="26">
          <cell r="A26">
            <v>36910</v>
          </cell>
          <cell r="B26">
            <v>1475901.9375</v>
          </cell>
        </row>
        <row r="27">
          <cell r="A27">
            <v>36960</v>
          </cell>
          <cell r="B27">
            <v>190086.75749999995</v>
          </cell>
        </row>
        <row r="28">
          <cell r="A28">
            <v>37000</v>
          </cell>
          <cell r="B28">
            <v>2774793.12</v>
          </cell>
        </row>
        <row r="29">
          <cell r="A29">
            <v>37010</v>
          </cell>
          <cell r="B29">
            <v>0</v>
          </cell>
        </row>
        <row r="30">
          <cell r="A30">
            <v>37100</v>
          </cell>
          <cell r="B30">
            <v>81201.10500000001</v>
          </cell>
        </row>
        <row r="31">
          <cell r="A31">
            <v>37300</v>
          </cell>
          <cell r="B31">
            <v>1901160.2399999998</v>
          </cell>
        </row>
        <row r="32">
          <cell r="A32" t="str">
            <v>Total Distribution</v>
          </cell>
          <cell r="B32">
            <v>35109587.35050001</v>
          </cell>
        </row>
        <row r="35">
          <cell r="A35" t="str">
            <v>General Plant</v>
          </cell>
        </row>
        <row r="36">
          <cell r="A36">
            <v>39000</v>
          </cell>
          <cell r="B36">
            <v>254990.20499999964</v>
          </cell>
        </row>
        <row r="37">
          <cell r="A37">
            <v>39780</v>
          </cell>
          <cell r="B37">
            <v>0</v>
          </cell>
        </row>
        <row r="38">
          <cell r="A38" t="str">
            <v>Total General Plant</v>
          </cell>
          <cell r="B38">
            <v>254990.20499999964</v>
          </cell>
        </row>
        <row r="40">
          <cell r="A40" t="str">
            <v>TOTAL</v>
          </cell>
          <cell r="B40">
            <v>43526936.714699998</v>
          </cell>
        </row>
      </sheetData>
      <sheetData sheetId="13">
        <row r="1">
          <cell r="A1" t="str">
            <v>Tag</v>
          </cell>
          <cell r="B1" t="str">
            <v>Account</v>
          </cell>
          <cell r="C1" t="str">
            <v>Location</v>
          </cell>
        </row>
        <row r="2">
          <cell r="A2" t="str">
            <v xml:space="preserve">311.00 10101        </v>
          </cell>
          <cell r="B2">
            <v>31100</v>
          </cell>
          <cell r="C2">
            <v>10101</v>
          </cell>
          <cell r="D2">
            <v>0</v>
          </cell>
        </row>
        <row r="3">
          <cell r="A3" t="str">
            <v xml:space="preserve">311.00 10102        </v>
          </cell>
          <cell r="B3">
            <v>31100</v>
          </cell>
          <cell r="C3">
            <v>10102</v>
          </cell>
          <cell r="D3">
            <v>0</v>
          </cell>
        </row>
        <row r="4">
          <cell r="A4" t="str">
            <v xml:space="preserve">311.00 10100        </v>
          </cell>
          <cell r="B4">
            <v>31100</v>
          </cell>
          <cell r="C4">
            <v>10100</v>
          </cell>
          <cell r="D4">
            <v>0</v>
          </cell>
        </row>
        <row r="5">
          <cell r="A5" t="str">
            <v xml:space="preserve">311.00 10202        </v>
          </cell>
          <cell r="B5">
            <v>31100</v>
          </cell>
          <cell r="C5">
            <v>10202</v>
          </cell>
          <cell r="D5">
            <v>-40594.533000000003</v>
          </cell>
        </row>
        <row r="6">
          <cell r="A6" t="str">
            <v xml:space="preserve">311.00 10201        </v>
          </cell>
          <cell r="B6">
            <v>31100</v>
          </cell>
          <cell r="C6">
            <v>10201</v>
          </cell>
          <cell r="D6">
            <v>-41723.749000000003</v>
          </cell>
        </row>
        <row r="7">
          <cell r="A7" t="str">
            <v xml:space="preserve">311.00 10200        </v>
          </cell>
          <cell r="B7">
            <v>31100</v>
          </cell>
          <cell r="C7">
            <v>10200</v>
          </cell>
          <cell r="D7">
            <v>-596674.53600000008</v>
          </cell>
        </row>
        <row r="8">
          <cell r="A8" t="str">
            <v xml:space="preserve">311.00 10301        </v>
          </cell>
          <cell r="B8">
            <v>31100</v>
          </cell>
          <cell r="C8">
            <v>10301</v>
          </cell>
          <cell r="D8">
            <v>-156158.04100000003</v>
          </cell>
        </row>
        <row r="9">
          <cell r="A9" t="str">
            <v xml:space="preserve">311.00 10302        </v>
          </cell>
          <cell r="B9">
            <v>31100</v>
          </cell>
          <cell r="C9">
            <v>10302</v>
          </cell>
          <cell r="D9">
            <v>-11039.011999999999</v>
          </cell>
        </row>
        <row r="10">
          <cell r="A10" t="str">
            <v xml:space="preserve">311.00 10303        </v>
          </cell>
          <cell r="B10">
            <v>31100</v>
          </cell>
          <cell r="C10">
            <v>10303</v>
          </cell>
          <cell r="D10">
            <v>-8043.2439999999988</v>
          </cell>
        </row>
        <row r="11">
          <cell r="A11" t="str">
            <v xml:space="preserve">311.00 10400        </v>
          </cell>
          <cell r="B11">
            <v>31100</v>
          </cell>
          <cell r="C11">
            <v>10400</v>
          </cell>
          <cell r="D11">
            <v>-256810.85499999995</v>
          </cell>
        </row>
        <row r="12">
          <cell r="A12" t="str">
            <v xml:space="preserve">311.00 10402        </v>
          </cell>
          <cell r="B12">
            <v>31100</v>
          </cell>
          <cell r="C12">
            <v>10402</v>
          </cell>
          <cell r="D12">
            <v>-17731.625</v>
          </cell>
        </row>
        <row r="13">
          <cell r="A13" t="str">
            <v xml:space="preserve">311.00 10403        </v>
          </cell>
          <cell r="B13">
            <v>31100</v>
          </cell>
          <cell r="C13">
            <v>10403</v>
          </cell>
          <cell r="D13">
            <v>-12126.321000000004</v>
          </cell>
        </row>
        <row r="14">
          <cell r="A14" t="str">
            <v xml:space="preserve">311.00 10500        </v>
          </cell>
          <cell r="B14">
            <v>31100</v>
          </cell>
          <cell r="C14">
            <v>10500</v>
          </cell>
          <cell r="D14">
            <v>-38302.127000000008</v>
          </cell>
        </row>
        <row r="15">
          <cell r="A15" t="str">
            <v xml:space="preserve">311.00 10501        </v>
          </cell>
          <cell r="B15">
            <v>31100</v>
          </cell>
          <cell r="C15">
            <v>10501</v>
          </cell>
          <cell r="D15">
            <v>-2415.1840000000002</v>
          </cell>
        </row>
        <row r="16">
          <cell r="A16" t="str">
            <v xml:space="preserve">311.00 10503        </v>
          </cell>
          <cell r="B16">
            <v>31100</v>
          </cell>
          <cell r="C16">
            <v>10503</v>
          </cell>
          <cell r="D16">
            <v>-1953.5429999999997</v>
          </cell>
        </row>
        <row r="17">
          <cell r="A17" t="str">
            <v xml:space="preserve">311.00 10502        </v>
          </cell>
          <cell r="B17">
            <v>31100</v>
          </cell>
          <cell r="C17">
            <v>10502</v>
          </cell>
          <cell r="D17">
            <v>-1748.2149999999997</v>
          </cell>
        </row>
        <row r="18">
          <cell r="A18" t="str">
            <v xml:space="preserve">311.00 10504        </v>
          </cell>
          <cell r="B18">
            <v>31100</v>
          </cell>
          <cell r="C18">
            <v>10504</v>
          </cell>
          <cell r="D18">
            <v>-1519.9899999999998</v>
          </cell>
        </row>
        <row r="19">
          <cell r="A19" t="str">
            <v xml:space="preserve">311.00 10600        </v>
          </cell>
          <cell r="B19">
            <v>31100</v>
          </cell>
          <cell r="C19">
            <v>10600</v>
          </cell>
          <cell r="D19">
            <v>0</v>
          </cell>
        </row>
        <row r="20">
          <cell r="A20" t="str">
            <v xml:space="preserve">311.00 10701        </v>
          </cell>
          <cell r="B20">
            <v>31100</v>
          </cell>
          <cell r="C20">
            <v>10701</v>
          </cell>
          <cell r="D20">
            <v>-526264.37699999975</v>
          </cell>
        </row>
        <row r="21">
          <cell r="A21" t="str">
            <v xml:space="preserve">311.00 10700        </v>
          </cell>
          <cell r="B21">
            <v>31100</v>
          </cell>
          <cell r="C21">
            <v>10700</v>
          </cell>
          <cell r="D21">
            <v>-2255.4400000000019</v>
          </cell>
        </row>
        <row r="22">
          <cell r="A22" t="str">
            <v xml:space="preserve">311.00 10803        </v>
          </cell>
          <cell r="B22">
            <v>31100</v>
          </cell>
          <cell r="C22">
            <v>10803</v>
          </cell>
          <cell r="D22">
            <v>-11997.590999999999</v>
          </cell>
        </row>
        <row r="23">
          <cell r="A23" t="str">
            <v xml:space="preserve">311.00 10801        </v>
          </cell>
          <cell r="B23">
            <v>31100</v>
          </cell>
          <cell r="C23">
            <v>10801</v>
          </cell>
          <cell r="D23">
            <v>-7313.030999999999</v>
          </cell>
        </row>
        <row r="24">
          <cell r="A24" t="str">
            <v xml:space="preserve">311.00 10802        </v>
          </cell>
          <cell r="B24">
            <v>31100</v>
          </cell>
          <cell r="C24">
            <v>10802</v>
          </cell>
          <cell r="D24">
            <v>-556.98800000000006</v>
          </cell>
        </row>
        <row r="25">
          <cell r="A25" t="str">
            <v xml:space="preserve">311.00 10902        </v>
          </cell>
          <cell r="B25">
            <v>31100</v>
          </cell>
          <cell r="C25">
            <v>10902</v>
          </cell>
          <cell r="D25">
            <v>-11937.178000000002</v>
          </cell>
        </row>
        <row r="26">
          <cell r="A26" t="str">
            <v xml:space="preserve">311.00 10904        </v>
          </cell>
          <cell r="B26">
            <v>31100</v>
          </cell>
          <cell r="C26">
            <v>10904</v>
          </cell>
          <cell r="D26">
            <v>-3267.5749999999998</v>
          </cell>
        </row>
        <row r="27">
          <cell r="A27" t="str">
            <v xml:space="preserve">311.00 10905        </v>
          </cell>
          <cell r="B27">
            <v>31100</v>
          </cell>
          <cell r="C27">
            <v>10905</v>
          </cell>
          <cell r="D27">
            <v>-6176.2030000000013</v>
          </cell>
        </row>
        <row r="28">
          <cell r="A28" t="str">
            <v xml:space="preserve">311.00 10900        </v>
          </cell>
          <cell r="B28">
            <v>31100</v>
          </cell>
          <cell r="C28">
            <v>10900</v>
          </cell>
          <cell r="D28">
            <v>-3246.9009999999998</v>
          </cell>
        </row>
        <row r="29">
          <cell r="A29" t="str">
            <v xml:space="preserve">311.00 10903        </v>
          </cell>
          <cell r="B29">
            <v>31100</v>
          </cell>
          <cell r="C29">
            <v>10903</v>
          </cell>
          <cell r="D29">
            <v>-1761.2329999999999</v>
          </cell>
        </row>
        <row r="30">
          <cell r="A30" t="str">
            <v xml:space="preserve">311.00 11000        </v>
          </cell>
          <cell r="B30">
            <v>31100</v>
          </cell>
          <cell r="C30">
            <v>11000</v>
          </cell>
          <cell r="D30">
            <v>-19998.661999999997</v>
          </cell>
        </row>
        <row r="31">
          <cell r="A31" t="str">
            <v xml:space="preserve">311.00 11001        </v>
          </cell>
          <cell r="B31">
            <v>31100</v>
          </cell>
          <cell r="C31">
            <v>11001</v>
          </cell>
          <cell r="D31">
            <v>-5713.6559999999999</v>
          </cell>
        </row>
        <row r="32">
          <cell r="A32" t="str">
            <v xml:space="preserve">311.00 11002        </v>
          </cell>
          <cell r="B32">
            <v>31100</v>
          </cell>
          <cell r="C32">
            <v>11002</v>
          </cell>
          <cell r="D32">
            <v>-91.559999999999988</v>
          </cell>
        </row>
        <row r="33">
          <cell r="A33" t="str">
            <v xml:space="preserve">311.00 10601        </v>
          </cell>
          <cell r="B33">
            <v>31100</v>
          </cell>
          <cell r="C33">
            <v>10601</v>
          </cell>
          <cell r="D33">
            <v>0</v>
          </cell>
        </row>
        <row r="34">
          <cell r="A34" t="str">
            <v xml:space="preserve">312.00 10101        </v>
          </cell>
          <cell r="B34">
            <v>31200</v>
          </cell>
          <cell r="C34">
            <v>10101</v>
          </cell>
          <cell r="D34">
            <v>0</v>
          </cell>
        </row>
        <row r="35">
          <cell r="A35" t="str">
            <v xml:space="preserve">312.00 10100        </v>
          </cell>
          <cell r="B35">
            <v>31200</v>
          </cell>
          <cell r="C35">
            <v>10100</v>
          </cell>
          <cell r="D35">
            <v>0</v>
          </cell>
        </row>
        <row r="36">
          <cell r="A36" t="str">
            <v xml:space="preserve">312.00 10202        </v>
          </cell>
          <cell r="B36">
            <v>31200</v>
          </cell>
          <cell r="C36">
            <v>10202</v>
          </cell>
          <cell r="D36">
            <v>-2620701.2909999993</v>
          </cell>
        </row>
        <row r="37">
          <cell r="A37" t="str">
            <v xml:space="preserve">312.00 10201        </v>
          </cell>
          <cell r="B37">
            <v>31200</v>
          </cell>
          <cell r="C37">
            <v>10201</v>
          </cell>
          <cell r="D37">
            <v>-816733.30199999991</v>
          </cell>
        </row>
        <row r="38">
          <cell r="A38" t="str">
            <v xml:space="preserve">312.00 10200        </v>
          </cell>
          <cell r="B38">
            <v>31200</v>
          </cell>
          <cell r="C38">
            <v>10200</v>
          </cell>
          <cell r="D38">
            <v>-184688.66399999999</v>
          </cell>
        </row>
        <row r="39">
          <cell r="A39" t="str">
            <v xml:space="preserve">312.00 10301        </v>
          </cell>
          <cell r="B39">
            <v>31200</v>
          </cell>
          <cell r="C39">
            <v>10301</v>
          </cell>
          <cell r="D39">
            <v>-5609.5665000000008</v>
          </cell>
        </row>
        <row r="40">
          <cell r="A40" t="str">
            <v xml:space="preserve">312.00 10302        </v>
          </cell>
          <cell r="B40">
            <v>31200</v>
          </cell>
          <cell r="C40">
            <v>10302</v>
          </cell>
          <cell r="D40">
            <v>-330630.12450000003</v>
          </cell>
        </row>
        <row r="41">
          <cell r="A41" t="str">
            <v xml:space="preserve">312.00 10303        </v>
          </cell>
          <cell r="B41">
            <v>31200</v>
          </cell>
          <cell r="C41">
            <v>10303</v>
          </cell>
          <cell r="D41">
            <v>-304219.44000000006</v>
          </cell>
        </row>
        <row r="42">
          <cell r="A42" t="str">
            <v xml:space="preserve">312.00 10400        </v>
          </cell>
          <cell r="B42">
            <v>31200</v>
          </cell>
          <cell r="C42">
            <v>10400</v>
          </cell>
          <cell r="D42">
            <v>-8630.85</v>
          </cell>
        </row>
        <row r="43">
          <cell r="A43" t="str">
            <v xml:space="preserve">312.00 10402        </v>
          </cell>
          <cell r="B43">
            <v>31200</v>
          </cell>
          <cell r="C43">
            <v>10402</v>
          </cell>
          <cell r="D43">
            <v>-262346.82000000007</v>
          </cell>
        </row>
        <row r="44">
          <cell r="A44" t="str">
            <v xml:space="preserve">312.00 10403        </v>
          </cell>
          <cell r="B44">
            <v>31200</v>
          </cell>
          <cell r="C44">
            <v>10403</v>
          </cell>
          <cell r="D44">
            <v>-264112.73849999998</v>
          </cell>
        </row>
        <row r="45">
          <cell r="A45" t="str">
            <v xml:space="preserve">312.00 10500        </v>
          </cell>
          <cell r="B45">
            <v>31200</v>
          </cell>
          <cell r="C45">
            <v>10500</v>
          </cell>
          <cell r="D45">
            <v>-6924.2655000000004</v>
          </cell>
        </row>
        <row r="46">
          <cell r="A46" t="str">
            <v xml:space="preserve">312.00 10501        </v>
          </cell>
          <cell r="B46">
            <v>31200</v>
          </cell>
          <cell r="C46">
            <v>10501</v>
          </cell>
          <cell r="D46">
            <v>-67925.796000000002</v>
          </cell>
        </row>
        <row r="47">
          <cell r="A47" t="str">
            <v xml:space="preserve">312.00 10503        </v>
          </cell>
          <cell r="B47">
            <v>31200</v>
          </cell>
          <cell r="C47">
            <v>10503</v>
          </cell>
          <cell r="D47">
            <v>-178208.04449999999</v>
          </cell>
        </row>
        <row r="48">
          <cell r="A48" t="str">
            <v xml:space="preserve">312.00 10502        </v>
          </cell>
          <cell r="B48">
            <v>31200</v>
          </cell>
          <cell r="C48">
            <v>10502</v>
          </cell>
          <cell r="D48">
            <v>-80041.5435</v>
          </cell>
        </row>
        <row r="49">
          <cell r="A49" t="str">
            <v xml:space="preserve">312.00 10504        </v>
          </cell>
          <cell r="B49">
            <v>31200</v>
          </cell>
          <cell r="C49">
            <v>10504</v>
          </cell>
          <cell r="D49">
            <v>-190522.70399999997</v>
          </cell>
        </row>
        <row r="50">
          <cell r="A50" t="str">
            <v xml:space="preserve">312.00 10600        </v>
          </cell>
          <cell r="B50">
            <v>31200</v>
          </cell>
          <cell r="C50">
            <v>10600</v>
          </cell>
          <cell r="D50">
            <v>0</v>
          </cell>
        </row>
        <row r="51">
          <cell r="A51" t="str">
            <v xml:space="preserve">312.00 10701        </v>
          </cell>
          <cell r="B51">
            <v>31200</v>
          </cell>
          <cell r="C51">
            <v>10701</v>
          </cell>
          <cell r="D51">
            <v>-1668353.8245000015</v>
          </cell>
        </row>
        <row r="52">
          <cell r="A52" t="str">
            <v xml:space="preserve">312.00 10700        </v>
          </cell>
          <cell r="B52">
            <v>31200</v>
          </cell>
          <cell r="C52">
            <v>10700</v>
          </cell>
          <cell r="D52">
            <v>-32456.515500000001</v>
          </cell>
        </row>
        <row r="53">
          <cell r="A53" t="str">
            <v xml:space="preserve">312.00 10803        </v>
          </cell>
          <cell r="B53">
            <v>31200</v>
          </cell>
          <cell r="C53">
            <v>10803</v>
          </cell>
          <cell r="D53">
            <v>-107375.72700000001</v>
          </cell>
        </row>
        <row r="54">
          <cell r="A54" t="str">
            <v xml:space="preserve">312.00 10801        </v>
          </cell>
          <cell r="B54">
            <v>31200</v>
          </cell>
          <cell r="C54">
            <v>10801</v>
          </cell>
          <cell r="D54">
            <v>-7233.5684999999994</v>
          </cell>
        </row>
        <row r="55">
          <cell r="A55" t="str">
            <v xml:space="preserve">312.00 10802        </v>
          </cell>
          <cell r="B55">
            <v>31200</v>
          </cell>
          <cell r="C55">
            <v>10802</v>
          </cell>
          <cell r="D55">
            <v>-5521.6769999999997</v>
          </cell>
        </row>
        <row r="56">
          <cell r="A56" t="str">
            <v xml:space="preserve">312.00 10902        </v>
          </cell>
          <cell r="B56">
            <v>31200</v>
          </cell>
          <cell r="C56">
            <v>10902</v>
          </cell>
          <cell r="D56">
            <v>-2082.0074999999997</v>
          </cell>
        </row>
        <row r="57">
          <cell r="A57" t="str">
            <v xml:space="preserve">312.00 10904        </v>
          </cell>
          <cell r="B57">
            <v>31200</v>
          </cell>
          <cell r="C57">
            <v>10904</v>
          </cell>
          <cell r="D57">
            <v>-53665.02449999997</v>
          </cell>
        </row>
        <row r="58">
          <cell r="A58" t="str">
            <v xml:space="preserve">312.00 10905        </v>
          </cell>
          <cell r="B58">
            <v>31200</v>
          </cell>
          <cell r="C58">
            <v>10905</v>
          </cell>
          <cell r="D58">
            <v>-115953.21600000003</v>
          </cell>
        </row>
        <row r="59">
          <cell r="A59" t="str">
            <v xml:space="preserve">312.00 10900        </v>
          </cell>
          <cell r="B59">
            <v>31200</v>
          </cell>
          <cell r="C59">
            <v>10900</v>
          </cell>
          <cell r="D59">
            <v>-40051.685999999987</v>
          </cell>
        </row>
        <row r="60">
          <cell r="A60" t="str">
            <v xml:space="preserve">312.00 10903        </v>
          </cell>
          <cell r="B60">
            <v>31200</v>
          </cell>
          <cell r="C60">
            <v>10903</v>
          </cell>
          <cell r="D60">
            <v>-22056.544499999993</v>
          </cell>
        </row>
        <row r="61">
          <cell r="A61" t="str">
            <v xml:space="preserve">312.00 11000        </v>
          </cell>
          <cell r="B61">
            <v>31200</v>
          </cell>
          <cell r="C61">
            <v>11000</v>
          </cell>
          <cell r="D61">
            <v>-8261.0190000000021</v>
          </cell>
        </row>
        <row r="62">
          <cell r="A62" t="str">
            <v xml:space="preserve">312.00 11001        </v>
          </cell>
          <cell r="B62">
            <v>31200</v>
          </cell>
          <cell r="C62">
            <v>11001</v>
          </cell>
          <cell r="D62">
            <v>-216699.09450000001</v>
          </cell>
        </row>
        <row r="63">
          <cell r="A63" t="str">
            <v xml:space="preserve">312.00 11002        </v>
          </cell>
          <cell r="B63">
            <v>31200</v>
          </cell>
          <cell r="C63">
            <v>11002</v>
          </cell>
          <cell r="D63">
            <v>-150776.81849999999</v>
          </cell>
        </row>
        <row r="64">
          <cell r="A64" t="str">
            <v xml:space="preserve">314.00 10101        </v>
          </cell>
          <cell r="B64">
            <v>31400</v>
          </cell>
          <cell r="C64">
            <v>10101</v>
          </cell>
          <cell r="D64">
            <v>0</v>
          </cell>
        </row>
        <row r="65">
          <cell r="A65" t="str">
            <v xml:space="preserve">314.00 10102        </v>
          </cell>
          <cell r="B65">
            <v>31400</v>
          </cell>
          <cell r="C65">
            <v>10102</v>
          </cell>
          <cell r="D65">
            <v>0</v>
          </cell>
        </row>
        <row r="66">
          <cell r="A66" t="str">
            <v xml:space="preserve">314.00 10100        </v>
          </cell>
          <cell r="B66">
            <v>31400</v>
          </cell>
          <cell r="C66">
            <v>10100</v>
          </cell>
          <cell r="D66">
            <v>0</v>
          </cell>
        </row>
        <row r="67">
          <cell r="A67" t="str">
            <v xml:space="preserve">314.00 10202        </v>
          </cell>
          <cell r="B67">
            <v>31400</v>
          </cell>
          <cell r="C67">
            <v>10202</v>
          </cell>
          <cell r="D67">
            <v>0</v>
          </cell>
        </row>
        <row r="68">
          <cell r="A68" t="str">
            <v xml:space="preserve">314.00 10201        </v>
          </cell>
          <cell r="B68">
            <v>31400</v>
          </cell>
          <cell r="C68">
            <v>10201</v>
          </cell>
          <cell r="D68">
            <v>0</v>
          </cell>
        </row>
        <row r="69">
          <cell r="A69" t="str">
            <v xml:space="preserve">314.00 10200        </v>
          </cell>
          <cell r="B69">
            <v>31400</v>
          </cell>
          <cell r="C69">
            <v>10200</v>
          </cell>
          <cell r="D69">
            <v>0</v>
          </cell>
        </row>
        <row r="70">
          <cell r="A70" t="str">
            <v xml:space="preserve">314.00 10301        </v>
          </cell>
          <cell r="B70">
            <v>31400</v>
          </cell>
          <cell r="C70">
            <v>10301</v>
          </cell>
          <cell r="D70">
            <v>0</v>
          </cell>
        </row>
        <row r="71">
          <cell r="A71" t="str">
            <v xml:space="preserve">314.00 10302        </v>
          </cell>
          <cell r="B71">
            <v>31400</v>
          </cell>
          <cell r="C71">
            <v>10302</v>
          </cell>
          <cell r="D71">
            <v>0</v>
          </cell>
        </row>
        <row r="72">
          <cell r="A72" t="str">
            <v xml:space="preserve">314.00 10303        </v>
          </cell>
          <cell r="B72">
            <v>31400</v>
          </cell>
          <cell r="C72">
            <v>10303</v>
          </cell>
          <cell r="D72">
            <v>0</v>
          </cell>
        </row>
        <row r="73">
          <cell r="A73" t="str">
            <v xml:space="preserve">314.00 10400        </v>
          </cell>
          <cell r="B73">
            <v>31400</v>
          </cell>
          <cell r="C73">
            <v>10400</v>
          </cell>
          <cell r="D73">
            <v>0</v>
          </cell>
        </row>
        <row r="74">
          <cell r="A74" t="str">
            <v xml:space="preserve">314.00 10402        </v>
          </cell>
          <cell r="B74">
            <v>31400</v>
          </cell>
          <cell r="C74">
            <v>10402</v>
          </cell>
          <cell r="D74">
            <v>0</v>
          </cell>
        </row>
        <row r="75">
          <cell r="A75" t="str">
            <v xml:space="preserve">314.00 10403        </v>
          </cell>
          <cell r="B75">
            <v>31400</v>
          </cell>
          <cell r="C75">
            <v>10403</v>
          </cell>
          <cell r="D75">
            <v>0</v>
          </cell>
        </row>
        <row r="76">
          <cell r="A76" t="str">
            <v xml:space="preserve">314.00 10500        </v>
          </cell>
          <cell r="B76">
            <v>31400</v>
          </cell>
          <cell r="C76">
            <v>10500</v>
          </cell>
          <cell r="D76">
            <v>0</v>
          </cell>
        </row>
        <row r="77">
          <cell r="A77" t="str">
            <v xml:space="preserve">314.00 10501        </v>
          </cell>
          <cell r="B77">
            <v>31400</v>
          </cell>
          <cell r="C77">
            <v>10501</v>
          </cell>
          <cell r="D77">
            <v>0</v>
          </cell>
        </row>
        <row r="78">
          <cell r="A78" t="str">
            <v xml:space="preserve">314.00 10503        </v>
          </cell>
          <cell r="B78">
            <v>31400</v>
          </cell>
          <cell r="C78">
            <v>10503</v>
          </cell>
          <cell r="D78">
            <v>0</v>
          </cell>
        </row>
        <row r="79">
          <cell r="A79" t="str">
            <v xml:space="preserve">314.00 10502        </v>
          </cell>
          <cell r="B79">
            <v>31400</v>
          </cell>
          <cell r="C79">
            <v>10502</v>
          </cell>
          <cell r="D79">
            <v>0</v>
          </cell>
        </row>
        <row r="80">
          <cell r="A80" t="str">
            <v xml:space="preserve">314.00 10504        </v>
          </cell>
          <cell r="B80">
            <v>31400</v>
          </cell>
          <cell r="C80">
            <v>10504</v>
          </cell>
          <cell r="D80">
            <v>0</v>
          </cell>
        </row>
        <row r="81">
          <cell r="A81" t="str">
            <v xml:space="preserve">314.00 10600        </v>
          </cell>
          <cell r="B81">
            <v>31400</v>
          </cell>
          <cell r="C81">
            <v>10600</v>
          </cell>
          <cell r="D81">
            <v>0</v>
          </cell>
        </row>
        <row r="82">
          <cell r="A82" t="str">
            <v xml:space="preserve">314.00 10701        </v>
          </cell>
          <cell r="B82">
            <v>31400</v>
          </cell>
          <cell r="C82">
            <v>10701</v>
          </cell>
          <cell r="D82">
            <v>0</v>
          </cell>
        </row>
        <row r="83">
          <cell r="A83" t="str">
            <v xml:space="preserve">314.00 10700        </v>
          </cell>
          <cell r="B83">
            <v>31400</v>
          </cell>
          <cell r="C83">
            <v>10700</v>
          </cell>
          <cell r="D83">
            <v>0</v>
          </cell>
        </row>
        <row r="84">
          <cell r="A84" t="str">
            <v xml:space="preserve">314.00 10803        </v>
          </cell>
          <cell r="B84">
            <v>31400</v>
          </cell>
          <cell r="C84">
            <v>10803</v>
          </cell>
          <cell r="D84">
            <v>0</v>
          </cell>
        </row>
        <row r="85">
          <cell r="A85" t="str">
            <v xml:space="preserve">314.00 10801        </v>
          </cell>
          <cell r="B85">
            <v>31400</v>
          </cell>
          <cell r="C85">
            <v>10801</v>
          </cell>
          <cell r="D85">
            <v>0</v>
          </cell>
        </row>
        <row r="86">
          <cell r="A86" t="str">
            <v xml:space="preserve">314.00 10802        </v>
          </cell>
          <cell r="B86">
            <v>31400</v>
          </cell>
          <cell r="C86">
            <v>10802</v>
          </cell>
          <cell r="D86">
            <v>0</v>
          </cell>
        </row>
        <row r="87">
          <cell r="A87" t="str">
            <v xml:space="preserve">314.00 10902        </v>
          </cell>
          <cell r="B87">
            <v>31400</v>
          </cell>
          <cell r="C87">
            <v>10902</v>
          </cell>
          <cell r="D87">
            <v>0</v>
          </cell>
        </row>
        <row r="88">
          <cell r="A88" t="str">
            <v xml:space="preserve">314.00 10904        </v>
          </cell>
          <cell r="B88">
            <v>31400</v>
          </cell>
          <cell r="C88">
            <v>10904</v>
          </cell>
          <cell r="D88">
            <v>0</v>
          </cell>
        </row>
        <row r="89">
          <cell r="A89" t="str">
            <v xml:space="preserve">314.00 10905        </v>
          </cell>
          <cell r="B89">
            <v>31400</v>
          </cell>
          <cell r="C89">
            <v>10905</v>
          </cell>
          <cell r="D89">
            <v>0</v>
          </cell>
        </row>
        <row r="90">
          <cell r="A90" t="str">
            <v xml:space="preserve">314.00 11000        </v>
          </cell>
          <cell r="B90">
            <v>31400</v>
          </cell>
          <cell r="C90">
            <v>11000</v>
          </cell>
          <cell r="D90">
            <v>0</v>
          </cell>
        </row>
        <row r="91">
          <cell r="A91" t="str">
            <v xml:space="preserve">314.00 11001        </v>
          </cell>
          <cell r="B91">
            <v>31400</v>
          </cell>
          <cell r="C91">
            <v>11001</v>
          </cell>
          <cell r="D91">
            <v>0</v>
          </cell>
        </row>
        <row r="92">
          <cell r="A92" t="str">
            <v xml:space="preserve">314.00 11002        </v>
          </cell>
          <cell r="B92">
            <v>31400</v>
          </cell>
          <cell r="C92">
            <v>11002</v>
          </cell>
          <cell r="D92">
            <v>0</v>
          </cell>
        </row>
        <row r="93">
          <cell r="A93" t="str">
            <v xml:space="preserve">315.00 10100        </v>
          </cell>
          <cell r="B93">
            <v>31500</v>
          </cell>
          <cell r="C93">
            <v>10100</v>
          </cell>
          <cell r="D93">
            <v>0</v>
          </cell>
        </row>
        <row r="94">
          <cell r="A94" t="str">
            <v xml:space="preserve">315.00 10202        </v>
          </cell>
          <cell r="B94">
            <v>31500</v>
          </cell>
          <cell r="C94">
            <v>10202</v>
          </cell>
          <cell r="D94">
            <v>-601663.58600000001</v>
          </cell>
        </row>
        <row r="95">
          <cell r="A95" t="str">
            <v xml:space="preserve">315.00 10201        </v>
          </cell>
          <cell r="B95">
            <v>31500</v>
          </cell>
          <cell r="C95">
            <v>10201</v>
          </cell>
          <cell r="D95">
            <v>-460788.79200000002</v>
          </cell>
        </row>
        <row r="96">
          <cell r="A96" t="str">
            <v xml:space="preserve">315.00 10200        </v>
          </cell>
          <cell r="B96">
            <v>31500</v>
          </cell>
          <cell r="C96">
            <v>10200</v>
          </cell>
          <cell r="D96">
            <v>-208210.25199999998</v>
          </cell>
        </row>
        <row r="97">
          <cell r="A97" t="str">
            <v xml:space="preserve">315.00 10301        </v>
          </cell>
          <cell r="B97">
            <v>31500</v>
          </cell>
          <cell r="C97">
            <v>10301</v>
          </cell>
          <cell r="D97">
            <v>-28226.194000000003</v>
          </cell>
        </row>
        <row r="98">
          <cell r="A98" t="str">
            <v xml:space="preserve">315.00 10302        </v>
          </cell>
          <cell r="B98">
            <v>31500</v>
          </cell>
          <cell r="C98">
            <v>10302</v>
          </cell>
          <cell r="D98">
            <v>-31009.674000000003</v>
          </cell>
        </row>
        <row r="99">
          <cell r="A99" t="str">
            <v xml:space="preserve">315.00 10303        </v>
          </cell>
          <cell r="B99">
            <v>31500</v>
          </cell>
          <cell r="C99">
            <v>10303</v>
          </cell>
          <cell r="D99">
            <v>-23904.3</v>
          </cell>
        </row>
        <row r="100">
          <cell r="A100" t="str">
            <v xml:space="preserve">315.00 10400        </v>
          </cell>
          <cell r="B100">
            <v>31500</v>
          </cell>
          <cell r="C100">
            <v>10400</v>
          </cell>
          <cell r="D100">
            <v>-16706.476000000002</v>
          </cell>
        </row>
        <row r="101">
          <cell r="A101" t="str">
            <v xml:space="preserve">315.00 10402        </v>
          </cell>
          <cell r="B101">
            <v>31500</v>
          </cell>
          <cell r="C101">
            <v>10402</v>
          </cell>
          <cell r="D101">
            <v>-43576.902000000002</v>
          </cell>
        </row>
        <row r="102">
          <cell r="A102" t="str">
            <v xml:space="preserve">315.00 10403        </v>
          </cell>
          <cell r="B102">
            <v>31500</v>
          </cell>
          <cell r="C102">
            <v>10403</v>
          </cell>
          <cell r="D102">
            <v>-38829.142000000007</v>
          </cell>
        </row>
        <row r="103">
          <cell r="A103" t="str">
            <v xml:space="preserve">315.00 10500        </v>
          </cell>
          <cell r="B103">
            <v>31500</v>
          </cell>
          <cell r="C103">
            <v>10500</v>
          </cell>
          <cell r="D103">
            <v>-15840.122000000001</v>
          </cell>
        </row>
        <row r="104">
          <cell r="A104" t="str">
            <v xml:space="preserve">315.00 10501        </v>
          </cell>
          <cell r="B104">
            <v>31500</v>
          </cell>
          <cell r="C104">
            <v>10501</v>
          </cell>
          <cell r="D104">
            <v>-21910.176000000007</v>
          </cell>
        </row>
        <row r="105">
          <cell r="A105" t="str">
            <v xml:space="preserve">315.00 10503        </v>
          </cell>
          <cell r="B105">
            <v>31500</v>
          </cell>
          <cell r="C105">
            <v>10503</v>
          </cell>
          <cell r="D105">
            <v>-39069.679999999993</v>
          </cell>
        </row>
        <row r="106">
          <cell r="A106" t="str">
            <v xml:space="preserve">315.00 10502        </v>
          </cell>
          <cell r="B106">
            <v>31500</v>
          </cell>
          <cell r="C106">
            <v>10502</v>
          </cell>
          <cell r="D106">
            <v>-25005.364000000001</v>
          </cell>
        </row>
        <row r="107">
          <cell r="A107" t="str">
            <v xml:space="preserve">315.00 10504        </v>
          </cell>
          <cell r="B107">
            <v>31500</v>
          </cell>
          <cell r="C107">
            <v>10504</v>
          </cell>
          <cell r="D107">
            <v>-51605.2</v>
          </cell>
        </row>
        <row r="108">
          <cell r="A108" t="str">
            <v xml:space="preserve">315.00 10600        </v>
          </cell>
          <cell r="B108">
            <v>31500</v>
          </cell>
          <cell r="C108">
            <v>10600</v>
          </cell>
          <cell r="D108">
            <v>0</v>
          </cell>
        </row>
        <row r="109">
          <cell r="A109" t="str">
            <v xml:space="preserve">315.00 10701        </v>
          </cell>
          <cell r="B109">
            <v>31500</v>
          </cell>
          <cell r="C109">
            <v>10701</v>
          </cell>
          <cell r="D109">
            <v>-1001277.3639999992</v>
          </cell>
        </row>
        <row r="110">
          <cell r="A110" t="str">
            <v xml:space="preserve">315.00 10803        </v>
          </cell>
          <cell r="B110">
            <v>31500</v>
          </cell>
          <cell r="C110">
            <v>10803</v>
          </cell>
          <cell r="D110">
            <v>-8644.5480000000007</v>
          </cell>
        </row>
        <row r="111">
          <cell r="A111" t="str">
            <v xml:space="preserve">315.00 10801        </v>
          </cell>
          <cell r="B111">
            <v>31500</v>
          </cell>
          <cell r="C111">
            <v>10801</v>
          </cell>
          <cell r="D111">
            <v>-459.65</v>
          </cell>
        </row>
        <row r="112">
          <cell r="A112" t="str">
            <v xml:space="preserve">315.00 10802        </v>
          </cell>
          <cell r="B112">
            <v>31500</v>
          </cell>
          <cell r="C112">
            <v>10802</v>
          </cell>
          <cell r="D112">
            <v>-110.86400000000002</v>
          </cell>
        </row>
        <row r="113">
          <cell r="A113" t="str">
            <v xml:space="preserve">315.00 10902        </v>
          </cell>
          <cell r="B113">
            <v>31500</v>
          </cell>
          <cell r="C113">
            <v>10902</v>
          </cell>
          <cell r="D113">
            <v>-4131.5620000000008</v>
          </cell>
        </row>
        <row r="114">
          <cell r="A114" t="str">
            <v xml:space="preserve">315.00 10904        </v>
          </cell>
          <cell r="B114">
            <v>31500</v>
          </cell>
          <cell r="C114">
            <v>10904</v>
          </cell>
          <cell r="D114">
            <v>-9044.6119999999955</v>
          </cell>
        </row>
        <row r="115">
          <cell r="A115" t="str">
            <v xml:space="preserve">315.00 10905        </v>
          </cell>
          <cell r="B115">
            <v>31500</v>
          </cell>
          <cell r="C115">
            <v>10905</v>
          </cell>
          <cell r="D115">
            <v>-17145.68</v>
          </cell>
        </row>
        <row r="116">
          <cell r="A116" t="str">
            <v xml:space="preserve">315.00 10900        </v>
          </cell>
          <cell r="B116">
            <v>31500</v>
          </cell>
          <cell r="C116">
            <v>10900</v>
          </cell>
          <cell r="D116">
            <v>-6530.2180000000008</v>
          </cell>
        </row>
        <row r="117">
          <cell r="A117" t="str">
            <v xml:space="preserve">315.00 10903        </v>
          </cell>
          <cell r="B117">
            <v>31500</v>
          </cell>
          <cell r="C117">
            <v>10903</v>
          </cell>
          <cell r="D117">
            <v>-90.981999999999999</v>
          </cell>
        </row>
        <row r="118">
          <cell r="A118" t="str">
            <v xml:space="preserve">315.00 11000        </v>
          </cell>
          <cell r="B118">
            <v>31500</v>
          </cell>
          <cell r="C118">
            <v>11000</v>
          </cell>
          <cell r="D118">
            <v>-13116.791999999999</v>
          </cell>
        </row>
        <row r="119">
          <cell r="A119" t="str">
            <v xml:space="preserve">315.00 11001        </v>
          </cell>
          <cell r="B119">
            <v>31500</v>
          </cell>
          <cell r="C119">
            <v>11001</v>
          </cell>
          <cell r="D119">
            <v>-35436.255999999979</v>
          </cell>
        </row>
        <row r="120">
          <cell r="A120" t="str">
            <v xml:space="preserve">315.00 11002        </v>
          </cell>
          <cell r="B120">
            <v>31500</v>
          </cell>
          <cell r="C120">
            <v>11002</v>
          </cell>
          <cell r="D120">
            <v>-24656.115999999998</v>
          </cell>
        </row>
        <row r="121">
          <cell r="A121" t="str">
            <v xml:space="preserve">316.00 10202        </v>
          </cell>
          <cell r="B121">
            <v>31600</v>
          </cell>
          <cell r="C121">
            <v>10202</v>
          </cell>
          <cell r="D121">
            <v>-14803.801500000001</v>
          </cell>
        </row>
        <row r="122">
          <cell r="A122" t="str">
            <v xml:space="preserve">316.00 10201        </v>
          </cell>
          <cell r="B122">
            <v>31600</v>
          </cell>
          <cell r="C122">
            <v>10201</v>
          </cell>
          <cell r="D122">
            <v>-11496.753999999999</v>
          </cell>
        </row>
        <row r="123">
          <cell r="A123" t="str">
            <v xml:space="preserve">316.00 10200        </v>
          </cell>
          <cell r="B123">
            <v>31600</v>
          </cell>
          <cell r="C123">
            <v>10200</v>
          </cell>
          <cell r="D123">
            <v>-25144.316500000001</v>
          </cell>
        </row>
        <row r="124">
          <cell r="A124" t="str">
            <v xml:space="preserve">316.00 10301        </v>
          </cell>
          <cell r="B124">
            <v>31600</v>
          </cell>
          <cell r="C124">
            <v>10301</v>
          </cell>
          <cell r="D124">
            <v>-1954.0569999999998</v>
          </cell>
        </row>
        <row r="125">
          <cell r="A125" t="str">
            <v xml:space="preserve">316.00 10302        </v>
          </cell>
          <cell r="B125">
            <v>31600</v>
          </cell>
          <cell r="C125">
            <v>10302</v>
          </cell>
          <cell r="D125">
            <v>-2374.1725000000006</v>
          </cell>
        </row>
        <row r="126">
          <cell r="A126" t="str">
            <v xml:space="preserve">316.00 10303        </v>
          </cell>
          <cell r="B126">
            <v>31600</v>
          </cell>
          <cell r="C126">
            <v>10303</v>
          </cell>
          <cell r="D126">
            <v>-1842.1019999999999</v>
          </cell>
        </row>
        <row r="127">
          <cell r="A127" t="str">
            <v xml:space="preserve">316.00 10400        </v>
          </cell>
          <cell r="B127">
            <v>31600</v>
          </cell>
          <cell r="C127">
            <v>10400</v>
          </cell>
          <cell r="D127">
            <v>-1650.8565000000001</v>
          </cell>
        </row>
        <row r="128">
          <cell r="A128" t="str">
            <v xml:space="preserve">316.00 10402        </v>
          </cell>
          <cell r="B128">
            <v>31600</v>
          </cell>
          <cell r="C128">
            <v>10402</v>
          </cell>
          <cell r="D128">
            <v>-1399</v>
          </cell>
        </row>
        <row r="129">
          <cell r="A129" t="str">
            <v xml:space="preserve">316.00 10403        </v>
          </cell>
          <cell r="B129">
            <v>31600</v>
          </cell>
          <cell r="C129">
            <v>10403</v>
          </cell>
          <cell r="D129">
            <v>-1204.5484999999999</v>
          </cell>
        </row>
        <row r="130">
          <cell r="A130" t="str">
            <v xml:space="preserve">316.00 10500        </v>
          </cell>
          <cell r="B130">
            <v>31600</v>
          </cell>
          <cell r="C130">
            <v>10500</v>
          </cell>
          <cell r="D130">
            <v>-1504.1460000000002</v>
          </cell>
        </row>
        <row r="131">
          <cell r="A131" t="str">
            <v xml:space="preserve">316.00 10501        </v>
          </cell>
          <cell r="B131">
            <v>31600</v>
          </cell>
          <cell r="C131">
            <v>10501</v>
          </cell>
          <cell r="D131">
            <v>-330.07999999999993</v>
          </cell>
        </row>
        <row r="132">
          <cell r="A132" t="str">
            <v xml:space="preserve">316.00 10503        </v>
          </cell>
          <cell r="B132">
            <v>31600</v>
          </cell>
          <cell r="C132">
            <v>10503</v>
          </cell>
          <cell r="D132">
            <v>-641.74649999999997</v>
          </cell>
        </row>
        <row r="133">
          <cell r="A133" t="str">
            <v xml:space="preserve">316.00 10502        </v>
          </cell>
          <cell r="B133">
            <v>31600</v>
          </cell>
          <cell r="C133">
            <v>10502</v>
          </cell>
          <cell r="D133">
            <v>-360.7469999999999</v>
          </cell>
        </row>
        <row r="134">
          <cell r="A134" t="str">
            <v xml:space="preserve">316.00 10504        </v>
          </cell>
          <cell r="B134">
            <v>31600</v>
          </cell>
          <cell r="C134">
            <v>10504</v>
          </cell>
          <cell r="D134">
            <v>-497.9855</v>
          </cell>
        </row>
        <row r="135">
          <cell r="A135" t="str">
            <v xml:space="preserve">316.00 10600        </v>
          </cell>
          <cell r="B135">
            <v>31600</v>
          </cell>
          <cell r="C135">
            <v>10600</v>
          </cell>
          <cell r="D135">
            <v>0</v>
          </cell>
        </row>
        <row r="136">
          <cell r="A136" t="str">
            <v xml:space="preserve">316.00 10701        </v>
          </cell>
          <cell r="B136">
            <v>31600</v>
          </cell>
          <cell r="C136">
            <v>10701</v>
          </cell>
          <cell r="D136">
            <v>-24713.404500000011</v>
          </cell>
        </row>
        <row r="137">
          <cell r="A137" t="str">
            <v xml:space="preserve">316.00 10803        </v>
          </cell>
          <cell r="B137">
            <v>31600</v>
          </cell>
          <cell r="C137">
            <v>10803</v>
          </cell>
          <cell r="D137">
            <v>-360.55399999999997</v>
          </cell>
        </row>
        <row r="138">
          <cell r="A138" t="str">
            <v xml:space="preserve">316.00 10801        </v>
          </cell>
          <cell r="B138">
            <v>31600</v>
          </cell>
          <cell r="C138">
            <v>10801</v>
          </cell>
          <cell r="D138">
            <v>-339.73799999999994</v>
          </cell>
        </row>
        <row r="139">
          <cell r="A139" t="str">
            <v xml:space="preserve">316.00 10902        </v>
          </cell>
          <cell r="B139">
            <v>31600</v>
          </cell>
          <cell r="C139">
            <v>10902</v>
          </cell>
          <cell r="D139">
            <v>-288.4665</v>
          </cell>
        </row>
        <row r="140">
          <cell r="A140" t="str">
            <v xml:space="preserve">316.00 10904        </v>
          </cell>
          <cell r="B140">
            <v>31600</v>
          </cell>
          <cell r="C140">
            <v>10904</v>
          </cell>
          <cell r="D140">
            <v>-367.01400000000001</v>
          </cell>
        </row>
        <row r="141">
          <cell r="A141" t="str">
            <v xml:space="preserve">316.00 10905        </v>
          </cell>
          <cell r="B141">
            <v>31600</v>
          </cell>
          <cell r="C141">
            <v>10905</v>
          </cell>
          <cell r="D141">
            <v>-685.12799999999982</v>
          </cell>
        </row>
        <row r="142">
          <cell r="A142" t="str">
            <v xml:space="preserve">316.00 10900        </v>
          </cell>
          <cell r="B142">
            <v>31600</v>
          </cell>
          <cell r="C142">
            <v>10900</v>
          </cell>
          <cell r="D142">
            <v>-129.92750000000001</v>
          </cell>
        </row>
        <row r="143">
          <cell r="A143" t="str">
            <v xml:space="preserve">316.00 10903        </v>
          </cell>
          <cell r="B143">
            <v>31600</v>
          </cell>
          <cell r="C143">
            <v>10903</v>
          </cell>
          <cell r="D143">
            <v>-47.756000000000007</v>
          </cell>
        </row>
        <row r="144">
          <cell r="A144" t="str">
            <v xml:space="preserve">316.00 11000        </v>
          </cell>
          <cell r="B144">
            <v>31600</v>
          </cell>
          <cell r="C144">
            <v>11000</v>
          </cell>
          <cell r="D144">
            <v>-1511.5725000000002</v>
          </cell>
        </row>
        <row r="145">
          <cell r="A145" t="str">
            <v xml:space="preserve">316.00 11001        </v>
          </cell>
          <cell r="B145">
            <v>31600</v>
          </cell>
          <cell r="C145">
            <v>11001</v>
          </cell>
          <cell r="D145">
            <v>-655.9525000000001</v>
          </cell>
        </row>
        <row r="146">
          <cell r="A146" t="str">
            <v xml:space="preserve">316.00 11002        </v>
          </cell>
          <cell r="B146">
            <v>31600</v>
          </cell>
          <cell r="C146">
            <v>11002</v>
          </cell>
          <cell r="D146">
            <v>-66.421499999999995</v>
          </cell>
        </row>
        <row r="147">
          <cell r="A147" t="str">
            <v xml:space="preserve">321.00 20101        </v>
          </cell>
          <cell r="B147">
            <v>32100</v>
          </cell>
          <cell r="C147">
            <v>20101</v>
          </cell>
          <cell r="D147">
            <v>0</v>
          </cell>
        </row>
        <row r="148">
          <cell r="A148" t="str">
            <v xml:space="preserve">321.00 20100        </v>
          </cell>
          <cell r="B148">
            <v>32100</v>
          </cell>
          <cell r="C148">
            <v>20100</v>
          </cell>
          <cell r="D148">
            <v>0</v>
          </cell>
        </row>
        <row r="149">
          <cell r="A149" t="str">
            <v xml:space="preserve">321.00 20102        </v>
          </cell>
          <cell r="B149">
            <v>32100</v>
          </cell>
          <cell r="C149">
            <v>20102</v>
          </cell>
          <cell r="D149">
            <v>0</v>
          </cell>
        </row>
        <row r="150">
          <cell r="A150" t="str">
            <v xml:space="preserve">321.00 20200        </v>
          </cell>
          <cell r="B150">
            <v>32100</v>
          </cell>
          <cell r="C150">
            <v>20200</v>
          </cell>
          <cell r="D150">
            <v>0</v>
          </cell>
        </row>
        <row r="151">
          <cell r="A151" t="str">
            <v xml:space="preserve">321.00 20202        </v>
          </cell>
          <cell r="B151">
            <v>32100</v>
          </cell>
          <cell r="C151">
            <v>20202</v>
          </cell>
          <cell r="D151">
            <v>0</v>
          </cell>
        </row>
        <row r="152">
          <cell r="A152" t="str">
            <v xml:space="preserve">321.00 20201        </v>
          </cell>
          <cell r="B152">
            <v>32100</v>
          </cell>
          <cell r="C152">
            <v>20201</v>
          </cell>
          <cell r="D152">
            <v>0</v>
          </cell>
        </row>
        <row r="153">
          <cell r="A153" t="str">
            <v xml:space="preserve">322.00 20101        </v>
          </cell>
          <cell r="B153">
            <v>32200</v>
          </cell>
          <cell r="C153">
            <v>20101</v>
          </cell>
          <cell r="D153">
            <v>-112463.47500000001</v>
          </cell>
        </row>
        <row r="154">
          <cell r="A154" t="str">
            <v xml:space="preserve">322.00 20100        </v>
          </cell>
          <cell r="B154">
            <v>32200</v>
          </cell>
          <cell r="C154">
            <v>20100</v>
          </cell>
          <cell r="D154">
            <v>-17993.775000000001</v>
          </cell>
        </row>
        <row r="155">
          <cell r="A155" t="str">
            <v xml:space="preserve">322.00 20102        </v>
          </cell>
          <cell r="B155">
            <v>32200</v>
          </cell>
          <cell r="C155">
            <v>20102</v>
          </cell>
          <cell r="D155">
            <v>-217097.61749999982</v>
          </cell>
        </row>
        <row r="156">
          <cell r="A156" t="str">
            <v xml:space="preserve">322.00 20200        </v>
          </cell>
          <cell r="B156">
            <v>32200</v>
          </cell>
          <cell r="C156">
            <v>20200</v>
          </cell>
          <cell r="D156">
            <v>-26174.334499999997</v>
          </cell>
        </row>
        <row r="157">
          <cell r="A157" t="str">
            <v xml:space="preserve">322.00 20202        </v>
          </cell>
          <cell r="B157">
            <v>32200</v>
          </cell>
          <cell r="C157">
            <v>20202</v>
          </cell>
          <cell r="D157">
            <v>-88107.389999999927</v>
          </cell>
        </row>
        <row r="158">
          <cell r="A158" t="str">
            <v xml:space="preserve">322.00 20201        </v>
          </cell>
          <cell r="B158">
            <v>32200</v>
          </cell>
          <cell r="C158">
            <v>20201</v>
          </cell>
          <cell r="D158">
            <v>-226560.81749999995</v>
          </cell>
        </row>
        <row r="159">
          <cell r="A159" t="str">
            <v xml:space="preserve">323.00 20101        </v>
          </cell>
          <cell r="B159">
            <v>32300</v>
          </cell>
          <cell r="C159">
            <v>20101</v>
          </cell>
          <cell r="D159">
            <v>0</v>
          </cell>
        </row>
        <row r="160">
          <cell r="A160" t="str">
            <v xml:space="preserve">323.00 20100        </v>
          </cell>
          <cell r="B160">
            <v>32300</v>
          </cell>
          <cell r="C160">
            <v>20100</v>
          </cell>
          <cell r="D160">
            <v>0</v>
          </cell>
        </row>
        <row r="161">
          <cell r="A161" t="str">
            <v xml:space="preserve">323.00 20102        </v>
          </cell>
          <cell r="B161">
            <v>32300</v>
          </cell>
          <cell r="C161">
            <v>20102</v>
          </cell>
          <cell r="D161">
            <v>0</v>
          </cell>
        </row>
        <row r="162">
          <cell r="A162" t="str">
            <v xml:space="preserve">323.00 20200        </v>
          </cell>
          <cell r="B162">
            <v>32300</v>
          </cell>
          <cell r="C162">
            <v>20200</v>
          </cell>
          <cell r="D162">
            <v>0</v>
          </cell>
        </row>
        <row r="163">
          <cell r="A163" t="str">
            <v xml:space="preserve">323.00 20202        </v>
          </cell>
          <cell r="B163">
            <v>32300</v>
          </cell>
          <cell r="C163">
            <v>20202</v>
          </cell>
          <cell r="D163">
            <v>0</v>
          </cell>
        </row>
        <row r="164">
          <cell r="A164" t="str">
            <v xml:space="preserve">323.00 20201        </v>
          </cell>
          <cell r="B164">
            <v>32300</v>
          </cell>
          <cell r="C164">
            <v>20201</v>
          </cell>
          <cell r="D164">
            <v>0</v>
          </cell>
        </row>
        <row r="165">
          <cell r="A165" t="str">
            <v xml:space="preserve">324.00 20101        </v>
          </cell>
          <cell r="B165">
            <v>32400</v>
          </cell>
          <cell r="C165">
            <v>20101</v>
          </cell>
          <cell r="D165">
            <v>-67464.569999999992</v>
          </cell>
        </row>
        <row r="166">
          <cell r="A166" t="str">
            <v xml:space="preserve">324.00 20100        </v>
          </cell>
          <cell r="B166">
            <v>32400</v>
          </cell>
          <cell r="C166">
            <v>20100</v>
          </cell>
          <cell r="D166">
            <v>-30490.398000000005</v>
          </cell>
        </row>
        <row r="167">
          <cell r="A167" t="str">
            <v xml:space="preserve">324.00 20102        </v>
          </cell>
          <cell r="B167">
            <v>32400</v>
          </cell>
          <cell r="C167">
            <v>20102</v>
          </cell>
          <cell r="D167">
            <v>-176347.65000000002</v>
          </cell>
        </row>
        <row r="168">
          <cell r="A168" t="str">
            <v xml:space="preserve">324.00 20200        </v>
          </cell>
          <cell r="B168">
            <v>32400</v>
          </cell>
          <cell r="C168">
            <v>20200</v>
          </cell>
          <cell r="D168">
            <v>-37406.244000000006</v>
          </cell>
        </row>
        <row r="169">
          <cell r="A169" t="str">
            <v xml:space="preserve">324.00 20202        </v>
          </cell>
          <cell r="B169">
            <v>32400</v>
          </cell>
          <cell r="C169">
            <v>20202</v>
          </cell>
          <cell r="D169">
            <v>-161476.79999999993</v>
          </cell>
        </row>
        <row r="170">
          <cell r="A170" t="str">
            <v xml:space="preserve">324.00 20201        </v>
          </cell>
          <cell r="B170">
            <v>32400</v>
          </cell>
          <cell r="C170">
            <v>20201</v>
          </cell>
          <cell r="D170">
            <v>-321676.40999999997</v>
          </cell>
        </row>
        <row r="171">
          <cell r="A171" t="str">
            <v xml:space="preserve">325.00 20101        </v>
          </cell>
          <cell r="B171">
            <v>32500</v>
          </cell>
          <cell r="C171">
            <v>20101</v>
          </cell>
          <cell r="D171">
            <v>0</v>
          </cell>
        </row>
        <row r="172">
          <cell r="A172" t="str">
            <v xml:space="preserve">325.00 20100        </v>
          </cell>
          <cell r="B172">
            <v>32500</v>
          </cell>
          <cell r="C172">
            <v>20100</v>
          </cell>
          <cell r="D172">
            <v>0</v>
          </cell>
        </row>
        <row r="173">
          <cell r="A173" t="str">
            <v xml:space="preserve">325.00 20102        </v>
          </cell>
          <cell r="B173">
            <v>32500</v>
          </cell>
          <cell r="C173">
            <v>20102</v>
          </cell>
          <cell r="D173">
            <v>0</v>
          </cell>
        </row>
        <row r="174">
          <cell r="A174" t="str">
            <v xml:space="preserve">325.00 20200        </v>
          </cell>
          <cell r="B174">
            <v>32500</v>
          </cell>
          <cell r="C174">
            <v>20200</v>
          </cell>
          <cell r="D174">
            <v>0</v>
          </cell>
        </row>
        <row r="175">
          <cell r="A175" t="str">
            <v xml:space="preserve">325.00 20202        </v>
          </cell>
          <cell r="B175">
            <v>32500</v>
          </cell>
          <cell r="C175">
            <v>20202</v>
          </cell>
          <cell r="D175">
            <v>0</v>
          </cell>
        </row>
        <row r="176">
          <cell r="A176" t="str">
            <v xml:space="preserve">325.00 20201        </v>
          </cell>
          <cell r="B176">
            <v>32500</v>
          </cell>
          <cell r="C176">
            <v>20201</v>
          </cell>
          <cell r="D176">
            <v>0</v>
          </cell>
        </row>
        <row r="177">
          <cell r="A177" t="str">
            <v xml:space="preserve">341.00 40101        </v>
          </cell>
          <cell r="B177">
            <v>34100</v>
          </cell>
          <cell r="C177">
            <v>40101</v>
          </cell>
          <cell r="D177">
            <v>-649.40599999999995</v>
          </cell>
        </row>
        <row r="178">
          <cell r="A178" t="str">
            <v xml:space="preserve">341.00 30200        </v>
          </cell>
          <cell r="B178">
            <v>34100</v>
          </cell>
          <cell r="C178">
            <v>30200</v>
          </cell>
          <cell r="D178">
            <v>-90663.087999999989</v>
          </cell>
        </row>
        <row r="179">
          <cell r="A179" t="str">
            <v xml:space="preserve">341.00 30201        </v>
          </cell>
          <cell r="B179">
            <v>34100</v>
          </cell>
          <cell r="C179">
            <v>30201</v>
          </cell>
          <cell r="D179">
            <v>-5774.2180000000008</v>
          </cell>
        </row>
        <row r="180">
          <cell r="A180" t="str">
            <v xml:space="preserve">341.00 30202        </v>
          </cell>
          <cell r="B180">
            <v>34100</v>
          </cell>
          <cell r="C180">
            <v>30202</v>
          </cell>
          <cell r="D180">
            <v>-3477.5980000000004</v>
          </cell>
        </row>
        <row r="181">
          <cell r="A181" t="str">
            <v xml:space="preserve">341.00 30101        </v>
          </cell>
          <cell r="B181">
            <v>34100</v>
          </cell>
          <cell r="C181">
            <v>30101</v>
          </cell>
          <cell r="D181">
            <v>-1642.9059999999997</v>
          </cell>
        </row>
        <row r="182">
          <cell r="A182" t="str">
            <v xml:space="preserve">341.00 30301        </v>
          </cell>
          <cell r="B182">
            <v>34100</v>
          </cell>
          <cell r="C182">
            <v>30301</v>
          </cell>
          <cell r="D182">
            <v>-29784.387999999999</v>
          </cell>
        </row>
        <row r="183">
          <cell r="A183" t="str">
            <v xml:space="preserve">341.00 30300        </v>
          </cell>
          <cell r="B183">
            <v>34100</v>
          </cell>
          <cell r="C183">
            <v>30300</v>
          </cell>
          <cell r="D183">
            <v>-7451.6279999999997</v>
          </cell>
        </row>
        <row r="184">
          <cell r="A184" t="str">
            <v xml:space="preserve">341.00 30302        </v>
          </cell>
          <cell r="B184">
            <v>34100</v>
          </cell>
          <cell r="C184">
            <v>30302</v>
          </cell>
          <cell r="D184">
            <v>-1174.3879999999999</v>
          </cell>
        </row>
        <row r="185">
          <cell r="A185" t="str">
            <v xml:space="preserve">341.00 30102        </v>
          </cell>
          <cell r="B185">
            <v>34100</v>
          </cell>
          <cell r="C185">
            <v>30102</v>
          </cell>
          <cell r="D185">
            <v>-8382.23</v>
          </cell>
        </row>
        <row r="186">
          <cell r="A186" t="str">
            <v xml:space="preserve">341.00 30401        </v>
          </cell>
          <cell r="B186">
            <v>34100</v>
          </cell>
          <cell r="C186">
            <v>30401</v>
          </cell>
          <cell r="D186">
            <v>-30845.685999999994</v>
          </cell>
        </row>
        <row r="187">
          <cell r="A187" t="str">
            <v xml:space="preserve">341.00 30500        </v>
          </cell>
          <cell r="B187">
            <v>34100</v>
          </cell>
          <cell r="C187">
            <v>30500</v>
          </cell>
          <cell r="D187">
            <v>-64303.274000000005</v>
          </cell>
        </row>
        <row r="188">
          <cell r="A188" t="str">
            <v xml:space="preserve">341.00 30504        </v>
          </cell>
          <cell r="B188">
            <v>34100</v>
          </cell>
          <cell r="C188">
            <v>30504</v>
          </cell>
          <cell r="D188">
            <v>-22192.463999999996</v>
          </cell>
        </row>
        <row r="189">
          <cell r="A189" t="str">
            <v xml:space="preserve">341.00 30502        </v>
          </cell>
          <cell r="B189">
            <v>34100</v>
          </cell>
          <cell r="C189">
            <v>30502</v>
          </cell>
          <cell r="D189">
            <v>-2335.8040000000005</v>
          </cell>
        </row>
        <row r="190">
          <cell r="A190" t="str">
            <v xml:space="preserve">341.00 30503        </v>
          </cell>
          <cell r="B190">
            <v>34100</v>
          </cell>
          <cell r="C190">
            <v>30503</v>
          </cell>
          <cell r="D190">
            <v>-1840.6179999999999</v>
          </cell>
        </row>
        <row r="191">
          <cell r="A191" t="str">
            <v xml:space="preserve">341.00 40103        </v>
          </cell>
          <cell r="B191">
            <v>34100</v>
          </cell>
          <cell r="C191">
            <v>40103</v>
          </cell>
          <cell r="D191">
            <v>-1.4000000000000002E-2</v>
          </cell>
        </row>
        <row r="192">
          <cell r="A192" t="str">
            <v xml:space="preserve">341.00 30103        </v>
          </cell>
          <cell r="B192">
            <v>34100</v>
          </cell>
          <cell r="C192">
            <v>30103</v>
          </cell>
          <cell r="D192">
            <v>-16725.794000000002</v>
          </cell>
        </row>
        <row r="193">
          <cell r="A193" t="str">
            <v xml:space="preserve">341.00 30600        </v>
          </cell>
          <cell r="B193">
            <v>34100</v>
          </cell>
          <cell r="C193">
            <v>30600</v>
          </cell>
          <cell r="D193">
            <v>-37144.702000000005</v>
          </cell>
        </row>
        <row r="194">
          <cell r="A194" t="str">
            <v xml:space="preserve">341.00 30601        </v>
          </cell>
          <cell r="B194">
            <v>34100</v>
          </cell>
          <cell r="C194">
            <v>30601</v>
          </cell>
          <cell r="D194">
            <v>-85.733999999999995</v>
          </cell>
        </row>
        <row r="195">
          <cell r="A195" t="str">
            <v xml:space="preserve">341.00 30602        </v>
          </cell>
          <cell r="B195">
            <v>34100</v>
          </cell>
          <cell r="C195">
            <v>30602</v>
          </cell>
          <cell r="D195">
            <v>-85.733999999999995</v>
          </cell>
        </row>
        <row r="196">
          <cell r="A196" t="str">
            <v xml:space="preserve">341.00 30700        </v>
          </cell>
          <cell r="B196">
            <v>34100</v>
          </cell>
          <cell r="C196">
            <v>30700</v>
          </cell>
          <cell r="D196">
            <v>-17894.702000000001</v>
          </cell>
        </row>
        <row r="197">
          <cell r="A197" t="str">
            <v xml:space="preserve">341.00 30701        </v>
          </cell>
          <cell r="B197">
            <v>34100</v>
          </cell>
          <cell r="C197">
            <v>30701</v>
          </cell>
          <cell r="D197">
            <v>-2043.0540000000003</v>
          </cell>
        </row>
        <row r="198">
          <cell r="A198" t="str">
            <v xml:space="preserve">341.00 30702        </v>
          </cell>
          <cell r="B198">
            <v>34100</v>
          </cell>
          <cell r="C198">
            <v>30702</v>
          </cell>
          <cell r="D198">
            <v>-1928.2639999999999</v>
          </cell>
        </row>
        <row r="199">
          <cell r="A199" t="str">
            <v xml:space="preserve">341.00 40102        </v>
          </cell>
          <cell r="B199">
            <v>34100</v>
          </cell>
          <cell r="C199">
            <v>40102</v>
          </cell>
          <cell r="D199">
            <v>-559.61000000000013</v>
          </cell>
        </row>
        <row r="200">
          <cell r="A200" t="str">
            <v xml:space="preserve">341.00 30801        </v>
          </cell>
          <cell r="B200">
            <v>34100</v>
          </cell>
          <cell r="C200">
            <v>30801</v>
          </cell>
          <cell r="D200">
            <v>-71075.22199999998</v>
          </cell>
        </row>
        <row r="201">
          <cell r="A201" t="str">
            <v xml:space="preserve">341.00 30901        </v>
          </cell>
          <cell r="B201">
            <v>34100</v>
          </cell>
          <cell r="C201">
            <v>30901</v>
          </cell>
          <cell r="D201">
            <v>-483545.05400000006</v>
          </cell>
        </row>
        <row r="202">
          <cell r="A202" t="str">
            <v xml:space="preserve">341.00 30902        </v>
          </cell>
          <cell r="B202">
            <v>34100</v>
          </cell>
          <cell r="C202">
            <v>30902</v>
          </cell>
          <cell r="D202">
            <v>-170993.89599999998</v>
          </cell>
        </row>
        <row r="203">
          <cell r="A203" t="str">
            <v xml:space="preserve">341.00 30903        </v>
          </cell>
          <cell r="B203">
            <v>34100</v>
          </cell>
          <cell r="C203">
            <v>30903</v>
          </cell>
          <cell r="D203">
            <v>-8587.7820000000011</v>
          </cell>
        </row>
        <row r="204">
          <cell r="A204" t="str">
            <v xml:space="preserve">341.00 30900        </v>
          </cell>
          <cell r="B204">
            <v>34100</v>
          </cell>
          <cell r="C204">
            <v>30900</v>
          </cell>
          <cell r="D204">
            <v>-5328.0079999999998</v>
          </cell>
        </row>
        <row r="205">
          <cell r="A205" t="str">
            <v xml:space="preserve">342.00 30200        </v>
          </cell>
          <cell r="B205">
            <v>34200</v>
          </cell>
          <cell r="C205">
            <v>30200</v>
          </cell>
          <cell r="D205">
            <v>-2821.7460000000001</v>
          </cell>
        </row>
        <row r="206">
          <cell r="A206" t="str">
            <v xml:space="preserve">342.00 30201        </v>
          </cell>
          <cell r="B206">
            <v>34200</v>
          </cell>
          <cell r="C206">
            <v>30201</v>
          </cell>
          <cell r="D206">
            <v>-199.452</v>
          </cell>
        </row>
        <row r="207">
          <cell r="A207" t="str">
            <v xml:space="preserve">342.00 30202        </v>
          </cell>
          <cell r="B207">
            <v>34200</v>
          </cell>
          <cell r="C207">
            <v>30202</v>
          </cell>
          <cell r="D207">
            <v>-199.40350000000001</v>
          </cell>
        </row>
        <row r="208">
          <cell r="A208" t="str">
            <v xml:space="preserve">342.00 30101        </v>
          </cell>
          <cell r="B208">
            <v>34200</v>
          </cell>
          <cell r="C208">
            <v>30101</v>
          </cell>
          <cell r="D208">
            <v>-136.91149999999999</v>
          </cell>
        </row>
        <row r="209">
          <cell r="A209" t="str">
            <v xml:space="preserve">342.00 30301        </v>
          </cell>
          <cell r="B209">
            <v>34200</v>
          </cell>
          <cell r="C209">
            <v>30301</v>
          </cell>
          <cell r="D209">
            <v>-1897.3980000000001</v>
          </cell>
        </row>
        <row r="210">
          <cell r="A210" t="str">
            <v xml:space="preserve">342.00 30300        </v>
          </cell>
          <cell r="B210">
            <v>34200</v>
          </cell>
          <cell r="C210">
            <v>30300</v>
          </cell>
          <cell r="D210">
            <v>-213.62500000000003</v>
          </cell>
        </row>
        <row r="211">
          <cell r="A211" t="str">
            <v xml:space="preserve">342.00 30302        </v>
          </cell>
          <cell r="B211">
            <v>34200</v>
          </cell>
          <cell r="C211">
            <v>30302</v>
          </cell>
          <cell r="D211">
            <v>-387.86199999999997</v>
          </cell>
        </row>
        <row r="212">
          <cell r="A212" t="str">
            <v xml:space="preserve">342.00 30102        </v>
          </cell>
          <cell r="B212">
            <v>34200</v>
          </cell>
          <cell r="C212">
            <v>30102</v>
          </cell>
          <cell r="D212">
            <v>-1662.7024999999999</v>
          </cell>
        </row>
        <row r="213">
          <cell r="A213" t="str">
            <v xml:space="preserve">342.00 30401        </v>
          </cell>
          <cell r="B213">
            <v>34200</v>
          </cell>
          <cell r="C213">
            <v>30401</v>
          </cell>
          <cell r="D213">
            <v>-1198.5239999999999</v>
          </cell>
        </row>
        <row r="214">
          <cell r="A214" t="str">
            <v xml:space="preserve">342.00 30500        </v>
          </cell>
          <cell r="B214">
            <v>34200</v>
          </cell>
          <cell r="C214">
            <v>30500</v>
          </cell>
          <cell r="D214">
            <v>-1493.8625</v>
          </cell>
        </row>
        <row r="215">
          <cell r="A215" t="str">
            <v xml:space="preserve">342.00 30504        </v>
          </cell>
          <cell r="B215">
            <v>34200</v>
          </cell>
          <cell r="C215">
            <v>30504</v>
          </cell>
          <cell r="D215">
            <v>-2648.6279999999997</v>
          </cell>
        </row>
        <row r="216">
          <cell r="A216" t="str">
            <v xml:space="preserve">342.00 30502        </v>
          </cell>
          <cell r="B216">
            <v>34200</v>
          </cell>
          <cell r="C216">
            <v>30502</v>
          </cell>
          <cell r="D216">
            <v>-62.869</v>
          </cell>
        </row>
        <row r="217">
          <cell r="A217" t="str">
            <v xml:space="preserve">342.00 30503        </v>
          </cell>
          <cell r="B217">
            <v>34200</v>
          </cell>
          <cell r="C217">
            <v>30503</v>
          </cell>
          <cell r="D217">
            <v>-62.726500000000009</v>
          </cell>
        </row>
        <row r="218">
          <cell r="A218" t="str">
            <v xml:space="preserve">342.00 30103        </v>
          </cell>
          <cell r="B218">
            <v>34200</v>
          </cell>
          <cell r="C218">
            <v>30103</v>
          </cell>
          <cell r="D218">
            <v>-9848.2100000000009</v>
          </cell>
        </row>
        <row r="219">
          <cell r="A219" t="str">
            <v xml:space="preserve">342.00 30600        </v>
          </cell>
          <cell r="B219">
            <v>34200</v>
          </cell>
          <cell r="C219">
            <v>30600</v>
          </cell>
          <cell r="D219">
            <v>-6408.6175000000012</v>
          </cell>
        </row>
        <row r="220">
          <cell r="A220" t="str">
            <v xml:space="preserve">342.00 30601        </v>
          </cell>
          <cell r="B220">
            <v>34200</v>
          </cell>
          <cell r="C220">
            <v>30601</v>
          </cell>
          <cell r="D220">
            <v>-93.074000000000012</v>
          </cell>
        </row>
        <row r="221">
          <cell r="A221" t="str">
            <v xml:space="preserve">342.00 30602        </v>
          </cell>
          <cell r="B221">
            <v>34200</v>
          </cell>
          <cell r="C221">
            <v>30602</v>
          </cell>
          <cell r="D221">
            <v>-93.258499999999998</v>
          </cell>
        </row>
        <row r="222">
          <cell r="A222" t="str">
            <v xml:space="preserve">342.00 30700        </v>
          </cell>
          <cell r="B222">
            <v>34200</v>
          </cell>
          <cell r="C222">
            <v>30700</v>
          </cell>
          <cell r="D222">
            <v>-6.0875000000000004</v>
          </cell>
        </row>
        <row r="223">
          <cell r="A223" t="str">
            <v xml:space="preserve">342.00 30701        </v>
          </cell>
          <cell r="B223">
            <v>34200</v>
          </cell>
          <cell r="C223">
            <v>30701</v>
          </cell>
          <cell r="D223">
            <v>-123.54400000000001</v>
          </cell>
        </row>
        <row r="224">
          <cell r="A224" t="str">
            <v xml:space="preserve">342.00 30702        </v>
          </cell>
          <cell r="B224">
            <v>34200</v>
          </cell>
          <cell r="C224">
            <v>30702</v>
          </cell>
          <cell r="D224">
            <v>-124.30150000000002</v>
          </cell>
        </row>
        <row r="225">
          <cell r="A225" t="str">
            <v xml:space="preserve">342.00 30801        </v>
          </cell>
          <cell r="B225">
            <v>34200</v>
          </cell>
          <cell r="C225">
            <v>30801</v>
          </cell>
          <cell r="D225">
            <v>-7003.4490000000005</v>
          </cell>
        </row>
        <row r="226">
          <cell r="A226" t="str">
            <v xml:space="preserve">342.00 30901        </v>
          </cell>
          <cell r="B226">
            <v>34200</v>
          </cell>
          <cell r="C226">
            <v>30901</v>
          </cell>
          <cell r="D226">
            <v>-23558.284</v>
          </cell>
        </row>
        <row r="227">
          <cell r="A227" t="str">
            <v xml:space="preserve">342.00 30902        </v>
          </cell>
          <cell r="B227">
            <v>34200</v>
          </cell>
          <cell r="C227">
            <v>30902</v>
          </cell>
          <cell r="D227">
            <v>-7729.1894999999986</v>
          </cell>
        </row>
        <row r="228">
          <cell r="A228" t="str">
            <v xml:space="preserve">342.00 30903        </v>
          </cell>
          <cell r="B228">
            <v>34200</v>
          </cell>
          <cell r="C228">
            <v>30903</v>
          </cell>
          <cell r="D228">
            <v>-388.18150000000003</v>
          </cell>
        </row>
        <row r="229">
          <cell r="A229" t="str">
            <v xml:space="preserve">343.00 40101        </v>
          </cell>
          <cell r="B229">
            <v>34300</v>
          </cell>
          <cell r="C229">
            <v>40101</v>
          </cell>
          <cell r="D229">
            <v>-8384.52</v>
          </cell>
        </row>
        <row r="230">
          <cell r="A230" t="str">
            <v xml:space="preserve">343.00 30200        </v>
          </cell>
          <cell r="B230">
            <v>34300</v>
          </cell>
          <cell r="C230">
            <v>30200</v>
          </cell>
          <cell r="D230">
            <v>-35327.900000000009</v>
          </cell>
        </row>
        <row r="231">
          <cell r="A231" t="str">
            <v xml:space="preserve">343.00 30201        </v>
          </cell>
          <cell r="B231">
            <v>34300</v>
          </cell>
          <cell r="C231">
            <v>30201</v>
          </cell>
          <cell r="D231">
            <v>-89132.349867209137</v>
          </cell>
        </row>
        <row r="232">
          <cell r="A232" t="str">
            <v xml:space="preserve">343.00 30202        </v>
          </cell>
          <cell r="B232">
            <v>34300</v>
          </cell>
          <cell r="C232">
            <v>30202</v>
          </cell>
          <cell r="D232">
            <v>-71400.64584219789</v>
          </cell>
        </row>
        <row r="233">
          <cell r="A233" t="str">
            <v xml:space="preserve">343.00 30101        </v>
          </cell>
          <cell r="B233">
            <v>34300</v>
          </cell>
          <cell r="C233">
            <v>30101</v>
          </cell>
          <cell r="D233">
            <v>-26570.852000000003</v>
          </cell>
        </row>
        <row r="234">
          <cell r="A234" t="str">
            <v xml:space="preserve">343.00 30301        </v>
          </cell>
          <cell r="B234">
            <v>34300</v>
          </cell>
          <cell r="C234">
            <v>30301</v>
          </cell>
          <cell r="D234">
            <v>-218914.71699999983</v>
          </cell>
        </row>
        <row r="235">
          <cell r="A235" t="str">
            <v xml:space="preserve">343.00 30300        </v>
          </cell>
          <cell r="B235">
            <v>34300</v>
          </cell>
          <cell r="C235">
            <v>30300</v>
          </cell>
          <cell r="D235">
            <v>-5708.2520000000004</v>
          </cell>
        </row>
        <row r="236">
          <cell r="A236" t="str">
            <v xml:space="preserve">343.00 30302        </v>
          </cell>
          <cell r="B236">
            <v>34300</v>
          </cell>
          <cell r="C236">
            <v>30302</v>
          </cell>
          <cell r="D236">
            <v>-12758.262917571141</v>
          </cell>
        </row>
        <row r="237">
          <cell r="A237" t="str">
            <v xml:space="preserve">343.00 30102        </v>
          </cell>
          <cell r="B237">
            <v>34300</v>
          </cell>
          <cell r="C237">
            <v>30102</v>
          </cell>
          <cell r="D237">
            <v>-26327.394000000004</v>
          </cell>
        </row>
        <row r="238">
          <cell r="A238" t="str">
            <v xml:space="preserve">343.00 30401        </v>
          </cell>
          <cell r="B238">
            <v>34300</v>
          </cell>
          <cell r="C238">
            <v>30401</v>
          </cell>
          <cell r="D238">
            <v>-176439.15799999936</v>
          </cell>
        </row>
        <row r="239">
          <cell r="A239" t="str">
            <v xml:space="preserve">343.00 30500        </v>
          </cell>
          <cell r="B239">
            <v>34300</v>
          </cell>
          <cell r="C239">
            <v>30500</v>
          </cell>
          <cell r="D239">
            <v>-24267.850999999995</v>
          </cell>
        </row>
        <row r="240">
          <cell r="A240" t="str">
            <v xml:space="preserve">343.00 30504        </v>
          </cell>
          <cell r="B240">
            <v>34300</v>
          </cell>
          <cell r="C240">
            <v>30504</v>
          </cell>
          <cell r="D240">
            <v>-185448.42499999944</v>
          </cell>
        </row>
        <row r="241">
          <cell r="A241" t="str">
            <v xml:space="preserve">343.00 30502        </v>
          </cell>
          <cell r="B241">
            <v>34300</v>
          </cell>
          <cell r="C241">
            <v>30502</v>
          </cell>
          <cell r="D241">
            <v>-112326.80630322694</v>
          </cell>
        </row>
        <row r="242">
          <cell r="A242" t="str">
            <v xml:space="preserve">343.00 30503        </v>
          </cell>
          <cell r="B242">
            <v>34300</v>
          </cell>
          <cell r="C242">
            <v>30503</v>
          </cell>
          <cell r="D242">
            <v>-130777.36038565561</v>
          </cell>
        </row>
        <row r="243">
          <cell r="A243" t="str">
            <v xml:space="preserve">343.00 40103        </v>
          </cell>
          <cell r="B243">
            <v>34300</v>
          </cell>
          <cell r="C243">
            <v>40103</v>
          </cell>
          <cell r="D243">
            <v>-29039.445999999996</v>
          </cell>
        </row>
        <row r="244">
          <cell r="A244" t="str">
            <v xml:space="preserve">343.00 30103        </v>
          </cell>
          <cell r="B244">
            <v>34300</v>
          </cell>
          <cell r="C244">
            <v>30103</v>
          </cell>
          <cell r="D244">
            <v>-42714.733</v>
          </cell>
        </row>
        <row r="245">
          <cell r="A245" t="str">
            <v xml:space="preserve">343.00 30600        </v>
          </cell>
          <cell r="B245">
            <v>34300</v>
          </cell>
          <cell r="C245">
            <v>30600</v>
          </cell>
          <cell r="D245">
            <v>-32382.959999999992</v>
          </cell>
        </row>
        <row r="246">
          <cell r="A246" t="str">
            <v xml:space="preserve">343.00 30601        </v>
          </cell>
          <cell r="B246">
            <v>34300</v>
          </cell>
          <cell r="C246">
            <v>30601</v>
          </cell>
          <cell r="D246">
            <v>-78089.078748319414</v>
          </cell>
        </row>
        <row r="247">
          <cell r="A247" t="str">
            <v xml:space="preserve">343.00 30602        </v>
          </cell>
          <cell r="B247">
            <v>34300</v>
          </cell>
          <cell r="C247">
            <v>30602</v>
          </cell>
          <cell r="D247">
            <v>-76902.381134005438</v>
          </cell>
        </row>
        <row r="248">
          <cell r="A248" t="str">
            <v xml:space="preserve">343.00 30700        </v>
          </cell>
          <cell r="B248">
            <v>34300</v>
          </cell>
          <cell r="C248">
            <v>30700</v>
          </cell>
          <cell r="D248">
            <v>-1361.2060000000001</v>
          </cell>
        </row>
        <row r="249">
          <cell r="A249" t="str">
            <v xml:space="preserve">343.00 30701        </v>
          </cell>
          <cell r="B249">
            <v>34300</v>
          </cell>
          <cell r="C249">
            <v>30701</v>
          </cell>
          <cell r="D249">
            <v>-45168.73</v>
          </cell>
        </row>
        <row r="250">
          <cell r="A250" t="str">
            <v xml:space="preserve">343.00 30702        </v>
          </cell>
          <cell r="B250">
            <v>34300</v>
          </cell>
          <cell r="C250">
            <v>30702</v>
          </cell>
          <cell r="D250">
            <v>-7821185.6119999969</v>
          </cell>
        </row>
        <row r="251">
          <cell r="A251" t="str">
            <v xml:space="preserve">343.00 40102        </v>
          </cell>
          <cell r="B251">
            <v>34300</v>
          </cell>
          <cell r="C251">
            <v>40102</v>
          </cell>
          <cell r="D251">
            <v>-3761.5649999999991</v>
          </cell>
        </row>
        <row r="252">
          <cell r="A252" t="str">
            <v xml:space="preserve">343.00 30801        </v>
          </cell>
          <cell r="B252">
            <v>34300</v>
          </cell>
          <cell r="C252">
            <v>30801</v>
          </cell>
          <cell r="D252">
            <v>-419550.81899999996</v>
          </cell>
        </row>
        <row r="253">
          <cell r="A253" t="str">
            <v xml:space="preserve">343.00 30901        </v>
          </cell>
          <cell r="B253">
            <v>34300</v>
          </cell>
          <cell r="C253">
            <v>30901</v>
          </cell>
          <cell r="D253">
            <v>-927707.43200000026</v>
          </cell>
        </row>
        <row r="254">
          <cell r="A254" t="str">
            <v xml:space="preserve">343.00 30902        </v>
          </cell>
          <cell r="B254">
            <v>34300</v>
          </cell>
          <cell r="C254">
            <v>30902</v>
          </cell>
          <cell r="D254">
            <v>-885946.36699999974</v>
          </cell>
        </row>
        <row r="255">
          <cell r="A255" t="str">
            <v xml:space="preserve">343.00 30903        </v>
          </cell>
          <cell r="B255">
            <v>34300</v>
          </cell>
          <cell r="C255">
            <v>30903</v>
          </cell>
          <cell r="D255">
            <v>-44490.461999999912</v>
          </cell>
        </row>
        <row r="256">
          <cell r="A256" t="str">
            <v xml:space="preserve">343.00 30900        </v>
          </cell>
          <cell r="B256">
            <v>34300</v>
          </cell>
          <cell r="C256">
            <v>30900</v>
          </cell>
          <cell r="D256">
            <v>-147388.06599999999</v>
          </cell>
        </row>
        <row r="257">
          <cell r="A257" t="str">
            <v xml:space="preserve">343.20 30201        </v>
          </cell>
          <cell r="B257">
            <v>34320</v>
          </cell>
          <cell r="C257">
            <v>30201</v>
          </cell>
          <cell r="D257">
            <v>0</v>
          </cell>
        </row>
        <row r="258">
          <cell r="A258" t="str">
            <v xml:space="preserve">343.20 30202        </v>
          </cell>
          <cell r="B258">
            <v>34320</v>
          </cell>
          <cell r="C258">
            <v>30202</v>
          </cell>
          <cell r="D258">
            <v>0</v>
          </cell>
        </row>
        <row r="259">
          <cell r="A259" t="str">
            <v xml:space="preserve">343.20 30301        </v>
          </cell>
          <cell r="B259">
            <v>34320</v>
          </cell>
          <cell r="C259">
            <v>30301</v>
          </cell>
          <cell r="D259">
            <v>0</v>
          </cell>
        </row>
        <row r="260">
          <cell r="A260" t="str">
            <v xml:space="preserve">343.20 30302        </v>
          </cell>
          <cell r="B260">
            <v>34320</v>
          </cell>
          <cell r="C260">
            <v>30302</v>
          </cell>
          <cell r="D260">
            <v>0</v>
          </cell>
        </row>
        <row r="261">
          <cell r="A261" t="str">
            <v xml:space="preserve">343.20 30102        </v>
          </cell>
          <cell r="B261">
            <v>34320</v>
          </cell>
          <cell r="C261">
            <v>30102</v>
          </cell>
          <cell r="D261">
            <v>0</v>
          </cell>
        </row>
        <row r="262">
          <cell r="A262" t="str">
            <v xml:space="preserve">343.20 30401        </v>
          </cell>
          <cell r="B262">
            <v>34320</v>
          </cell>
          <cell r="C262">
            <v>30401</v>
          </cell>
          <cell r="D262">
            <v>0</v>
          </cell>
        </row>
        <row r="263">
          <cell r="A263" t="str">
            <v xml:space="preserve">343.20 30504        </v>
          </cell>
          <cell r="B263">
            <v>34320</v>
          </cell>
          <cell r="C263">
            <v>30504</v>
          </cell>
          <cell r="D263">
            <v>0</v>
          </cell>
        </row>
        <row r="264">
          <cell r="A264" t="str">
            <v xml:space="preserve">343.20 30502        </v>
          </cell>
          <cell r="B264">
            <v>34320</v>
          </cell>
          <cell r="C264">
            <v>30502</v>
          </cell>
          <cell r="D264">
            <v>0</v>
          </cell>
        </row>
        <row r="265">
          <cell r="A265" t="str">
            <v xml:space="preserve">343.20 30503        </v>
          </cell>
          <cell r="B265">
            <v>34320</v>
          </cell>
          <cell r="C265">
            <v>30503</v>
          </cell>
          <cell r="D265">
            <v>0</v>
          </cell>
        </row>
        <row r="266">
          <cell r="A266" t="str">
            <v xml:space="preserve">343.20 30601        </v>
          </cell>
          <cell r="B266">
            <v>34320</v>
          </cell>
          <cell r="C266">
            <v>30601</v>
          </cell>
          <cell r="D266">
            <v>0</v>
          </cell>
        </row>
        <row r="267">
          <cell r="A267" t="str">
            <v xml:space="preserve">343.20 30602        </v>
          </cell>
          <cell r="B267">
            <v>34320</v>
          </cell>
          <cell r="C267">
            <v>30602</v>
          </cell>
          <cell r="D267">
            <v>0</v>
          </cell>
        </row>
        <row r="268">
          <cell r="A268" t="str">
            <v xml:space="preserve">343.20 30701        </v>
          </cell>
          <cell r="B268">
            <v>34320</v>
          </cell>
          <cell r="C268">
            <v>30701</v>
          </cell>
          <cell r="D268">
            <v>0</v>
          </cell>
        </row>
        <row r="269">
          <cell r="A269" t="str">
            <v xml:space="preserve">343.20 30801        </v>
          </cell>
          <cell r="B269">
            <v>34320</v>
          </cell>
          <cell r="C269">
            <v>30801</v>
          </cell>
          <cell r="D269">
            <v>0</v>
          </cell>
        </row>
        <row r="270">
          <cell r="A270" t="str">
            <v xml:space="preserve">343.20 30901        </v>
          </cell>
          <cell r="B270">
            <v>34320</v>
          </cell>
          <cell r="C270">
            <v>30901</v>
          </cell>
          <cell r="D270">
            <v>0</v>
          </cell>
        </row>
        <row r="271">
          <cell r="A271" t="str">
            <v xml:space="preserve">343.20 30902        </v>
          </cell>
          <cell r="B271">
            <v>34320</v>
          </cell>
          <cell r="C271">
            <v>30902</v>
          </cell>
          <cell r="D271">
            <v>0</v>
          </cell>
        </row>
        <row r="272">
          <cell r="A272" t="str">
            <v xml:space="preserve">343.20 30903        </v>
          </cell>
          <cell r="B272">
            <v>34320</v>
          </cell>
          <cell r="C272">
            <v>30903</v>
          </cell>
          <cell r="D272">
            <v>0</v>
          </cell>
        </row>
        <row r="273">
          <cell r="A273" t="str">
            <v xml:space="preserve">344.00 30200        </v>
          </cell>
          <cell r="B273">
            <v>34400</v>
          </cell>
          <cell r="C273">
            <v>30200</v>
          </cell>
          <cell r="D273">
            <v>-2014.6950000000002</v>
          </cell>
        </row>
        <row r="274">
          <cell r="A274" t="str">
            <v xml:space="preserve">344.00 30201        </v>
          </cell>
          <cell r="B274">
            <v>34400</v>
          </cell>
          <cell r="C274">
            <v>30201</v>
          </cell>
          <cell r="D274">
            <v>-84426.68</v>
          </cell>
        </row>
        <row r="275">
          <cell r="A275" t="str">
            <v xml:space="preserve">344.00 30202        </v>
          </cell>
          <cell r="B275">
            <v>34400</v>
          </cell>
          <cell r="C275">
            <v>30202</v>
          </cell>
          <cell r="D275">
            <v>-90508.565000000002</v>
          </cell>
        </row>
        <row r="276">
          <cell r="A276" t="str">
            <v xml:space="preserve">344.00 30101        </v>
          </cell>
          <cell r="B276">
            <v>34400</v>
          </cell>
          <cell r="C276">
            <v>30101</v>
          </cell>
          <cell r="D276">
            <v>-13222.04</v>
          </cell>
        </row>
        <row r="277">
          <cell r="A277" t="str">
            <v xml:space="preserve">344.00 30301        </v>
          </cell>
          <cell r="B277">
            <v>34400</v>
          </cell>
          <cell r="C277">
            <v>30301</v>
          </cell>
          <cell r="D277">
            <v>-137270.33000000002</v>
          </cell>
        </row>
        <row r="278">
          <cell r="A278" t="str">
            <v xml:space="preserve">344.00 30300        </v>
          </cell>
          <cell r="B278">
            <v>34400</v>
          </cell>
          <cell r="C278">
            <v>30300</v>
          </cell>
          <cell r="D278">
            <v>-24.184999999999999</v>
          </cell>
        </row>
        <row r="279">
          <cell r="A279" t="str">
            <v xml:space="preserve">344.00 30302        </v>
          </cell>
          <cell r="B279">
            <v>34400</v>
          </cell>
          <cell r="C279">
            <v>30302</v>
          </cell>
          <cell r="D279">
            <v>-13622.289999999995</v>
          </cell>
        </row>
        <row r="280">
          <cell r="A280" t="str">
            <v xml:space="preserve">344.00 30102        </v>
          </cell>
          <cell r="B280">
            <v>34400</v>
          </cell>
          <cell r="C280">
            <v>30102</v>
          </cell>
          <cell r="D280">
            <v>-110690.83499999999</v>
          </cell>
        </row>
        <row r="281">
          <cell r="A281" t="str">
            <v xml:space="preserve">344.00 30401        </v>
          </cell>
          <cell r="B281">
            <v>34400</v>
          </cell>
          <cell r="C281">
            <v>30401</v>
          </cell>
          <cell r="D281">
            <v>-110761.72</v>
          </cell>
        </row>
        <row r="282">
          <cell r="A282" t="str">
            <v xml:space="preserve">344.00 30504        </v>
          </cell>
          <cell r="B282">
            <v>34400</v>
          </cell>
          <cell r="C282">
            <v>30504</v>
          </cell>
          <cell r="D282">
            <v>-96002.154999999999</v>
          </cell>
        </row>
        <row r="283">
          <cell r="A283" t="str">
            <v xml:space="preserve">344.00 30502        </v>
          </cell>
          <cell r="B283">
            <v>34400</v>
          </cell>
          <cell r="C283">
            <v>30502</v>
          </cell>
          <cell r="D283">
            <v>-76507.785000000003</v>
          </cell>
        </row>
        <row r="284">
          <cell r="A284" t="str">
            <v xml:space="preserve">344.00 30503        </v>
          </cell>
          <cell r="B284">
            <v>34400</v>
          </cell>
          <cell r="C284">
            <v>30503</v>
          </cell>
          <cell r="D284">
            <v>-105630.045</v>
          </cell>
        </row>
        <row r="285">
          <cell r="A285" t="str">
            <v xml:space="preserve">344.00 30103        </v>
          </cell>
          <cell r="B285">
            <v>34400</v>
          </cell>
          <cell r="C285">
            <v>30103</v>
          </cell>
          <cell r="D285">
            <v>-111266.93000000002</v>
          </cell>
        </row>
        <row r="286">
          <cell r="A286" t="str">
            <v xml:space="preserve">344.00 30600        </v>
          </cell>
          <cell r="B286">
            <v>34400</v>
          </cell>
          <cell r="C286">
            <v>30600</v>
          </cell>
          <cell r="D286">
            <v>-408.12999999999892</v>
          </cell>
        </row>
        <row r="287">
          <cell r="A287" t="str">
            <v xml:space="preserve">344.00 30601        </v>
          </cell>
          <cell r="B287">
            <v>34400</v>
          </cell>
          <cell r="C287">
            <v>30601</v>
          </cell>
          <cell r="D287">
            <v>-42861.815000000002</v>
          </cell>
        </row>
        <row r="288">
          <cell r="A288" t="str">
            <v xml:space="preserve">344.00 30602        </v>
          </cell>
          <cell r="B288">
            <v>34400</v>
          </cell>
          <cell r="C288">
            <v>30602</v>
          </cell>
          <cell r="D288">
            <v>-51854.405000000006</v>
          </cell>
        </row>
        <row r="289">
          <cell r="A289" t="str">
            <v xml:space="preserve">344.00 30700        </v>
          </cell>
          <cell r="B289">
            <v>34400</v>
          </cell>
          <cell r="C289">
            <v>30700</v>
          </cell>
          <cell r="D289">
            <v>-137.33000000000001</v>
          </cell>
        </row>
        <row r="290">
          <cell r="A290" t="str">
            <v xml:space="preserve">344.00 30701        </v>
          </cell>
          <cell r="B290">
            <v>34400</v>
          </cell>
          <cell r="C290">
            <v>30701</v>
          </cell>
          <cell r="D290">
            <v>-19777.77</v>
          </cell>
        </row>
        <row r="291">
          <cell r="A291" t="str">
            <v xml:space="preserve">344.00 30702        </v>
          </cell>
          <cell r="B291">
            <v>34400</v>
          </cell>
          <cell r="C291">
            <v>30702</v>
          </cell>
          <cell r="D291">
            <v>-21157.22</v>
          </cell>
        </row>
        <row r="292">
          <cell r="A292" t="str">
            <v xml:space="preserve">344.00 30801        </v>
          </cell>
          <cell r="B292">
            <v>34400</v>
          </cell>
          <cell r="C292">
            <v>30801</v>
          </cell>
          <cell r="D292">
            <v>-235932.505</v>
          </cell>
        </row>
        <row r="293">
          <cell r="A293" t="str">
            <v xml:space="preserve">344.00 30901        </v>
          </cell>
          <cell r="B293">
            <v>34400</v>
          </cell>
          <cell r="C293">
            <v>30901</v>
          </cell>
          <cell r="D293">
            <v>-538211.84499999997</v>
          </cell>
        </row>
        <row r="294">
          <cell r="A294" t="str">
            <v xml:space="preserve">344.00 30902        </v>
          </cell>
          <cell r="B294">
            <v>34400</v>
          </cell>
          <cell r="C294">
            <v>30902</v>
          </cell>
          <cell r="D294">
            <v>-464303.74500000005</v>
          </cell>
        </row>
        <row r="295">
          <cell r="A295" t="str">
            <v xml:space="preserve">344.00 30903        </v>
          </cell>
          <cell r="B295">
            <v>34400</v>
          </cell>
          <cell r="C295">
            <v>30903</v>
          </cell>
          <cell r="D295">
            <v>-23318.6</v>
          </cell>
        </row>
        <row r="296">
          <cell r="A296" t="str">
            <v xml:space="preserve">345.00 40101        </v>
          </cell>
          <cell r="B296">
            <v>34500</v>
          </cell>
          <cell r="C296">
            <v>40101</v>
          </cell>
          <cell r="D296">
            <v>-1900.6079999999999</v>
          </cell>
        </row>
        <row r="297">
          <cell r="A297" t="str">
            <v xml:space="preserve">345.00 30200        </v>
          </cell>
          <cell r="B297">
            <v>34500</v>
          </cell>
          <cell r="C297">
            <v>30200</v>
          </cell>
          <cell r="D297">
            <v>-7208.5540000000001</v>
          </cell>
        </row>
        <row r="298">
          <cell r="A298" t="str">
            <v xml:space="preserve">345.00 30201        </v>
          </cell>
          <cell r="B298">
            <v>34500</v>
          </cell>
          <cell r="C298">
            <v>30201</v>
          </cell>
          <cell r="D298">
            <v>-16751.736999999997</v>
          </cell>
        </row>
        <row r="299">
          <cell r="A299" t="str">
            <v xml:space="preserve">345.00 30202        </v>
          </cell>
          <cell r="B299">
            <v>34500</v>
          </cell>
          <cell r="C299">
            <v>30202</v>
          </cell>
          <cell r="D299">
            <v>-13764.916000000001</v>
          </cell>
        </row>
        <row r="300">
          <cell r="A300" t="str">
            <v xml:space="preserve">345.00 30101        </v>
          </cell>
          <cell r="B300">
            <v>34500</v>
          </cell>
          <cell r="C300">
            <v>30101</v>
          </cell>
          <cell r="D300">
            <v>-625.52200000000005</v>
          </cell>
        </row>
        <row r="301">
          <cell r="A301" t="str">
            <v xml:space="preserve">345.00 30301        </v>
          </cell>
          <cell r="B301">
            <v>34500</v>
          </cell>
          <cell r="C301">
            <v>30301</v>
          </cell>
          <cell r="D301">
            <v>-30476.571999999993</v>
          </cell>
        </row>
        <row r="302">
          <cell r="A302" t="str">
            <v xml:space="preserve">345.00 30300        </v>
          </cell>
          <cell r="B302">
            <v>34500</v>
          </cell>
          <cell r="C302">
            <v>30300</v>
          </cell>
          <cell r="D302">
            <v>-148.78300000000002</v>
          </cell>
        </row>
        <row r="303">
          <cell r="A303" t="str">
            <v xml:space="preserve">345.00 30302        </v>
          </cell>
          <cell r="B303">
            <v>34500</v>
          </cell>
          <cell r="C303">
            <v>30302</v>
          </cell>
          <cell r="D303">
            <v>-1913.8620000000001</v>
          </cell>
        </row>
        <row r="304">
          <cell r="A304" t="str">
            <v xml:space="preserve">345.00 30102        </v>
          </cell>
          <cell r="B304">
            <v>34500</v>
          </cell>
          <cell r="C304">
            <v>30102</v>
          </cell>
          <cell r="D304">
            <v>-14615.219000000001</v>
          </cell>
        </row>
        <row r="305">
          <cell r="A305" t="str">
            <v xml:space="preserve">345.00 30401        </v>
          </cell>
          <cell r="B305">
            <v>34500</v>
          </cell>
          <cell r="C305">
            <v>30401</v>
          </cell>
          <cell r="D305">
            <v>-23929.903999999999</v>
          </cell>
        </row>
        <row r="306">
          <cell r="A306" t="str">
            <v xml:space="preserve">345.00 30500        </v>
          </cell>
          <cell r="B306">
            <v>34500</v>
          </cell>
          <cell r="C306">
            <v>30500</v>
          </cell>
          <cell r="D306">
            <v>-3792.5160000000001</v>
          </cell>
        </row>
        <row r="307">
          <cell r="A307" t="str">
            <v xml:space="preserve">345.00 30504        </v>
          </cell>
          <cell r="B307">
            <v>34500</v>
          </cell>
          <cell r="C307">
            <v>30504</v>
          </cell>
          <cell r="D307">
            <v>-24707.182000000001</v>
          </cell>
        </row>
        <row r="308">
          <cell r="A308" t="str">
            <v xml:space="preserve">345.00 30502        </v>
          </cell>
          <cell r="B308">
            <v>34500</v>
          </cell>
          <cell r="C308">
            <v>30502</v>
          </cell>
          <cell r="D308">
            <v>-19209.060000000001</v>
          </cell>
        </row>
        <row r="309">
          <cell r="A309" t="str">
            <v xml:space="preserve">345.00 30503        </v>
          </cell>
          <cell r="B309">
            <v>34500</v>
          </cell>
          <cell r="C309">
            <v>30503</v>
          </cell>
          <cell r="D309">
            <v>-17940.178</v>
          </cell>
        </row>
        <row r="310">
          <cell r="A310" t="str">
            <v xml:space="preserve">345.00 30103        </v>
          </cell>
          <cell r="B310">
            <v>34500</v>
          </cell>
          <cell r="C310">
            <v>30103</v>
          </cell>
          <cell r="D310">
            <v>-6949.6640000000007</v>
          </cell>
        </row>
        <row r="311">
          <cell r="A311" t="str">
            <v xml:space="preserve">345.00 30600        </v>
          </cell>
          <cell r="B311">
            <v>34500</v>
          </cell>
          <cell r="C311">
            <v>30600</v>
          </cell>
          <cell r="D311">
            <v>-1858.3880000000004</v>
          </cell>
        </row>
        <row r="312">
          <cell r="A312" t="str">
            <v xml:space="preserve">345.00 30601        </v>
          </cell>
          <cell r="B312">
            <v>34500</v>
          </cell>
          <cell r="C312">
            <v>30601</v>
          </cell>
          <cell r="D312">
            <v>-8270.4710000000014</v>
          </cell>
        </row>
        <row r="313">
          <cell r="A313" t="str">
            <v xml:space="preserve">345.00 30602        </v>
          </cell>
          <cell r="B313">
            <v>34500</v>
          </cell>
          <cell r="C313">
            <v>30602</v>
          </cell>
          <cell r="D313">
            <v>-9118.3019999999979</v>
          </cell>
        </row>
        <row r="314">
          <cell r="A314" t="str">
            <v xml:space="preserve">345.00 30700        </v>
          </cell>
          <cell r="B314">
            <v>34500</v>
          </cell>
          <cell r="C314">
            <v>30700</v>
          </cell>
          <cell r="D314">
            <v>-163.12800000000004</v>
          </cell>
        </row>
        <row r="315">
          <cell r="A315" t="str">
            <v xml:space="preserve">345.00 30701        </v>
          </cell>
          <cell r="B315">
            <v>34500</v>
          </cell>
          <cell r="C315">
            <v>30701</v>
          </cell>
          <cell r="D315">
            <v>-4751.3969999999999</v>
          </cell>
        </row>
        <row r="316">
          <cell r="A316" t="str">
            <v xml:space="preserve">345.00 30702        </v>
          </cell>
          <cell r="B316">
            <v>34500</v>
          </cell>
          <cell r="C316">
            <v>30702</v>
          </cell>
          <cell r="D316">
            <v>-4741.3649999999998</v>
          </cell>
        </row>
        <row r="317">
          <cell r="A317" t="str">
            <v xml:space="preserve">345.00 40102        </v>
          </cell>
          <cell r="B317">
            <v>34500</v>
          </cell>
          <cell r="C317">
            <v>40102</v>
          </cell>
          <cell r="D317">
            <v>-446.5739999999999</v>
          </cell>
        </row>
        <row r="318">
          <cell r="A318" t="str">
            <v xml:space="preserve">345.00 30801        </v>
          </cell>
          <cell r="B318">
            <v>34500</v>
          </cell>
          <cell r="C318">
            <v>30801</v>
          </cell>
          <cell r="D318">
            <v>-59140.518999999993</v>
          </cell>
        </row>
        <row r="319">
          <cell r="A319" t="str">
            <v xml:space="preserve">345.00 30901        </v>
          </cell>
          <cell r="B319">
            <v>34500</v>
          </cell>
          <cell r="C319">
            <v>30901</v>
          </cell>
          <cell r="D319">
            <v>-158052.96900000001</v>
          </cell>
        </row>
        <row r="320">
          <cell r="A320" t="str">
            <v xml:space="preserve">345.00 30902        </v>
          </cell>
          <cell r="B320">
            <v>34500</v>
          </cell>
          <cell r="C320">
            <v>30902</v>
          </cell>
          <cell r="D320">
            <v>-71758.47600000001</v>
          </cell>
        </row>
        <row r="321">
          <cell r="A321" t="str">
            <v xml:space="preserve">345.00 30903        </v>
          </cell>
          <cell r="B321">
            <v>34500</v>
          </cell>
          <cell r="C321">
            <v>30903</v>
          </cell>
          <cell r="D321">
            <v>-3603.9059999999999</v>
          </cell>
        </row>
        <row r="322">
          <cell r="A322" t="str">
            <v xml:space="preserve">346.00 30200        </v>
          </cell>
          <cell r="B322">
            <v>34600</v>
          </cell>
          <cell r="C322">
            <v>30200</v>
          </cell>
          <cell r="D322">
            <v>0</v>
          </cell>
        </row>
        <row r="323">
          <cell r="A323" t="str">
            <v xml:space="preserve">346.00 30201        </v>
          </cell>
          <cell r="B323">
            <v>34600</v>
          </cell>
          <cell r="C323">
            <v>30201</v>
          </cell>
          <cell r="D323">
            <v>0</v>
          </cell>
        </row>
        <row r="324">
          <cell r="A324" t="str">
            <v xml:space="preserve">346.00 30202        </v>
          </cell>
          <cell r="B324">
            <v>34600</v>
          </cell>
          <cell r="C324">
            <v>30202</v>
          </cell>
          <cell r="D324">
            <v>0</v>
          </cell>
        </row>
        <row r="325">
          <cell r="A325" t="str">
            <v xml:space="preserve">346.00 30101        </v>
          </cell>
          <cell r="B325">
            <v>34600</v>
          </cell>
          <cell r="C325">
            <v>30101</v>
          </cell>
          <cell r="D325">
            <v>0</v>
          </cell>
        </row>
        <row r="326">
          <cell r="A326" t="str">
            <v xml:space="preserve">346.00 30301        </v>
          </cell>
          <cell r="B326">
            <v>34600</v>
          </cell>
          <cell r="C326">
            <v>30301</v>
          </cell>
          <cell r="D326">
            <v>0</v>
          </cell>
        </row>
        <row r="327">
          <cell r="A327" t="str">
            <v xml:space="preserve">346.00 30300        </v>
          </cell>
          <cell r="B327">
            <v>34600</v>
          </cell>
          <cell r="C327">
            <v>30300</v>
          </cell>
          <cell r="D327">
            <v>0</v>
          </cell>
        </row>
        <row r="328">
          <cell r="A328" t="str">
            <v xml:space="preserve">346.00 30302        </v>
          </cell>
          <cell r="B328">
            <v>34600</v>
          </cell>
          <cell r="C328">
            <v>30302</v>
          </cell>
          <cell r="D328">
            <v>0</v>
          </cell>
        </row>
        <row r="329">
          <cell r="A329" t="str">
            <v xml:space="preserve">346.00 30102        </v>
          </cell>
          <cell r="B329">
            <v>34600</v>
          </cell>
          <cell r="C329">
            <v>30102</v>
          </cell>
          <cell r="D329">
            <v>0</v>
          </cell>
        </row>
        <row r="330">
          <cell r="A330" t="str">
            <v xml:space="preserve">346.00 30401        </v>
          </cell>
          <cell r="B330">
            <v>34600</v>
          </cell>
          <cell r="C330">
            <v>30401</v>
          </cell>
          <cell r="D330">
            <v>0</v>
          </cell>
        </row>
        <row r="331">
          <cell r="A331" t="str">
            <v xml:space="preserve">346.00 30500        </v>
          </cell>
          <cell r="B331">
            <v>34600</v>
          </cell>
          <cell r="C331">
            <v>30500</v>
          </cell>
          <cell r="D331">
            <v>0</v>
          </cell>
        </row>
        <row r="332">
          <cell r="A332" t="str">
            <v xml:space="preserve">346.00 30504        </v>
          </cell>
          <cell r="B332">
            <v>34600</v>
          </cell>
          <cell r="C332">
            <v>30504</v>
          </cell>
          <cell r="D332">
            <v>0</v>
          </cell>
        </row>
        <row r="333">
          <cell r="A333" t="str">
            <v xml:space="preserve">346.00 30502        </v>
          </cell>
          <cell r="B333">
            <v>34600</v>
          </cell>
          <cell r="C333">
            <v>30502</v>
          </cell>
          <cell r="D333">
            <v>0</v>
          </cell>
        </row>
        <row r="334">
          <cell r="A334" t="str">
            <v xml:space="preserve">346.00 30503        </v>
          </cell>
          <cell r="B334">
            <v>34600</v>
          </cell>
          <cell r="C334">
            <v>30503</v>
          </cell>
          <cell r="D334">
            <v>0</v>
          </cell>
        </row>
        <row r="335">
          <cell r="A335" t="str">
            <v xml:space="preserve">346.00 40103        </v>
          </cell>
          <cell r="B335">
            <v>34600</v>
          </cell>
          <cell r="C335">
            <v>40103</v>
          </cell>
          <cell r="D335">
            <v>0</v>
          </cell>
        </row>
        <row r="336">
          <cell r="A336" t="str">
            <v xml:space="preserve">346.00 30103        </v>
          </cell>
          <cell r="B336">
            <v>34600</v>
          </cell>
          <cell r="C336">
            <v>30103</v>
          </cell>
          <cell r="D336">
            <v>0</v>
          </cell>
        </row>
        <row r="337">
          <cell r="A337" t="str">
            <v xml:space="preserve">346.00 30600        </v>
          </cell>
          <cell r="B337">
            <v>34600</v>
          </cell>
          <cell r="C337">
            <v>30600</v>
          </cell>
          <cell r="D337">
            <v>0</v>
          </cell>
        </row>
        <row r="338">
          <cell r="A338" t="str">
            <v xml:space="preserve">346.00 30601        </v>
          </cell>
          <cell r="B338">
            <v>34600</v>
          </cell>
          <cell r="C338">
            <v>30601</v>
          </cell>
          <cell r="D338">
            <v>0</v>
          </cell>
        </row>
        <row r="339">
          <cell r="A339" t="str">
            <v xml:space="preserve">346.00 30602        </v>
          </cell>
          <cell r="B339">
            <v>34600</v>
          </cell>
          <cell r="C339">
            <v>30602</v>
          </cell>
          <cell r="D339">
            <v>0</v>
          </cell>
        </row>
        <row r="340">
          <cell r="A340" t="str">
            <v xml:space="preserve">346.00 30700        </v>
          </cell>
          <cell r="B340">
            <v>34600</v>
          </cell>
          <cell r="C340">
            <v>30700</v>
          </cell>
          <cell r="D340">
            <v>0</v>
          </cell>
        </row>
        <row r="341">
          <cell r="A341" t="str">
            <v xml:space="preserve">346.00 30701        </v>
          </cell>
          <cell r="B341">
            <v>34600</v>
          </cell>
          <cell r="C341">
            <v>30701</v>
          </cell>
          <cell r="D341">
            <v>0</v>
          </cell>
        </row>
        <row r="342">
          <cell r="A342" t="str">
            <v xml:space="preserve">346.00 30702        </v>
          </cell>
          <cell r="B342">
            <v>34600</v>
          </cell>
          <cell r="C342">
            <v>30702</v>
          </cell>
          <cell r="D342">
            <v>0</v>
          </cell>
        </row>
        <row r="343">
          <cell r="A343" t="str">
            <v xml:space="preserve">346.00 30801        </v>
          </cell>
          <cell r="B343">
            <v>34600</v>
          </cell>
          <cell r="C343">
            <v>30801</v>
          </cell>
          <cell r="D343">
            <v>0</v>
          </cell>
        </row>
        <row r="344">
          <cell r="A344" t="str">
            <v xml:space="preserve">346.00 30901        </v>
          </cell>
          <cell r="B344">
            <v>34600</v>
          </cell>
          <cell r="C344">
            <v>30901</v>
          </cell>
          <cell r="D344">
            <v>0</v>
          </cell>
        </row>
        <row r="345">
          <cell r="A345" t="str">
            <v xml:space="preserve">346.00 30902        </v>
          </cell>
          <cell r="B345">
            <v>34600</v>
          </cell>
          <cell r="C345">
            <v>30902</v>
          </cell>
          <cell r="D345">
            <v>0</v>
          </cell>
        </row>
        <row r="346">
          <cell r="A346" t="str">
            <v xml:space="preserve">346.00 30903        </v>
          </cell>
          <cell r="B346">
            <v>34600</v>
          </cell>
          <cell r="C346">
            <v>30903</v>
          </cell>
          <cell r="D346">
            <v>0</v>
          </cell>
        </row>
        <row r="347">
          <cell r="A347" t="str">
            <v xml:space="preserve">346.00 30900        </v>
          </cell>
          <cell r="B347">
            <v>34600</v>
          </cell>
          <cell r="C347">
            <v>30900</v>
          </cell>
          <cell r="D347">
            <v>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Plt For GF"/>
      <sheetName val="OLD Rsve For GF"/>
      <sheetName val="OLD Plt_Activity"/>
      <sheetName val="OLD Rsv_Activity"/>
      <sheetName val="OLD Data_For_Pivot"/>
      <sheetName val="Function"/>
      <sheetName val="Projections"/>
      <sheetName val="Notes"/>
      <sheetName val="UI_Model"/>
      <sheetName val="Sheet3"/>
      <sheetName val="Rpt 99970 Plant"/>
      <sheetName val="Rpt 99960 Reserve"/>
      <sheetName val="WC and Cape allocation "/>
      <sheetName val="NEW data pivot PLANT - Convert "/>
      <sheetName val="NEW data pivot PLANT - CSP Cd 9"/>
      <sheetName val="NEW data pivot PLANT - CSP Cd 0"/>
      <sheetName val="NEW data pivot PLANT"/>
      <sheetName val="NEW data for pivots"/>
      <sheetName val="NEW data pivot PLANT (2)"/>
      <sheetName val="NEW data pivot RESERVE - Conver"/>
      <sheetName val="NEW data pivot RESERVE"/>
      <sheetName val="NEW data pivot RESERVE PLANT"/>
      <sheetName val="Lookups"/>
      <sheetName val="NS Lookups"/>
      <sheetName val="SL Convert - Production"/>
      <sheetName val="SL Convert - TDG"/>
      <sheetName val="Production Ageit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L1" t="str">
            <v>Tag</v>
          </cell>
          <cell r="M1" t="str">
            <v>Incl/ Exclude</v>
          </cell>
          <cell r="N1" t="str">
            <v>Function</v>
          </cell>
          <cell r="V1" t="str">
            <v>Tag</v>
          </cell>
          <cell r="W1" t="str">
            <v>Function</v>
          </cell>
        </row>
        <row r="2">
          <cell r="L2" t="str">
            <v>30100Intangible Plant</v>
          </cell>
          <cell r="M2" t="str">
            <v>Excl</v>
          </cell>
          <cell r="N2" t="str">
            <v>01 - Intangible Plant</v>
          </cell>
          <cell r="V2" t="str">
            <v>30100Intangible Plant</v>
          </cell>
          <cell r="W2" t="str">
            <v>No Groups</v>
          </cell>
        </row>
        <row r="3">
          <cell r="L3" t="str">
            <v>30300Intangible Plant</v>
          </cell>
          <cell r="M3" t="str">
            <v>Excl</v>
          </cell>
          <cell r="N3" t="str">
            <v>01 - Intangible Plant</v>
          </cell>
          <cell r="V3" t="str">
            <v>30300Intangible Plant</v>
          </cell>
          <cell r="W3" t="str">
            <v>No Groups</v>
          </cell>
        </row>
        <row r="4">
          <cell r="L4" t="str">
            <v>30350Intangible Plant</v>
          </cell>
          <cell r="M4" t="str">
            <v>Excl</v>
          </cell>
          <cell r="N4" t="str">
            <v>01 - Intangible Plant</v>
          </cell>
          <cell r="V4" t="str">
            <v>30350Intangible Plant</v>
          </cell>
          <cell r="W4" t="str">
            <v>No Groups</v>
          </cell>
        </row>
        <row r="5">
          <cell r="L5" t="str">
            <v>30380Intangible Plant</v>
          </cell>
          <cell r="M5" t="str">
            <v>Excl</v>
          </cell>
          <cell r="N5" t="str">
            <v>01 - Intangible Plant</v>
          </cell>
          <cell r="V5" t="str">
            <v>30380Intangible Plant</v>
          </cell>
          <cell r="W5" t="str">
            <v>No Groups</v>
          </cell>
        </row>
        <row r="6">
          <cell r="L6" t="str">
            <v>30399Intangible Plant</v>
          </cell>
          <cell r="M6" t="str">
            <v>Excl</v>
          </cell>
          <cell r="N6" t="str">
            <v>01 - Intangible Plant</v>
          </cell>
          <cell r="V6" t="str">
            <v>30399Intangible Plant</v>
          </cell>
          <cell r="W6" t="str">
            <v>No Groups</v>
          </cell>
        </row>
        <row r="7">
          <cell r="L7" t="str">
            <v>31000CapeCanaveral Comm</v>
          </cell>
          <cell r="M7" t="str">
            <v>Excl</v>
          </cell>
          <cell r="N7" t="str">
            <v>02 - Steam Generation Plant</v>
          </cell>
          <cell r="V7" t="str">
            <v>31000CapeCanaveral Comm</v>
          </cell>
          <cell r="W7" t="str">
            <v>Steam</v>
          </cell>
        </row>
        <row r="8">
          <cell r="L8" t="str">
            <v>31000Cutler Comm</v>
          </cell>
          <cell r="M8" t="str">
            <v>Excl</v>
          </cell>
          <cell r="N8" t="str">
            <v>02 - Steam Generation Plant</v>
          </cell>
          <cell r="V8" t="str">
            <v>31100CapeCanaveral Comm</v>
          </cell>
          <cell r="W8" t="str">
            <v>Steam</v>
          </cell>
        </row>
        <row r="9">
          <cell r="L9" t="str">
            <v>31000Manatee Comm</v>
          </cell>
          <cell r="M9" t="str">
            <v>Excl</v>
          </cell>
          <cell r="N9" t="str">
            <v>02 - Steam Generation Plant</v>
          </cell>
          <cell r="V9" t="str">
            <v>31400CapeCanaveral Comm</v>
          </cell>
          <cell r="W9" t="str">
            <v>Steam</v>
          </cell>
        </row>
        <row r="10">
          <cell r="L10" t="str">
            <v>31000Martin Comm</v>
          </cell>
          <cell r="M10" t="str">
            <v>Excl</v>
          </cell>
          <cell r="N10" t="str">
            <v>02 - Steam Generation Plant</v>
          </cell>
          <cell r="V10" t="str">
            <v>31650CapeCanaveral Comm</v>
          </cell>
          <cell r="W10" t="str">
            <v>Steam</v>
          </cell>
        </row>
        <row r="11">
          <cell r="L11" t="str">
            <v>31000PtEverglades U1</v>
          </cell>
          <cell r="M11" t="str">
            <v>Excl</v>
          </cell>
          <cell r="N11" t="str">
            <v>02 - Steam Generation Plant</v>
          </cell>
          <cell r="V11" t="str">
            <v>31670CapeCanaveral Comm</v>
          </cell>
          <cell r="W11" t="str">
            <v>Steam</v>
          </cell>
        </row>
        <row r="12">
          <cell r="L12" t="str">
            <v>31000Riviera Comm</v>
          </cell>
          <cell r="M12" t="str">
            <v>Excl</v>
          </cell>
          <cell r="N12" t="str">
            <v>02 - Steam Generation Plant</v>
          </cell>
          <cell r="V12" t="str">
            <v>31100CapeCanaveral U1</v>
          </cell>
          <cell r="W12" t="str">
            <v>Steam</v>
          </cell>
        </row>
        <row r="13">
          <cell r="L13" t="str">
            <v>31000Scherer Comm</v>
          </cell>
          <cell r="M13" t="str">
            <v>Excl</v>
          </cell>
          <cell r="N13" t="str">
            <v>02 - Steam Generation Plant</v>
          </cell>
          <cell r="V13" t="str">
            <v>31400CapeCanaveral U1</v>
          </cell>
          <cell r="W13" t="str">
            <v>Steam</v>
          </cell>
        </row>
        <row r="14">
          <cell r="L14" t="str">
            <v>31000Scherer Comm U3&amp;4</v>
          </cell>
          <cell r="M14" t="str">
            <v>Excl</v>
          </cell>
          <cell r="N14" t="str">
            <v>02 - Steam Generation Plant</v>
          </cell>
          <cell r="V14" t="str">
            <v>31100CapeCanaveral U2</v>
          </cell>
          <cell r="W14" t="str">
            <v>Steam</v>
          </cell>
        </row>
        <row r="15">
          <cell r="L15" t="str">
            <v>31000Scherer U4</v>
          </cell>
          <cell r="M15" t="str">
            <v>Excl</v>
          </cell>
          <cell r="N15" t="str">
            <v>02 - Steam Generation Plant</v>
          </cell>
          <cell r="V15" t="str">
            <v>31400CapeCanaveral U2</v>
          </cell>
          <cell r="W15" t="str">
            <v>Steam</v>
          </cell>
        </row>
        <row r="16">
          <cell r="L16" t="str">
            <v>31000SJRPP - Coal &amp; Limestone</v>
          </cell>
          <cell r="M16" t="str">
            <v>Excl</v>
          </cell>
          <cell r="N16" t="str">
            <v>02 - Steam Generation Plant</v>
          </cell>
          <cell r="V16" t="str">
            <v>31000Cutler Comm</v>
          </cell>
          <cell r="W16" t="str">
            <v>Steam</v>
          </cell>
        </row>
        <row r="17">
          <cell r="L17" t="str">
            <v>31000SJRPP - Comm</v>
          </cell>
          <cell r="M17" t="str">
            <v>Excl</v>
          </cell>
          <cell r="N17" t="str">
            <v>02 - Steam Generation Plant</v>
          </cell>
          <cell r="V17" t="str">
            <v>31670Cutler Comm</v>
          </cell>
          <cell r="W17" t="str">
            <v>Steam</v>
          </cell>
        </row>
        <row r="18">
          <cell r="L18" t="str">
            <v>31000Turkey Pt U1</v>
          </cell>
          <cell r="M18" t="str">
            <v>Excl</v>
          </cell>
          <cell r="N18" t="str">
            <v>02 - Steam Generation Plant</v>
          </cell>
          <cell r="V18" t="str">
            <v>31650FtMyers Comm</v>
          </cell>
          <cell r="W18" t="str">
            <v>Steam</v>
          </cell>
        </row>
        <row r="19">
          <cell r="L19" t="str">
            <v>31100CapeCanaveral Comm</v>
          </cell>
          <cell r="M19" t="str">
            <v>Excl</v>
          </cell>
          <cell r="N19" t="str">
            <v>02 - Steam Generation Plant</v>
          </cell>
          <cell r="V19" t="str">
            <v>31000Manatee Comm</v>
          </cell>
          <cell r="W19" t="str">
            <v>Steam</v>
          </cell>
        </row>
        <row r="20">
          <cell r="L20" t="str">
            <v>31100CapeCanaveral U1</v>
          </cell>
          <cell r="M20" t="str">
            <v>Excl</v>
          </cell>
          <cell r="N20" t="str">
            <v>02 - Steam Generation Plant</v>
          </cell>
          <cell r="V20" t="str">
            <v>31100Manatee Comm</v>
          </cell>
          <cell r="W20" t="str">
            <v>Steam</v>
          </cell>
        </row>
        <row r="21">
          <cell r="L21" t="str">
            <v>31100CapeCanaveral U2</v>
          </cell>
          <cell r="M21" t="str">
            <v>Excl</v>
          </cell>
          <cell r="N21" t="str">
            <v>02 - Steam Generation Plant</v>
          </cell>
          <cell r="V21" t="str">
            <v>31200Manatee Comm</v>
          </cell>
          <cell r="W21" t="str">
            <v>Steam</v>
          </cell>
        </row>
        <row r="22">
          <cell r="L22" t="str">
            <v>31100Manatee Comm</v>
          </cell>
          <cell r="M22" t="str">
            <v>Incl</v>
          </cell>
          <cell r="N22" t="str">
            <v>02 - Steam Generation Plant</v>
          </cell>
          <cell r="V22" t="str">
            <v>31400Manatee Comm</v>
          </cell>
          <cell r="W22" t="str">
            <v>Steam</v>
          </cell>
        </row>
        <row r="23">
          <cell r="L23" t="str">
            <v>31100Manatee U1</v>
          </cell>
          <cell r="M23" t="str">
            <v>Incl</v>
          </cell>
          <cell r="N23" t="str">
            <v>02 - Steam Generation Plant</v>
          </cell>
          <cell r="V23" t="str">
            <v>31500Manatee Comm</v>
          </cell>
          <cell r="W23" t="str">
            <v>Steam</v>
          </cell>
        </row>
        <row r="24">
          <cell r="L24" t="str">
            <v>31100Manatee U2</v>
          </cell>
          <cell r="M24" t="str">
            <v>Incl</v>
          </cell>
          <cell r="N24" t="str">
            <v>02 - Steam Generation Plant</v>
          </cell>
          <cell r="V24" t="str">
            <v>31600Manatee Comm</v>
          </cell>
          <cell r="W24" t="str">
            <v>Steam</v>
          </cell>
        </row>
        <row r="25">
          <cell r="L25" t="str">
            <v>31100Martin Comm</v>
          </cell>
          <cell r="M25" t="str">
            <v>Incl</v>
          </cell>
          <cell r="N25" t="str">
            <v>02 - Steam Generation Plant</v>
          </cell>
          <cell r="V25" t="str">
            <v>31630Manatee Comm</v>
          </cell>
          <cell r="W25" t="str">
            <v>Steam</v>
          </cell>
        </row>
        <row r="26">
          <cell r="L26" t="str">
            <v>31100Martin U1</v>
          </cell>
          <cell r="M26" t="str">
            <v>Incl</v>
          </cell>
          <cell r="N26" t="str">
            <v>02 - Steam Generation Plant</v>
          </cell>
          <cell r="V26" t="str">
            <v>31650Manatee Comm</v>
          </cell>
          <cell r="W26" t="str">
            <v>Steam</v>
          </cell>
        </row>
        <row r="27">
          <cell r="L27" t="str">
            <v>31100Martin U2</v>
          </cell>
          <cell r="M27" t="str">
            <v>Incl</v>
          </cell>
          <cell r="N27" t="str">
            <v>02 - Steam Generation Plant</v>
          </cell>
          <cell r="V27" t="str">
            <v>31670Manatee Comm</v>
          </cell>
          <cell r="W27" t="str">
            <v>Steam</v>
          </cell>
        </row>
        <row r="28">
          <cell r="L28" t="str">
            <v>31100PtEverglades Comm</v>
          </cell>
          <cell r="M28" t="str">
            <v>Excl</v>
          </cell>
          <cell r="N28" t="str">
            <v>02 - Steam Generation Plant</v>
          </cell>
          <cell r="V28" t="str">
            <v>31100Manatee U1</v>
          </cell>
          <cell r="W28" t="str">
            <v>Steam</v>
          </cell>
        </row>
        <row r="29">
          <cell r="L29" t="str">
            <v>31100PtEverglades U3</v>
          </cell>
          <cell r="M29" t="str">
            <v>Excl</v>
          </cell>
          <cell r="N29" t="str">
            <v>02 - Steam Generation Plant</v>
          </cell>
          <cell r="V29" t="str">
            <v>31200Manatee U1</v>
          </cell>
          <cell r="W29" t="str">
            <v>Steam</v>
          </cell>
        </row>
        <row r="30">
          <cell r="L30" t="str">
            <v>31100PtEverglades U4</v>
          </cell>
          <cell r="M30" t="str">
            <v>Excl</v>
          </cell>
          <cell r="N30" t="str">
            <v>02 - Steam Generation Plant</v>
          </cell>
          <cell r="V30" t="str">
            <v>31400Manatee U1</v>
          </cell>
          <cell r="W30" t="str">
            <v>Steam</v>
          </cell>
        </row>
        <row r="31">
          <cell r="L31" t="str">
            <v>31100Riviera Comm</v>
          </cell>
          <cell r="M31" t="str">
            <v>Excl</v>
          </cell>
          <cell r="N31" t="str">
            <v>02 - Steam Generation Plant</v>
          </cell>
          <cell r="V31" t="str">
            <v>31500Manatee U1</v>
          </cell>
          <cell r="W31" t="str">
            <v>Steam</v>
          </cell>
        </row>
        <row r="32">
          <cell r="L32" t="str">
            <v>31100Riviera U3</v>
          </cell>
          <cell r="M32" t="str">
            <v>Excl</v>
          </cell>
          <cell r="N32" t="str">
            <v>02 - Steam Generation Plant</v>
          </cell>
          <cell r="V32" t="str">
            <v>31600Manatee U1</v>
          </cell>
          <cell r="W32" t="str">
            <v>Steam</v>
          </cell>
        </row>
        <row r="33">
          <cell r="L33" t="str">
            <v>31100Sanford Comm</v>
          </cell>
          <cell r="M33" t="str">
            <v>Excl</v>
          </cell>
          <cell r="N33" t="str">
            <v>02 - Steam Generation Plant</v>
          </cell>
          <cell r="V33" t="str">
            <v>31100Manatee U2</v>
          </cell>
          <cell r="W33" t="str">
            <v>Steam</v>
          </cell>
        </row>
        <row r="34">
          <cell r="L34" t="str">
            <v>31100Sanford U3</v>
          </cell>
          <cell r="M34" t="str">
            <v>Excl</v>
          </cell>
          <cell r="N34" t="str">
            <v>02 - Steam Generation Plant</v>
          </cell>
          <cell r="V34" t="str">
            <v>31200Manatee U2</v>
          </cell>
          <cell r="W34" t="str">
            <v>Steam</v>
          </cell>
        </row>
        <row r="35">
          <cell r="L35" t="str">
            <v>31100Scherer Comm</v>
          </cell>
          <cell r="M35" t="str">
            <v>Incl</v>
          </cell>
          <cell r="N35" t="str">
            <v>02 - Steam Generation Plant</v>
          </cell>
          <cell r="V35" t="str">
            <v>31400Manatee U2</v>
          </cell>
          <cell r="W35" t="str">
            <v>Steam</v>
          </cell>
        </row>
        <row r="36">
          <cell r="L36" t="str">
            <v>31100Scherer Comm U3&amp;4</v>
          </cell>
          <cell r="M36" t="str">
            <v>Incl</v>
          </cell>
          <cell r="N36" t="str">
            <v>02 - Steam Generation Plant</v>
          </cell>
          <cell r="V36" t="str">
            <v>31500Manatee U2</v>
          </cell>
          <cell r="W36" t="str">
            <v>Steam</v>
          </cell>
        </row>
        <row r="37">
          <cell r="L37" t="str">
            <v>31100Scherer U4</v>
          </cell>
          <cell r="M37" t="str">
            <v>Incl</v>
          </cell>
          <cell r="N37" t="str">
            <v>02 - Steam Generation Plant</v>
          </cell>
          <cell r="V37" t="str">
            <v>31600Manatee U2</v>
          </cell>
          <cell r="W37" t="str">
            <v>Steam</v>
          </cell>
        </row>
        <row r="38">
          <cell r="L38" t="str">
            <v>31100SJRPP - Coal &amp; Limestone</v>
          </cell>
          <cell r="M38" t="str">
            <v>Incl</v>
          </cell>
          <cell r="N38" t="str">
            <v>02 - Steam Generation Plant</v>
          </cell>
          <cell r="V38" t="str">
            <v>31200Manatee U3</v>
          </cell>
          <cell r="W38" t="str">
            <v>Steam</v>
          </cell>
        </row>
        <row r="39">
          <cell r="L39" t="str">
            <v>31100SJRPP - Comm</v>
          </cell>
          <cell r="M39" t="str">
            <v>Incl</v>
          </cell>
          <cell r="N39" t="str">
            <v>02 - Steam Generation Plant</v>
          </cell>
          <cell r="V39" t="str">
            <v>31630Manatee U3</v>
          </cell>
          <cell r="W39" t="str">
            <v>Steam</v>
          </cell>
        </row>
        <row r="40">
          <cell r="L40" t="str">
            <v>31100SJRPP - Gypsum</v>
          </cell>
          <cell r="M40" t="str">
            <v>Incl</v>
          </cell>
          <cell r="N40" t="str">
            <v>02 - Steam Generation Plant</v>
          </cell>
          <cell r="V40" t="str">
            <v>31000Martin Comm</v>
          </cell>
          <cell r="W40" t="str">
            <v>Steam</v>
          </cell>
        </row>
        <row r="41">
          <cell r="L41" t="str">
            <v>31100SJRPP U1</v>
          </cell>
          <cell r="M41" t="str">
            <v>Incl</v>
          </cell>
          <cell r="N41" t="str">
            <v>02 - Steam Generation Plant</v>
          </cell>
          <cell r="V41" t="str">
            <v>31100Martin Comm</v>
          </cell>
          <cell r="W41" t="str">
            <v>Steam</v>
          </cell>
        </row>
        <row r="42">
          <cell r="L42" t="str">
            <v>31100SJRPP U2</v>
          </cell>
          <cell r="M42" t="str">
            <v>Incl</v>
          </cell>
          <cell r="N42" t="str">
            <v>02 - Steam Generation Plant</v>
          </cell>
          <cell r="V42" t="str">
            <v>31200Martin Comm</v>
          </cell>
          <cell r="W42" t="str">
            <v>Steam</v>
          </cell>
        </row>
        <row r="43">
          <cell r="L43" t="str">
            <v>31100Turkey Pt Comm</v>
          </cell>
          <cell r="M43" t="str">
            <v>Incl</v>
          </cell>
          <cell r="N43" t="str">
            <v>02 - Steam Generation Plant</v>
          </cell>
          <cell r="V43" t="str">
            <v>31400Martin Comm</v>
          </cell>
          <cell r="W43" t="str">
            <v>Steam</v>
          </cell>
        </row>
        <row r="44">
          <cell r="L44" t="str">
            <v>31100Turkey Pt U1</v>
          </cell>
          <cell r="M44" t="str">
            <v>Incl</v>
          </cell>
          <cell r="N44" t="str">
            <v>02 - Steam Generation Plant</v>
          </cell>
          <cell r="V44" t="str">
            <v>31500Martin Comm</v>
          </cell>
          <cell r="W44" t="str">
            <v>Steam</v>
          </cell>
        </row>
        <row r="45">
          <cell r="L45" t="str">
            <v>31100Turkey Pt U2</v>
          </cell>
          <cell r="M45" t="str">
            <v>Excl</v>
          </cell>
          <cell r="N45" t="str">
            <v>02 - Steam Generation Plant</v>
          </cell>
          <cell r="V45" t="str">
            <v>31600Martin Comm</v>
          </cell>
          <cell r="W45" t="str">
            <v>Steam</v>
          </cell>
        </row>
        <row r="46">
          <cell r="L46" t="str">
            <v>31200Manatee Comm</v>
          </cell>
          <cell r="M46" t="str">
            <v>Incl</v>
          </cell>
          <cell r="N46" t="str">
            <v>02 - Steam Generation Plant</v>
          </cell>
          <cell r="V46" t="str">
            <v>31630Martin Comm</v>
          </cell>
          <cell r="W46" t="str">
            <v>Steam</v>
          </cell>
        </row>
        <row r="47">
          <cell r="L47" t="str">
            <v>31200Manatee U1</v>
          </cell>
          <cell r="M47" t="str">
            <v>Incl</v>
          </cell>
          <cell r="N47" t="str">
            <v>02 - Steam Generation Plant</v>
          </cell>
          <cell r="V47" t="str">
            <v>31650Martin Comm</v>
          </cell>
          <cell r="W47" t="str">
            <v>Steam</v>
          </cell>
        </row>
        <row r="48">
          <cell r="L48" t="str">
            <v>31200Manatee U2</v>
          </cell>
          <cell r="M48" t="str">
            <v>Incl</v>
          </cell>
          <cell r="N48" t="str">
            <v>02 - Steam Generation Plant</v>
          </cell>
          <cell r="V48" t="str">
            <v>31670Martin Comm</v>
          </cell>
          <cell r="W48" t="str">
            <v>Steam</v>
          </cell>
        </row>
        <row r="49">
          <cell r="L49" t="str">
            <v>31200Manatee U3</v>
          </cell>
          <cell r="M49" t="str">
            <v>Incl</v>
          </cell>
          <cell r="N49" t="str">
            <v>02 - Steam Generation Plant</v>
          </cell>
          <cell r="V49" t="str">
            <v>31200Martin Pipeline</v>
          </cell>
          <cell r="W49" t="str">
            <v>Steam</v>
          </cell>
        </row>
        <row r="50">
          <cell r="L50" t="str">
            <v>31200Martin Comm</v>
          </cell>
          <cell r="M50" t="str">
            <v>Incl</v>
          </cell>
          <cell r="N50" t="str">
            <v>02 - Steam Generation Plant</v>
          </cell>
          <cell r="V50" t="str">
            <v>31100Martin U1</v>
          </cell>
          <cell r="W50" t="str">
            <v>Steam</v>
          </cell>
        </row>
        <row r="51">
          <cell r="L51" t="str">
            <v>31200Martin Pipeline</v>
          </cell>
          <cell r="M51" t="str">
            <v>Incl</v>
          </cell>
          <cell r="N51" t="str">
            <v>02 - Steam Generation Plant</v>
          </cell>
          <cell r="V51" t="str">
            <v>31200Martin U1</v>
          </cell>
          <cell r="W51" t="str">
            <v>Steam</v>
          </cell>
        </row>
        <row r="52">
          <cell r="L52" t="str">
            <v>31200Martin U1</v>
          </cell>
          <cell r="M52" t="str">
            <v>Incl</v>
          </cell>
          <cell r="N52" t="str">
            <v>02 - Steam Generation Plant</v>
          </cell>
          <cell r="V52" t="str">
            <v>31400Martin U1</v>
          </cell>
          <cell r="W52" t="str">
            <v>Steam</v>
          </cell>
        </row>
        <row r="53">
          <cell r="L53" t="str">
            <v>31200Martin U2</v>
          </cell>
          <cell r="M53" t="str">
            <v>Incl</v>
          </cell>
          <cell r="N53" t="str">
            <v>02 - Steam Generation Plant</v>
          </cell>
          <cell r="V53" t="str">
            <v>31500Martin U1</v>
          </cell>
          <cell r="W53" t="str">
            <v>Steam</v>
          </cell>
        </row>
        <row r="54">
          <cell r="L54" t="str">
            <v>31200PtEverglades Comm</v>
          </cell>
          <cell r="M54" t="str">
            <v>Excl</v>
          </cell>
          <cell r="N54" t="str">
            <v>02 - Steam Generation Plant</v>
          </cell>
          <cell r="V54" t="str">
            <v>31600Martin U1</v>
          </cell>
          <cell r="W54" t="str">
            <v>Steam</v>
          </cell>
        </row>
        <row r="55">
          <cell r="L55" t="str">
            <v>31200PtEverglades U3</v>
          </cell>
          <cell r="M55" t="str">
            <v>Excl</v>
          </cell>
          <cell r="N55" t="str">
            <v>02 - Steam Generation Plant</v>
          </cell>
          <cell r="V55" t="str">
            <v>31100Martin U2</v>
          </cell>
          <cell r="W55" t="str">
            <v>Steam</v>
          </cell>
        </row>
        <row r="56">
          <cell r="L56" t="str">
            <v>31200PtEverglades U4</v>
          </cell>
          <cell r="M56" t="str">
            <v>Excl</v>
          </cell>
          <cell r="N56" t="str">
            <v>02 - Steam Generation Plant</v>
          </cell>
          <cell r="V56" t="str">
            <v>31200Martin U2</v>
          </cell>
          <cell r="W56" t="str">
            <v>Steam</v>
          </cell>
        </row>
        <row r="57">
          <cell r="L57" t="str">
            <v>31200Scherer Coal Cars</v>
          </cell>
          <cell r="M57" t="str">
            <v>Incl</v>
          </cell>
          <cell r="N57" t="str">
            <v>02 - Steam Generation Plant</v>
          </cell>
          <cell r="V57" t="str">
            <v>31400Martin U2</v>
          </cell>
          <cell r="W57" t="str">
            <v>Steam</v>
          </cell>
        </row>
        <row r="58">
          <cell r="L58" t="str">
            <v>31200Scherer Comm</v>
          </cell>
          <cell r="M58" t="str">
            <v>Incl</v>
          </cell>
          <cell r="N58" t="str">
            <v>02 - Steam Generation Plant</v>
          </cell>
          <cell r="V58" t="str">
            <v>31500Martin U2</v>
          </cell>
          <cell r="W58" t="str">
            <v>Steam</v>
          </cell>
        </row>
        <row r="59">
          <cell r="L59" t="str">
            <v>31200Scherer Comm U3&amp;4</v>
          </cell>
          <cell r="M59" t="str">
            <v>Incl</v>
          </cell>
          <cell r="N59" t="str">
            <v>02 - Steam Generation Plant</v>
          </cell>
          <cell r="V59" t="str">
            <v>31600Martin U2</v>
          </cell>
          <cell r="W59" t="str">
            <v>Steam</v>
          </cell>
        </row>
        <row r="60">
          <cell r="L60" t="str">
            <v>31200Scherer U4</v>
          </cell>
          <cell r="M60" t="str">
            <v>Incl</v>
          </cell>
          <cell r="N60" t="str">
            <v>02 - Steam Generation Plant</v>
          </cell>
          <cell r="V60" t="str">
            <v>31100PtEverglades Comm</v>
          </cell>
          <cell r="W60" t="str">
            <v>Steam</v>
          </cell>
        </row>
        <row r="61">
          <cell r="L61" t="str">
            <v>31200SJRPP - Coal &amp; Limestone</v>
          </cell>
          <cell r="M61" t="str">
            <v>Incl</v>
          </cell>
          <cell r="N61" t="str">
            <v>02 - Steam Generation Plant</v>
          </cell>
          <cell r="V61" t="str">
            <v>31200PtEverglades Comm</v>
          </cell>
          <cell r="W61" t="str">
            <v>Steam</v>
          </cell>
        </row>
        <row r="62">
          <cell r="L62" t="str">
            <v>31200SJRPP - Coal Cars</v>
          </cell>
          <cell r="M62" t="str">
            <v>Incl</v>
          </cell>
          <cell r="N62" t="str">
            <v>02 - Steam Generation Plant</v>
          </cell>
          <cell r="V62" t="str">
            <v>31400PtEverglades Comm</v>
          </cell>
          <cell r="W62" t="str">
            <v>Steam</v>
          </cell>
        </row>
        <row r="63">
          <cell r="L63" t="str">
            <v>31200SJRPP - Comm</v>
          </cell>
          <cell r="M63" t="str">
            <v>Incl</v>
          </cell>
          <cell r="N63" t="str">
            <v>02 - Steam Generation Plant</v>
          </cell>
          <cell r="V63" t="str">
            <v>31500PtEverglades Comm</v>
          </cell>
          <cell r="W63" t="str">
            <v>Steam</v>
          </cell>
        </row>
        <row r="64">
          <cell r="L64" t="str">
            <v>31200SJRPP - Gypsum</v>
          </cell>
          <cell r="M64" t="str">
            <v>Incl</v>
          </cell>
          <cell r="N64" t="str">
            <v>02 - Steam Generation Plant</v>
          </cell>
          <cell r="V64" t="str">
            <v>31600PtEverglades Comm</v>
          </cell>
          <cell r="W64" t="str">
            <v>Steam</v>
          </cell>
        </row>
        <row r="65">
          <cell r="L65" t="str">
            <v>31200SJRPP U1</v>
          </cell>
          <cell r="M65" t="str">
            <v>Incl</v>
          </cell>
          <cell r="N65" t="str">
            <v>02 - Steam Generation Plant</v>
          </cell>
          <cell r="V65" t="str">
            <v>31630PtEverglades Comm</v>
          </cell>
          <cell r="W65" t="str">
            <v>Steam</v>
          </cell>
        </row>
        <row r="66">
          <cell r="L66" t="str">
            <v>31200SJRPP U2</v>
          </cell>
          <cell r="M66" t="str">
            <v>Incl</v>
          </cell>
          <cell r="N66" t="str">
            <v>02 - Steam Generation Plant</v>
          </cell>
          <cell r="V66" t="str">
            <v>31650PtEverglades Comm</v>
          </cell>
          <cell r="W66" t="str">
            <v>Steam</v>
          </cell>
        </row>
        <row r="67">
          <cell r="L67" t="str">
            <v>31200Turkey Pt Comm</v>
          </cell>
          <cell r="M67" t="str">
            <v>Incl</v>
          </cell>
          <cell r="N67" t="str">
            <v>02 - Steam Generation Plant</v>
          </cell>
          <cell r="V67" t="str">
            <v>31670PtEverglades Comm</v>
          </cell>
          <cell r="W67" t="str">
            <v>Steam</v>
          </cell>
        </row>
        <row r="68">
          <cell r="L68" t="str">
            <v>31200Turkey Pt U1</v>
          </cell>
          <cell r="M68" t="str">
            <v>Incl</v>
          </cell>
          <cell r="N68" t="str">
            <v>02 - Steam Generation Plant</v>
          </cell>
          <cell r="V68" t="str">
            <v>31670PtEverglades GTs</v>
          </cell>
          <cell r="W68" t="str">
            <v>Steam</v>
          </cell>
        </row>
        <row r="69">
          <cell r="L69" t="str">
            <v>31200Turkey Pt U2</v>
          </cell>
          <cell r="M69" t="str">
            <v>Excl</v>
          </cell>
          <cell r="N69" t="str">
            <v>02 - Steam Generation Plant</v>
          </cell>
          <cell r="V69" t="str">
            <v>31000PtEverglades U1</v>
          </cell>
          <cell r="W69" t="str">
            <v>Steam</v>
          </cell>
        </row>
        <row r="70">
          <cell r="L70" t="str">
            <v>31400CapeCanaveral Comm</v>
          </cell>
          <cell r="M70" t="str">
            <v>Excl</v>
          </cell>
          <cell r="N70" t="str">
            <v>02 - Steam Generation Plant</v>
          </cell>
          <cell r="V70" t="str">
            <v>31500PtEverglades U1</v>
          </cell>
          <cell r="W70" t="str">
            <v>Steam</v>
          </cell>
        </row>
        <row r="71">
          <cell r="L71" t="str">
            <v>31400CapeCanaveral U1</v>
          </cell>
          <cell r="M71" t="str">
            <v>Excl</v>
          </cell>
          <cell r="N71" t="str">
            <v>02 - Steam Generation Plant</v>
          </cell>
          <cell r="V71" t="str">
            <v>31500PtEverglades U2</v>
          </cell>
          <cell r="W71" t="str">
            <v>Steam</v>
          </cell>
        </row>
        <row r="72">
          <cell r="L72" t="str">
            <v>31400CapeCanaveral U2</v>
          </cell>
          <cell r="M72" t="str">
            <v>Excl</v>
          </cell>
          <cell r="N72" t="str">
            <v>02 - Steam Generation Plant</v>
          </cell>
          <cell r="V72" t="str">
            <v>31100PtEverglades U3</v>
          </cell>
          <cell r="W72" t="str">
            <v>Steam</v>
          </cell>
        </row>
        <row r="73">
          <cell r="L73" t="str">
            <v>31400Manatee Comm</v>
          </cell>
          <cell r="M73" t="str">
            <v>Incl</v>
          </cell>
          <cell r="N73" t="str">
            <v>02 - Steam Generation Plant</v>
          </cell>
          <cell r="V73" t="str">
            <v>31200PtEverglades U3</v>
          </cell>
          <cell r="W73" t="str">
            <v>Steam</v>
          </cell>
        </row>
        <row r="74">
          <cell r="L74" t="str">
            <v>31400Manatee U1</v>
          </cell>
          <cell r="M74" t="str">
            <v>Incl</v>
          </cell>
          <cell r="N74" t="str">
            <v>02 - Steam Generation Plant</v>
          </cell>
          <cell r="V74" t="str">
            <v>31400PtEverglades U3</v>
          </cell>
          <cell r="W74" t="str">
            <v>Steam</v>
          </cell>
        </row>
        <row r="75">
          <cell r="L75" t="str">
            <v>31400Manatee U2</v>
          </cell>
          <cell r="M75" t="str">
            <v>Incl</v>
          </cell>
          <cell r="N75" t="str">
            <v>02 - Steam Generation Plant</v>
          </cell>
          <cell r="V75" t="str">
            <v>31500PtEverglades U3</v>
          </cell>
          <cell r="W75" t="str">
            <v>Steam</v>
          </cell>
        </row>
        <row r="76">
          <cell r="L76" t="str">
            <v>31400Martin Comm</v>
          </cell>
          <cell r="M76" t="str">
            <v>Incl</v>
          </cell>
          <cell r="N76" t="str">
            <v>02 - Steam Generation Plant</v>
          </cell>
          <cell r="V76" t="str">
            <v>31600PtEverglades U3</v>
          </cell>
          <cell r="W76" t="str">
            <v>Steam</v>
          </cell>
        </row>
        <row r="77">
          <cell r="L77" t="str">
            <v>31400Martin U1</v>
          </cell>
          <cell r="M77" t="str">
            <v>Incl</v>
          </cell>
          <cell r="N77" t="str">
            <v>02 - Steam Generation Plant</v>
          </cell>
          <cell r="V77" t="str">
            <v>31100PtEverglades U4</v>
          </cell>
          <cell r="W77" t="str">
            <v>Steam</v>
          </cell>
        </row>
        <row r="78">
          <cell r="L78" t="str">
            <v>31400Martin U2</v>
          </cell>
          <cell r="M78" t="str">
            <v>Incl</v>
          </cell>
          <cell r="N78" t="str">
            <v>02 - Steam Generation Plant</v>
          </cell>
          <cell r="V78" t="str">
            <v>31200PtEverglades U4</v>
          </cell>
          <cell r="W78" t="str">
            <v>Steam</v>
          </cell>
        </row>
        <row r="79">
          <cell r="L79" t="str">
            <v>31400PtEverglades Comm</v>
          </cell>
          <cell r="M79" t="str">
            <v>Excl</v>
          </cell>
          <cell r="N79" t="str">
            <v>02 - Steam Generation Plant</v>
          </cell>
          <cell r="V79" t="str">
            <v>31400PtEverglades U4</v>
          </cell>
          <cell r="W79" t="str">
            <v>Steam</v>
          </cell>
        </row>
        <row r="80">
          <cell r="L80" t="str">
            <v>31400PtEverglades U3</v>
          </cell>
          <cell r="M80" t="str">
            <v>Excl</v>
          </cell>
          <cell r="N80" t="str">
            <v>02 - Steam Generation Plant</v>
          </cell>
          <cell r="V80" t="str">
            <v>31500PtEverglades U4</v>
          </cell>
          <cell r="W80" t="str">
            <v>Steam</v>
          </cell>
        </row>
        <row r="81">
          <cell r="L81" t="str">
            <v>31400PtEverglades U4</v>
          </cell>
          <cell r="M81" t="str">
            <v>Excl</v>
          </cell>
          <cell r="N81" t="str">
            <v>02 - Steam Generation Plant</v>
          </cell>
          <cell r="V81" t="str">
            <v>31600PtEverglades U4</v>
          </cell>
          <cell r="W81" t="str">
            <v>Steam</v>
          </cell>
        </row>
        <row r="82">
          <cell r="L82" t="str">
            <v>31400Riviera Comm</v>
          </cell>
          <cell r="M82" t="str">
            <v>Excl</v>
          </cell>
          <cell r="N82" t="str">
            <v>02 - Steam Generation Plant</v>
          </cell>
          <cell r="V82" t="str">
            <v>31000Riviera Comm</v>
          </cell>
          <cell r="W82" t="str">
            <v>Steam</v>
          </cell>
        </row>
        <row r="83">
          <cell r="L83" t="str">
            <v>31400Scherer Comm</v>
          </cell>
          <cell r="M83" t="str">
            <v>Incl</v>
          </cell>
          <cell r="N83" t="str">
            <v>02 - Steam Generation Plant</v>
          </cell>
          <cell r="V83" t="str">
            <v>31100Riviera Comm</v>
          </cell>
          <cell r="W83" t="str">
            <v>Steam</v>
          </cell>
        </row>
        <row r="84">
          <cell r="L84" t="str">
            <v>31400Scherer Comm U3&amp;4</v>
          </cell>
          <cell r="M84" t="str">
            <v>Incl</v>
          </cell>
          <cell r="N84" t="str">
            <v>02 - Steam Generation Plant</v>
          </cell>
          <cell r="V84" t="str">
            <v>31400Riviera Comm</v>
          </cell>
          <cell r="W84" t="str">
            <v>Steam</v>
          </cell>
        </row>
        <row r="85">
          <cell r="L85" t="str">
            <v>31400Scherer U4</v>
          </cell>
          <cell r="M85" t="str">
            <v>Incl</v>
          </cell>
          <cell r="N85" t="str">
            <v>02 - Steam Generation Plant</v>
          </cell>
          <cell r="V85" t="str">
            <v>31500Riviera Comm</v>
          </cell>
          <cell r="W85" t="str">
            <v>Steam</v>
          </cell>
        </row>
        <row r="86">
          <cell r="L86" t="str">
            <v>31400SJRPP - Comm</v>
          </cell>
          <cell r="M86" t="str">
            <v>Incl</v>
          </cell>
          <cell r="N86" t="str">
            <v>02 - Steam Generation Plant</v>
          </cell>
          <cell r="V86" t="str">
            <v>31600Riviera Comm</v>
          </cell>
          <cell r="W86" t="str">
            <v>Steam</v>
          </cell>
        </row>
        <row r="87">
          <cell r="L87" t="str">
            <v>31400SJRPP U1</v>
          </cell>
          <cell r="M87" t="str">
            <v>Incl</v>
          </cell>
          <cell r="N87" t="str">
            <v>02 - Steam Generation Plant</v>
          </cell>
          <cell r="V87" t="str">
            <v>31630Riviera Comm</v>
          </cell>
          <cell r="W87" t="str">
            <v>Steam</v>
          </cell>
        </row>
        <row r="88">
          <cell r="L88" t="str">
            <v>31400SJRPP U2</v>
          </cell>
          <cell r="M88" t="str">
            <v>Incl</v>
          </cell>
          <cell r="N88" t="str">
            <v>02 - Steam Generation Plant</v>
          </cell>
          <cell r="V88" t="str">
            <v>31650Riviera Comm</v>
          </cell>
          <cell r="W88" t="str">
            <v>Steam</v>
          </cell>
        </row>
        <row r="89">
          <cell r="L89" t="str">
            <v>31400Turkey Pt Comm</v>
          </cell>
          <cell r="M89" t="str">
            <v>Incl</v>
          </cell>
          <cell r="N89" t="str">
            <v>02 - Steam Generation Plant</v>
          </cell>
          <cell r="V89" t="str">
            <v>31670Riviera Comm</v>
          </cell>
          <cell r="W89" t="str">
            <v>Steam</v>
          </cell>
        </row>
        <row r="90">
          <cell r="L90" t="str">
            <v>31400Turkey Pt U1</v>
          </cell>
          <cell r="M90" t="str">
            <v>Incl</v>
          </cell>
          <cell r="N90" t="str">
            <v>02 - Steam Generation Plant</v>
          </cell>
          <cell r="V90" t="str">
            <v>31100Riviera U3</v>
          </cell>
          <cell r="W90" t="str">
            <v>Steam</v>
          </cell>
        </row>
        <row r="91">
          <cell r="L91" t="str">
            <v>31400Turkey Pt U2</v>
          </cell>
          <cell r="M91" t="str">
            <v>Excl</v>
          </cell>
          <cell r="N91" t="str">
            <v>02 - Steam Generation Plant</v>
          </cell>
          <cell r="V91" t="str">
            <v>31100Sanford Comm</v>
          </cell>
          <cell r="W91" t="str">
            <v>Steam</v>
          </cell>
        </row>
        <row r="92">
          <cell r="L92" t="str">
            <v>31500Manatee Comm</v>
          </cell>
          <cell r="M92" t="str">
            <v>Incl</v>
          </cell>
          <cell r="N92" t="str">
            <v>02 - Steam Generation Plant</v>
          </cell>
          <cell r="V92" t="str">
            <v>31670Sanford Comm</v>
          </cell>
          <cell r="W92" t="str">
            <v>Steam</v>
          </cell>
        </row>
        <row r="93">
          <cell r="L93" t="str">
            <v>31500Manatee U1</v>
          </cell>
          <cell r="M93" t="str">
            <v>Incl</v>
          </cell>
          <cell r="N93" t="str">
            <v>02 - Steam Generation Plant</v>
          </cell>
          <cell r="V93" t="str">
            <v>31100Sanford U3</v>
          </cell>
          <cell r="W93" t="str">
            <v>Steam</v>
          </cell>
        </row>
        <row r="94">
          <cell r="L94" t="str">
            <v>31500Manatee U2</v>
          </cell>
          <cell r="M94" t="str">
            <v>Incl</v>
          </cell>
          <cell r="N94" t="str">
            <v>02 - Steam Generation Plant</v>
          </cell>
          <cell r="V94" t="str">
            <v>31650Sanford U3</v>
          </cell>
          <cell r="W94" t="str">
            <v>Steam</v>
          </cell>
        </row>
        <row r="95">
          <cell r="L95" t="str">
            <v>31500Martin Comm</v>
          </cell>
          <cell r="M95" t="str">
            <v>Incl</v>
          </cell>
          <cell r="N95" t="str">
            <v>02 - Steam Generation Plant</v>
          </cell>
          <cell r="V95" t="str">
            <v>31670Sanford U3</v>
          </cell>
          <cell r="W95" t="str">
            <v>Steam</v>
          </cell>
        </row>
        <row r="96">
          <cell r="L96" t="str">
            <v>31500Martin U1</v>
          </cell>
          <cell r="M96" t="str">
            <v>Incl</v>
          </cell>
          <cell r="N96" t="str">
            <v>02 - Steam Generation Plant</v>
          </cell>
          <cell r="V96" t="str">
            <v>31200Scherer Coal Cars</v>
          </cell>
          <cell r="W96" t="str">
            <v>Steam</v>
          </cell>
        </row>
        <row r="97">
          <cell r="L97" t="str">
            <v>31500Martin U2</v>
          </cell>
          <cell r="M97" t="str">
            <v>Incl</v>
          </cell>
          <cell r="N97" t="str">
            <v>02 - Steam Generation Plant</v>
          </cell>
          <cell r="V97" t="str">
            <v>31000Scherer Comm</v>
          </cell>
          <cell r="W97" t="str">
            <v>Steam</v>
          </cell>
        </row>
        <row r="98">
          <cell r="L98" t="str">
            <v>31500PtEverglades Comm</v>
          </cell>
          <cell r="M98" t="str">
            <v>Excl</v>
          </cell>
          <cell r="N98" t="str">
            <v>02 - Steam Generation Plant</v>
          </cell>
          <cell r="V98" t="str">
            <v>31100Scherer Comm</v>
          </cell>
          <cell r="W98" t="str">
            <v>Steam</v>
          </cell>
        </row>
        <row r="99">
          <cell r="L99" t="str">
            <v>31500PtEverglades U1</v>
          </cell>
          <cell r="M99" t="str">
            <v>Excl</v>
          </cell>
          <cell r="N99" t="str">
            <v>02 - Steam Generation Plant</v>
          </cell>
          <cell r="V99" t="str">
            <v>31200Scherer Comm</v>
          </cell>
          <cell r="W99" t="str">
            <v>Steam</v>
          </cell>
        </row>
        <row r="100">
          <cell r="L100" t="str">
            <v>31500PtEverglades U2</v>
          </cell>
          <cell r="M100" t="str">
            <v>Excl</v>
          </cell>
          <cell r="N100" t="str">
            <v>02 - Steam Generation Plant</v>
          </cell>
          <cell r="V100" t="str">
            <v>31400Scherer Comm</v>
          </cell>
          <cell r="W100" t="str">
            <v>Steam</v>
          </cell>
        </row>
        <row r="101">
          <cell r="L101" t="str">
            <v>31500PtEverglades U3</v>
          </cell>
          <cell r="M101" t="str">
            <v>Excl</v>
          </cell>
          <cell r="N101" t="str">
            <v>02 - Steam Generation Plant</v>
          </cell>
          <cell r="V101" t="str">
            <v>31500Scherer Comm</v>
          </cell>
          <cell r="W101" t="str">
            <v>Steam</v>
          </cell>
        </row>
        <row r="102">
          <cell r="L102" t="str">
            <v>31500PtEverglades U4</v>
          </cell>
          <cell r="M102" t="str">
            <v>Excl</v>
          </cell>
          <cell r="N102" t="str">
            <v>02 - Steam Generation Plant</v>
          </cell>
          <cell r="V102" t="str">
            <v>31600Scherer Comm</v>
          </cell>
          <cell r="W102" t="str">
            <v>Steam</v>
          </cell>
        </row>
        <row r="103">
          <cell r="L103" t="str">
            <v>31500Riviera Comm</v>
          </cell>
          <cell r="M103" t="str">
            <v>Excl</v>
          </cell>
          <cell r="N103" t="str">
            <v>02 - Steam Generation Plant</v>
          </cell>
          <cell r="V103" t="str">
            <v>31650Scherer Comm</v>
          </cell>
          <cell r="W103" t="str">
            <v>Steam</v>
          </cell>
        </row>
        <row r="104">
          <cell r="L104" t="str">
            <v>31500Scherer Comm</v>
          </cell>
          <cell r="M104" t="str">
            <v>Incl</v>
          </cell>
          <cell r="N104" t="str">
            <v>02 - Steam Generation Plant</v>
          </cell>
          <cell r="V104" t="str">
            <v>31670Scherer Comm</v>
          </cell>
          <cell r="W104" t="str">
            <v>Steam</v>
          </cell>
        </row>
        <row r="105">
          <cell r="L105" t="str">
            <v>31500Scherer Comm U3&amp;4</v>
          </cell>
          <cell r="M105" t="str">
            <v>Incl</v>
          </cell>
          <cell r="N105" t="str">
            <v>02 - Steam Generation Plant</v>
          </cell>
          <cell r="V105" t="str">
            <v>31000Scherer Comm U3&amp;4</v>
          </cell>
          <cell r="W105" t="str">
            <v>Steam</v>
          </cell>
        </row>
        <row r="106">
          <cell r="L106" t="str">
            <v>31500Scherer U4</v>
          </cell>
          <cell r="M106" t="str">
            <v>Incl</v>
          </cell>
          <cell r="N106" t="str">
            <v>02 - Steam Generation Plant</v>
          </cell>
          <cell r="V106" t="str">
            <v>31100Scherer Comm U3&amp;4</v>
          </cell>
          <cell r="W106" t="str">
            <v>Steam</v>
          </cell>
        </row>
        <row r="107">
          <cell r="L107" t="str">
            <v>31500SJRPP - Coal &amp; Limestone</v>
          </cell>
          <cell r="M107" t="str">
            <v>Incl</v>
          </cell>
          <cell r="N107" t="str">
            <v>02 - Steam Generation Plant</v>
          </cell>
          <cell r="V107" t="str">
            <v>31200Scherer Comm U3&amp;4</v>
          </cell>
          <cell r="W107" t="str">
            <v>Steam</v>
          </cell>
        </row>
        <row r="108">
          <cell r="L108" t="str">
            <v>31500SJRPP - Comm</v>
          </cell>
          <cell r="M108" t="str">
            <v>Incl</v>
          </cell>
          <cell r="N108" t="str">
            <v>02 - Steam Generation Plant</v>
          </cell>
          <cell r="V108" t="str">
            <v>31400Scherer Comm U3&amp;4</v>
          </cell>
          <cell r="W108" t="str">
            <v>Steam</v>
          </cell>
        </row>
        <row r="109">
          <cell r="L109" t="str">
            <v>31500SJRPP - Gypsum</v>
          </cell>
          <cell r="M109" t="str">
            <v>Incl</v>
          </cell>
          <cell r="N109" t="str">
            <v>02 - Steam Generation Plant</v>
          </cell>
          <cell r="V109" t="str">
            <v>31500Scherer Comm U3&amp;4</v>
          </cell>
          <cell r="W109" t="str">
            <v>Steam</v>
          </cell>
        </row>
        <row r="110">
          <cell r="L110" t="str">
            <v>31500SJRPP U1</v>
          </cell>
          <cell r="M110" t="str">
            <v>Incl</v>
          </cell>
          <cell r="N110" t="str">
            <v>02 - Steam Generation Plant</v>
          </cell>
          <cell r="V110" t="str">
            <v>31000Scherer U4</v>
          </cell>
          <cell r="W110" t="str">
            <v>Steam</v>
          </cell>
        </row>
        <row r="111">
          <cell r="L111" t="str">
            <v>31500SJRPP U2</v>
          </cell>
          <cell r="M111" t="str">
            <v>Incl</v>
          </cell>
          <cell r="N111" t="str">
            <v>02 - Steam Generation Plant</v>
          </cell>
          <cell r="V111" t="str">
            <v>31100Scherer U4</v>
          </cell>
          <cell r="W111" t="str">
            <v>Steam</v>
          </cell>
        </row>
        <row r="112">
          <cell r="L112" t="str">
            <v>31500Turkey Pt Comm</v>
          </cell>
          <cell r="M112" t="str">
            <v>Incl</v>
          </cell>
          <cell r="N112" t="str">
            <v>02 - Steam Generation Plant</v>
          </cell>
          <cell r="V112" t="str">
            <v>31200Scherer U4</v>
          </cell>
          <cell r="W112" t="str">
            <v>Steam</v>
          </cell>
        </row>
        <row r="113">
          <cell r="L113" t="str">
            <v>31500Turkey Pt U1</v>
          </cell>
          <cell r="M113" t="str">
            <v>Incl</v>
          </cell>
          <cell r="N113" t="str">
            <v>02 - Steam Generation Plant</v>
          </cell>
          <cell r="V113" t="str">
            <v>31400Scherer U4</v>
          </cell>
          <cell r="W113" t="str">
            <v>Steam</v>
          </cell>
        </row>
        <row r="114">
          <cell r="L114" t="str">
            <v>31500Turkey Pt U2</v>
          </cell>
          <cell r="M114" t="str">
            <v>Excl</v>
          </cell>
          <cell r="N114" t="str">
            <v>02 - Steam Generation Plant</v>
          </cell>
          <cell r="V114" t="str">
            <v>31500Scherer U4</v>
          </cell>
          <cell r="W114" t="str">
            <v>Steam</v>
          </cell>
        </row>
        <row r="115">
          <cell r="L115" t="str">
            <v>31600Manatee Comm</v>
          </cell>
          <cell r="M115" t="str">
            <v>Incl</v>
          </cell>
          <cell r="N115" t="str">
            <v>02 - Steam Generation Plant</v>
          </cell>
          <cell r="V115" t="str">
            <v>31600Scherer U4</v>
          </cell>
          <cell r="W115" t="str">
            <v>Steam</v>
          </cell>
        </row>
        <row r="116">
          <cell r="L116" t="str">
            <v>31600Manatee U1</v>
          </cell>
          <cell r="M116" t="str">
            <v>Incl</v>
          </cell>
          <cell r="N116" t="str">
            <v>02 - Steam Generation Plant</v>
          </cell>
          <cell r="V116" t="str">
            <v>31650Scherer U4</v>
          </cell>
          <cell r="W116" t="str">
            <v>Steam</v>
          </cell>
        </row>
        <row r="117">
          <cell r="L117" t="str">
            <v>31600Manatee U2</v>
          </cell>
          <cell r="M117" t="str">
            <v>Incl</v>
          </cell>
          <cell r="N117" t="str">
            <v>02 - Steam Generation Plant</v>
          </cell>
          <cell r="V117" t="str">
            <v>31670Scherer U4</v>
          </cell>
          <cell r="W117" t="str">
            <v>Steam</v>
          </cell>
        </row>
        <row r="118">
          <cell r="L118" t="str">
            <v>31600Martin Comm</v>
          </cell>
          <cell r="M118" t="str">
            <v>Incl</v>
          </cell>
          <cell r="N118" t="str">
            <v>02 - Steam Generation Plant</v>
          </cell>
          <cell r="V118" t="str">
            <v>31000SJRPP - Coal &amp; Limestone</v>
          </cell>
          <cell r="W118" t="str">
            <v>Steam</v>
          </cell>
        </row>
        <row r="119">
          <cell r="L119" t="str">
            <v>31600Martin U1</v>
          </cell>
          <cell r="M119" t="str">
            <v>Incl</v>
          </cell>
          <cell r="N119" t="str">
            <v>02 - Steam Generation Plant</v>
          </cell>
          <cell r="V119" t="str">
            <v>31100SJRPP - Coal &amp; Limestone</v>
          </cell>
          <cell r="W119" t="str">
            <v>Steam</v>
          </cell>
        </row>
        <row r="120">
          <cell r="L120" t="str">
            <v>31600Martin U2</v>
          </cell>
          <cell r="M120" t="str">
            <v>Incl</v>
          </cell>
          <cell r="N120" t="str">
            <v>02 - Steam Generation Plant</v>
          </cell>
          <cell r="V120" t="str">
            <v>31200SJRPP - Coal &amp; Limestone</v>
          </cell>
          <cell r="W120" t="str">
            <v>Steam</v>
          </cell>
        </row>
        <row r="121">
          <cell r="L121" t="str">
            <v>31600PtEverglades Comm</v>
          </cell>
          <cell r="M121" t="str">
            <v>Excl</v>
          </cell>
          <cell r="N121" t="str">
            <v>02 - Steam Generation Plant</v>
          </cell>
          <cell r="V121" t="str">
            <v>31500SJRPP - Coal &amp; Limestone</v>
          </cell>
          <cell r="W121" t="str">
            <v>Steam</v>
          </cell>
        </row>
        <row r="122">
          <cell r="L122" t="str">
            <v>31600PtEverglades U3</v>
          </cell>
          <cell r="M122" t="str">
            <v>Excl</v>
          </cell>
          <cell r="N122" t="str">
            <v>02 - Steam Generation Plant</v>
          </cell>
          <cell r="V122" t="str">
            <v>31600SJRPP - Coal &amp; Limestone</v>
          </cell>
          <cell r="W122" t="str">
            <v>Steam</v>
          </cell>
        </row>
        <row r="123">
          <cell r="L123" t="str">
            <v>31600PtEverglades U4</v>
          </cell>
          <cell r="M123" t="str">
            <v>Excl</v>
          </cell>
          <cell r="N123" t="str">
            <v>02 - Steam Generation Plant</v>
          </cell>
          <cell r="V123" t="str">
            <v>31200SJRPP - Coal Cars</v>
          </cell>
          <cell r="W123" t="str">
            <v>Steam</v>
          </cell>
        </row>
        <row r="124">
          <cell r="L124" t="str">
            <v>31600Riviera Comm</v>
          </cell>
          <cell r="M124" t="str">
            <v>Excl</v>
          </cell>
          <cell r="N124" t="str">
            <v>02 - Steam Generation Plant</v>
          </cell>
          <cell r="V124" t="str">
            <v>31000SJRPP - Comm</v>
          </cell>
          <cell r="W124" t="str">
            <v>Steam</v>
          </cell>
        </row>
        <row r="125">
          <cell r="L125" t="str">
            <v>31600Scherer Comm</v>
          </cell>
          <cell r="M125" t="str">
            <v>Incl</v>
          </cell>
          <cell r="N125" t="str">
            <v>02 - Steam Generation Plant</v>
          </cell>
          <cell r="V125" t="str">
            <v>31100SJRPP - Comm</v>
          </cell>
          <cell r="W125" t="str">
            <v>Steam</v>
          </cell>
        </row>
        <row r="127">
          <cell r="L127" t="str">
            <v>31600Scherer U4</v>
          </cell>
          <cell r="M127" t="str">
            <v>Incl</v>
          </cell>
          <cell r="N127" t="str">
            <v>02 - Steam Generation Plant</v>
          </cell>
          <cell r="V127" t="str">
            <v>31200SJRPP - Comm</v>
          </cell>
          <cell r="W127" t="str">
            <v>Steam</v>
          </cell>
        </row>
        <row r="128">
          <cell r="L128" t="str">
            <v>31600SJRPP - Coal &amp; Limestone</v>
          </cell>
          <cell r="M128" t="str">
            <v>Incl</v>
          </cell>
          <cell r="N128" t="str">
            <v>02 - Steam Generation Plant</v>
          </cell>
          <cell r="V128" t="str">
            <v>31400SJRPP - Comm</v>
          </cell>
          <cell r="W128" t="str">
            <v>Steam</v>
          </cell>
        </row>
        <row r="129">
          <cell r="L129" t="str">
            <v>31600SJRPP - Comm</v>
          </cell>
          <cell r="M129" t="str">
            <v>Incl</v>
          </cell>
          <cell r="N129" t="str">
            <v>02 - Steam Generation Plant</v>
          </cell>
          <cell r="V129" t="str">
            <v>31500SJRPP - Comm</v>
          </cell>
          <cell r="W129" t="str">
            <v>Steam</v>
          </cell>
        </row>
        <row r="130">
          <cell r="L130" t="str">
            <v>31600SJRPP - Gypsum</v>
          </cell>
          <cell r="M130" t="str">
            <v>Incl</v>
          </cell>
          <cell r="N130" t="str">
            <v>02 - Steam Generation Plant</v>
          </cell>
          <cell r="V130" t="str">
            <v>31600SJRPP - Comm</v>
          </cell>
          <cell r="W130" t="str">
            <v>Steam</v>
          </cell>
        </row>
        <row r="131">
          <cell r="L131" t="str">
            <v>31600SJRPP U1</v>
          </cell>
          <cell r="M131" t="str">
            <v>Incl</v>
          </cell>
          <cell r="N131" t="str">
            <v>02 - Steam Generation Plant</v>
          </cell>
          <cell r="V131" t="str">
            <v>31630SJRPP - Comm</v>
          </cell>
          <cell r="W131" t="str">
            <v>Steam</v>
          </cell>
        </row>
        <row r="132">
          <cell r="L132" t="str">
            <v>31600SJRPP U2</v>
          </cell>
          <cell r="M132" t="str">
            <v>Incl</v>
          </cell>
          <cell r="N132" t="str">
            <v>02 - Steam Generation Plant</v>
          </cell>
          <cell r="V132" t="str">
            <v>31650SJRPP - Comm</v>
          </cell>
          <cell r="W132" t="str">
            <v>Steam</v>
          </cell>
        </row>
        <row r="133">
          <cell r="L133" t="str">
            <v>31600Turkey Pt Comm</v>
          </cell>
          <cell r="M133" t="str">
            <v>Incl</v>
          </cell>
          <cell r="N133" t="str">
            <v>02 - Steam Generation Plant</v>
          </cell>
          <cell r="V133" t="str">
            <v>31670SJRPP - Comm</v>
          </cell>
          <cell r="W133" t="str">
            <v>Steam</v>
          </cell>
        </row>
        <row r="134">
          <cell r="L134" t="str">
            <v>31600Turkey Pt U1</v>
          </cell>
          <cell r="M134" t="str">
            <v>Incl</v>
          </cell>
          <cell r="N134" t="str">
            <v>02 - Steam Generation Plant</v>
          </cell>
          <cell r="V134" t="str">
            <v>31100SJRPP - Gypsum</v>
          </cell>
          <cell r="W134" t="str">
            <v>Steam</v>
          </cell>
        </row>
        <row r="135">
          <cell r="L135" t="str">
            <v>31600Turkey Pt U2</v>
          </cell>
          <cell r="M135" t="str">
            <v>Excl</v>
          </cell>
          <cell r="N135" t="str">
            <v>02 - Steam Generation Plant</v>
          </cell>
          <cell r="V135" t="str">
            <v>31200SJRPP - Gypsum</v>
          </cell>
          <cell r="W135" t="str">
            <v>Steam</v>
          </cell>
        </row>
        <row r="136">
          <cell r="L136" t="str">
            <v>31630Manatee Comm</v>
          </cell>
          <cell r="M136" t="str">
            <v>Excl</v>
          </cell>
          <cell r="N136" t="str">
            <v>02 - Steam Generation Plant</v>
          </cell>
          <cell r="V136" t="str">
            <v>31500SJRPP - Gypsum</v>
          </cell>
          <cell r="W136" t="str">
            <v>Steam</v>
          </cell>
        </row>
        <row r="137">
          <cell r="L137" t="str">
            <v>31630Manatee U3</v>
          </cell>
          <cell r="M137" t="str">
            <v>Excl</v>
          </cell>
          <cell r="N137" t="str">
            <v>02 - Steam Generation Plant</v>
          </cell>
          <cell r="V137" t="str">
            <v>31600SJRPP - Gypsum</v>
          </cell>
          <cell r="W137" t="str">
            <v>Steam</v>
          </cell>
        </row>
        <row r="138">
          <cell r="L138" t="str">
            <v>31630Martin Comm</v>
          </cell>
          <cell r="M138" t="str">
            <v>Excl</v>
          </cell>
          <cell r="N138" t="str">
            <v>02 - Steam Generation Plant</v>
          </cell>
          <cell r="V138" t="str">
            <v>31100SJRPP U1</v>
          </cell>
          <cell r="W138" t="str">
            <v>Steam</v>
          </cell>
        </row>
        <row r="139">
          <cell r="L139" t="str">
            <v>31630PtEverglades Comm</v>
          </cell>
          <cell r="M139" t="str">
            <v>Excl</v>
          </cell>
          <cell r="N139" t="str">
            <v>02 - Steam Generation Plant</v>
          </cell>
          <cell r="V139" t="str">
            <v>31200SJRPP U1</v>
          </cell>
          <cell r="W139" t="str">
            <v>Steam</v>
          </cell>
        </row>
        <row r="140">
          <cell r="L140" t="str">
            <v>31630Riviera Comm</v>
          </cell>
          <cell r="M140" t="str">
            <v>Excl</v>
          </cell>
          <cell r="N140" t="str">
            <v>02 - Steam Generation Plant</v>
          </cell>
          <cell r="V140" t="str">
            <v>31400SJRPP U1</v>
          </cell>
          <cell r="W140" t="str">
            <v>Steam</v>
          </cell>
        </row>
        <row r="141">
          <cell r="L141" t="str">
            <v>31630SJRPP - Comm</v>
          </cell>
          <cell r="M141" t="str">
            <v>Excl</v>
          </cell>
          <cell r="N141" t="str">
            <v>02 - Steam Generation Plant</v>
          </cell>
          <cell r="V141" t="str">
            <v>31500SJRPP U1</v>
          </cell>
          <cell r="W141" t="str">
            <v>Steam</v>
          </cell>
        </row>
        <row r="142">
          <cell r="L142" t="str">
            <v>31630Turkey Pt Comm</v>
          </cell>
          <cell r="M142" t="str">
            <v>Excl</v>
          </cell>
          <cell r="N142" t="str">
            <v>02 - Steam Generation Plant</v>
          </cell>
          <cell r="V142" t="str">
            <v>31600SJRPP U1</v>
          </cell>
          <cell r="W142" t="str">
            <v>Steam</v>
          </cell>
        </row>
        <row r="143">
          <cell r="L143" t="str">
            <v>31650CapeCanaveral Comm</v>
          </cell>
          <cell r="M143" t="str">
            <v>Excl</v>
          </cell>
          <cell r="N143" t="str">
            <v>02 - Steam Generation Plant</v>
          </cell>
          <cell r="V143" t="str">
            <v>31100SJRPP U2</v>
          </cell>
          <cell r="W143" t="str">
            <v>Steam</v>
          </cell>
        </row>
        <row r="144">
          <cell r="L144" t="str">
            <v>31650FtMyers Comm</v>
          </cell>
          <cell r="M144" t="str">
            <v>Excl</v>
          </cell>
          <cell r="N144" t="str">
            <v>02 - Steam Generation Plant</v>
          </cell>
          <cell r="V144" t="str">
            <v>31200SJRPP U2</v>
          </cell>
          <cell r="W144" t="str">
            <v>Steam</v>
          </cell>
        </row>
        <row r="145">
          <cell r="L145" t="str">
            <v>31650Manatee Comm</v>
          </cell>
          <cell r="M145" t="str">
            <v>Excl</v>
          </cell>
          <cell r="N145" t="str">
            <v>02 - Steam Generation Plant</v>
          </cell>
          <cell r="V145" t="str">
            <v>31400SJRPP U2</v>
          </cell>
          <cell r="W145" t="str">
            <v>Steam</v>
          </cell>
        </row>
        <row r="146">
          <cell r="L146" t="str">
            <v>31650Martin Comm</v>
          </cell>
          <cell r="M146" t="str">
            <v>Excl</v>
          </cell>
          <cell r="N146" t="str">
            <v>02 - Steam Generation Plant</v>
          </cell>
          <cell r="V146" t="str">
            <v>31500SJRPP U2</v>
          </cell>
          <cell r="W146" t="str">
            <v>Steam</v>
          </cell>
        </row>
        <row r="147">
          <cell r="L147" t="str">
            <v>31650PtEverglades Comm</v>
          </cell>
          <cell r="M147" t="str">
            <v>Excl</v>
          </cell>
          <cell r="N147" t="str">
            <v>02 - Steam Generation Plant</v>
          </cell>
          <cell r="V147" t="str">
            <v>31600SJRPP U2</v>
          </cell>
          <cell r="W147" t="str">
            <v>Steam</v>
          </cell>
        </row>
        <row r="148">
          <cell r="L148" t="str">
            <v>31650Riviera Comm</v>
          </cell>
          <cell r="M148" t="str">
            <v>Excl</v>
          </cell>
          <cell r="N148" t="str">
            <v>02 - Steam Generation Plant</v>
          </cell>
          <cell r="V148" t="str">
            <v>31100Turkey Pt Comm</v>
          </cell>
          <cell r="W148" t="str">
            <v>Steam</v>
          </cell>
        </row>
        <row r="149">
          <cell r="L149" t="str">
            <v>31650Sanford U3</v>
          </cell>
          <cell r="M149" t="str">
            <v>Excl</v>
          </cell>
          <cell r="N149" t="str">
            <v>02 - Steam Generation Plant</v>
          </cell>
          <cell r="V149" t="str">
            <v>31200Turkey Pt Comm</v>
          </cell>
          <cell r="W149" t="str">
            <v>Steam</v>
          </cell>
        </row>
        <row r="150">
          <cell r="L150" t="str">
            <v>31650Scherer Comm</v>
          </cell>
          <cell r="M150" t="str">
            <v>Excl</v>
          </cell>
          <cell r="N150" t="str">
            <v>02 - Steam Generation Plant</v>
          </cell>
          <cell r="V150" t="str">
            <v>31400Turkey Pt Comm</v>
          </cell>
          <cell r="W150" t="str">
            <v>Steam</v>
          </cell>
        </row>
        <row r="151">
          <cell r="L151" t="str">
            <v>31650Scherer U4</v>
          </cell>
          <cell r="M151" t="str">
            <v>Excl</v>
          </cell>
          <cell r="N151" t="str">
            <v>02 - Steam Generation Plant</v>
          </cell>
          <cell r="V151" t="str">
            <v>31500Turkey Pt Comm</v>
          </cell>
          <cell r="W151" t="str">
            <v>Steam</v>
          </cell>
        </row>
        <row r="152">
          <cell r="L152" t="str">
            <v>31650SJRPP - Comm</v>
          </cell>
          <cell r="M152" t="str">
            <v>Excl</v>
          </cell>
          <cell r="N152" t="str">
            <v>02 - Steam Generation Plant</v>
          </cell>
          <cell r="V152" t="str">
            <v>31600Turkey Pt Comm</v>
          </cell>
          <cell r="W152" t="str">
            <v>Steam</v>
          </cell>
        </row>
        <row r="153">
          <cell r="L153" t="str">
            <v>31650Turkey Pt Comm</v>
          </cell>
          <cell r="M153" t="str">
            <v>Excl</v>
          </cell>
          <cell r="N153" t="str">
            <v>02 - Steam Generation Plant</v>
          </cell>
          <cell r="V153" t="str">
            <v>31630Turkey Pt Comm</v>
          </cell>
          <cell r="W153" t="str">
            <v>Steam</v>
          </cell>
        </row>
        <row r="154">
          <cell r="L154" t="str">
            <v>31650Turkey Pt U1</v>
          </cell>
          <cell r="M154" t="str">
            <v>Excl</v>
          </cell>
          <cell r="N154" t="str">
            <v>02 - Steam Generation Plant</v>
          </cell>
          <cell r="V154" t="str">
            <v>31650Turkey Pt Comm</v>
          </cell>
          <cell r="W154" t="str">
            <v>Steam</v>
          </cell>
        </row>
        <row r="155">
          <cell r="L155" t="str">
            <v>31670CapeCanaveral Comm</v>
          </cell>
          <cell r="M155" t="str">
            <v>Excl</v>
          </cell>
          <cell r="N155" t="str">
            <v>02 - Steam Generation Plant</v>
          </cell>
          <cell r="V155" t="str">
            <v>31670Turkey Pt Comm</v>
          </cell>
          <cell r="W155" t="str">
            <v>Steam</v>
          </cell>
        </row>
        <row r="156">
          <cell r="L156" t="str">
            <v>31670Cutler Comm</v>
          </cell>
          <cell r="M156" t="str">
            <v>Excl</v>
          </cell>
          <cell r="N156" t="str">
            <v>02 - Steam Generation Plant</v>
          </cell>
          <cell r="V156" t="str">
            <v>31000Turkey Pt U1</v>
          </cell>
          <cell r="W156" t="str">
            <v>Steam</v>
          </cell>
        </row>
        <row r="157">
          <cell r="L157" t="str">
            <v>31670Manatee Comm</v>
          </cell>
          <cell r="M157" t="str">
            <v>Excl</v>
          </cell>
          <cell r="N157" t="str">
            <v>02 - Steam Generation Plant</v>
          </cell>
          <cell r="V157" t="str">
            <v>31100Turkey Pt U1</v>
          </cell>
          <cell r="W157" t="str">
            <v>Steam</v>
          </cell>
        </row>
        <row r="158">
          <cell r="L158" t="str">
            <v>31670Martin Comm</v>
          </cell>
          <cell r="M158" t="str">
            <v>Excl</v>
          </cell>
          <cell r="N158" t="str">
            <v>02 - Steam Generation Plant</v>
          </cell>
          <cell r="V158" t="str">
            <v>31200Turkey Pt U1</v>
          </cell>
          <cell r="W158" t="str">
            <v>Steam</v>
          </cell>
        </row>
        <row r="159">
          <cell r="L159" t="str">
            <v>31670PtEverglades Comm</v>
          </cell>
          <cell r="M159" t="str">
            <v>Excl</v>
          </cell>
          <cell r="N159" t="str">
            <v>02 - Steam Generation Plant</v>
          </cell>
          <cell r="V159" t="str">
            <v>31400Turkey Pt U1</v>
          </cell>
          <cell r="W159" t="str">
            <v>Steam</v>
          </cell>
        </row>
        <row r="160">
          <cell r="L160" t="str">
            <v>31670PtEverglades GTs</v>
          </cell>
          <cell r="M160" t="str">
            <v>Excl</v>
          </cell>
          <cell r="N160" t="str">
            <v>02 - Steam Generation Plant</v>
          </cell>
          <cell r="V160" t="str">
            <v>31500Turkey Pt U1</v>
          </cell>
          <cell r="W160" t="str">
            <v>Steam</v>
          </cell>
        </row>
        <row r="161">
          <cell r="L161" t="str">
            <v>31670Riviera Comm</v>
          </cell>
          <cell r="M161" t="str">
            <v>Excl</v>
          </cell>
          <cell r="N161" t="str">
            <v>02 - Steam Generation Plant</v>
          </cell>
          <cell r="V161" t="str">
            <v>31600Turkey Pt U1</v>
          </cell>
          <cell r="W161" t="str">
            <v>Steam</v>
          </cell>
        </row>
        <row r="162">
          <cell r="L162" t="str">
            <v>31670Sanford Comm</v>
          </cell>
          <cell r="M162" t="str">
            <v>Excl</v>
          </cell>
          <cell r="N162" t="str">
            <v>02 - Steam Generation Plant</v>
          </cell>
          <cell r="V162" t="str">
            <v>31650Turkey Pt U1</v>
          </cell>
          <cell r="W162" t="str">
            <v>Steam</v>
          </cell>
        </row>
        <row r="163">
          <cell r="L163" t="str">
            <v>31670Sanford U3</v>
          </cell>
          <cell r="M163" t="str">
            <v>Excl</v>
          </cell>
          <cell r="N163" t="str">
            <v>02 - Steam Generation Plant</v>
          </cell>
          <cell r="V163" t="str">
            <v>31100Turkey Pt U2</v>
          </cell>
          <cell r="W163" t="str">
            <v>Steam</v>
          </cell>
        </row>
        <row r="164">
          <cell r="L164" t="str">
            <v>31670Scherer Comm</v>
          </cell>
          <cell r="M164" t="str">
            <v>Excl</v>
          </cell>
          <cell r="N164" t="str">
            <v>02 - Steam Generation Plant</v>
          </cell>
          <cell r="V164" t="str">
            <v>31200Turkey Pt U2</v>
          </cell>
          <cell r="W164" t="str">
            <v>Steam</v>
          </cell>
        </row>
        <row r="165">
          <cell r="L165" t="str">
            <v>31670Scherer U4</v>
          </cell>
          <cell r="M165" t="str">
            <v>Excl</v>
          </cell>
          <cell r="N165" t="str">
            <v>02 - Steam Generation Plant</v>
          </cell>
          <cell r="V165" t="str">
            <v>31400Turkey Pt U2</v>
          </cell>
          <cell r="W165" t="str">
            <v>Steam</v>
          </cell>
        </row>
        <row r="166">
          <cell r="L166" t="str">
            <v>31670SJRPP - Comm</v>
          </cell>
          <cell r="M166" t="str">
            <v>Excl</v>
          </cell>
          <cell r="N166" t="str">
            <v>02 - Steam Generation Plant</v>
          </cell>
          <cell r="V166" t="str">
            <v>31500Turkey Pt U2</v>
          </cell>
          <cell r="W166" t="str">
            <v>Steam</v>
          </cell>
        </row>
        <row r="167">
          <cell r="L167" t="str">
            <v>31670Turkey Pt Comm</v>
          </cell>
          <cell r="M167" t="str">
            <v>Excl</v>
          </cell>
          <cell r="N167" t="str">
            <v>02 - Steam Generation Plant</v>
          </cell>
          <cell r="V167" t="str">
            <v>31600Turkey Pt U2</v>
          </cell>
          <cell r="W167" t="str">
            <v>Steam</v>
          </cell>
        </row>
        <row r="168">
          <cell r="L168" t="str">
            <v>32000StLucie Comm</v>
          </cell>
          <cell r="M168" t="str">
            <v>Excl</v>
          </cell>
          <cell r="N168" t="str">
            <v>03 - Nuclear Generation Plant</v>
          </cell>
          <cell r="V168" t="str">
            <v>32000StLucie Comm</v>
          </cell>
          <cell r="W168" t="str">
            <v>Nuclear</v>
          </cell>
        </row>
        <row r="169">
          <cell r="L169" t="str">
            <v>32000Turkey Pt Comm</v>
          </cell>
          <cell r="M169" t="str">
            <v>Excl</v>
          </cell>
          <cell r="N169" t="str">
            <v>03 - Nuclear Generation Plant</v>
          </cell>
          <cell r="V169" t="str">
            <v>32100StLucie Comm</v>
          </cell>
          <cell r="W169" t="str">
            <v>Nuclear</v>
          </cell>
        </row>
        <row r="170">
          <cell r="L170" t="str">
            <v>32100StLucie Comm</v>
          </cell>
          <cell r="M170" t="str">
            <v>Incl</v>
          </cell>
          <cell r="N170" t="str">
            <v>03 - Nuclear Generation Plant</v>
          </cell>
          <cell r="V170" t="str">
            <v>32200StLucie Comm</v>
          </cell>
          <cell r="W170" t="str">
            <v>Nuclear</v>
          </cell>
        </row>
        <row r="171">
          <cell r="L171" t="str">
            <v>32100StLucie Comm EPU</v>
          </cell>
          <cell r="M171" t="str">
            <v>Incl</v>
          </cell>
          <cell r="N171" t="str">
            <v>03 - Nuclear Generation Plant</v>
          </cell>
          <cell r="V171" t="str">
            <v>32300StLucie Comm</v>
          </cell>
          <cell r="W171" t="str">
            <v>Nuclear</v>
          </cell>
        </row>
        <row r="172">
          <cell r="L172" t="str">
            <v>32100StLucie U1</v>
          </cell>
          <cell r="M172" t="str">
            <v>Incl</v>
          </cell>
          <cell r="N172" t="str">
            <v>03 - Nuclear Generation Plant</v>
          </cell>
          <cell r="V172" t="str">
            <v>32400StLucie Comm</v>
          </cell>
          <cell r="W172" t="str">
            <v>Nuclear</v>
          </cell>
        </row>
        <row r="173">
          <cell r="L173" t="str">
            <v>32100StLucie U1 EPU</v>
          </cell>
          <cell r="M173" t="str">
            <v>Incl</v>
          </cell>
          <cell r="N173" t="str">
            <v>03 - Nuclear Generation Plant</v>
          </cell>
          <cell r="V173" t="str">
            <v>32500StLucie Comm</v>
          </cell>
          <cell r="W173" t="str">
            <v>Nuclear</v>
          </cell>
        </row>
        <row r="174">
          <cell r="L174" t="str">
            <v>32100StLucie U2</v>
          </cell>
          <cell r="M174" t="str">
            <v>Incl</v>
          </cell>
          <cell r="N174" t="str">
            <v>03 - Nuclear Generation Plant</v>
          </cell>
          <cell r="V174" t="str">
            <v>32530StLucie Comm</v>
          </cell>
          <cell r="W174" t="str">
            <v>Nuclear</v>
          </cell>
        </row>
        <row r="175">
          <cell r="L175" t="str">
            <v>32100StLucie U2 EPU</v>
          </cell>
          <cell r="M175" t="str">
            <v>Incl</v>
          </cell>
          <cell r="N175" t="str">
            <v>03 - Nuclear Generation Plant</v>
          </cell>
          <cell r="V175" t="str">
            <v>32550StLucie Comm</v>
          </cell>
          <cell r="W175" t="str">
            <v>Nuclear</v>
          </cell>
        </row>
        <row r="176">
          <cell r="L176" t="str">
            <v>32100Turkey Pt Comm</v>
          </cell>
          <cell r="M176" t="str">
            <v>Incl</v>
          </cell>
          <cell r="N176" t="str">
            <v>03 - Nuclear Generation Plant</v>
          </cell>
          <cell r="V176" t="str">
            <v>32570StLucie Comm</v>
          </cell>
          <cell r="W176" t="str">
            <v>Nuclear</v>
          </cell>
        </row>
        <row r="177">
          <cell r="L177" t="str">
            <v>32100Turkey Pt Comm EPU</v>
          </cell>
          <cell r="M177" t="str">
            <v>Incl</v>
          </cell>
          <cell r="N177" t="str">
            <v>03 - Nuclear Generation Plant</v>
          </cell>
          <cell r="V177" t="str">
            <v>32100StLucie Comm EPU</v>
          </cell>
          <cell r="W177" t="str">
            <v>Nuclear</v>
          </cell>
        </row>
        <row r="178">
          <cell r="L178" t="str">
            <v>32100Turkey Pt U3</v>
          </cell>
          <cell r="M178" t="str">
            <v>Incl</v>
          </cell>
          <cell r="N178" t="str">
            <v>03 - Nuclear Generation Plant</v>
          </cell>
          <cell r="V178" t="str">
            <v>32500StLucie Comm EPU</v>
          </cell>
          <cell r="W178" t="str">
            <v>Nuclear</v>
          </cell>
        </row>
        <row r="179">
          <cell r="L179" t="str">
            <v>32100Turkey Pt U3 EPU</v>
          </cell>
          <cell r="M179" t="str">
            <v>Incl</v>
          </cell>
          <cell r="N179" t="str">
            <v>03 - Nuclear Generation Plant</v>
          </cell>
          <cell r="V179" t="str">
            <v>32100StLucie U1</v>
          </cell>
          <cell r="W179" t="str">
            <v>Nuclear</v>
          </cell>
        </row>
        <row r="180">
          <cell r="L180" t="str">
            <v>32100Turkey Pt U3 Uprates</v>
          </cell>
          <cell r="M180" t="str">
            <v>Excl</v>
          </cell>
          <cell r="N180" t="str">
            <v>03 - Nuclear Generation Plant</v>
          </cell>
          <cell r="V180" t="str">
            <v>32200StLucie U1</v>
          </cell>
          <cell r="W180" t="str">
            <v>Nuclear</v>
          </cell>
        </row>
        <row r="181">
          <cell r="L181" t="str">
            <v>32100Turkey Pt U4</v>
          </cell>
          <cell r="M181" t="str">
            <v>Incl</v>
          </cell>
          <cell r="N181" t="str">
            <v>03 - Nuclear Generation Plant</v>
          </cell>
          <cell r="V181" t="str">
            <v>32300StLucie U1</v>
          </cell>
          <cell r="W181" t="str">
            <v>Nuclear</v>
          </cell>
        </row>
        <row r="182">
          <cell r="L182" t="str">
            <v>32100Turkey Pt U4 EPU</v>
          </cell>
          <cell r="M182" t="str">
            <v>Incl</v>
          </cell>
          <cell r="N182" t="str">
            <v>03 - Nuclear Generation Plant</v>
          </cell>
          <cell r="V182" t="str">
            <v>32400StLucie U1</v>
          </cell>
          <cell r="W182" t="str">
            <v>Nuclear</v>
          </cell>
        </row>
        <row r="183">
          <cell r="L183" t="str">
            <v>32100Turkey Pt U4 Uprates</v>
          </cell>
          <cell r="M183" t="str">
            <v>Excl</v>
          </cell>
          <cell r="N183" t="str">
            <v>03 - Nuclear Generation Plant</v>
          </cell>
          <cell r="V183" t="str">
            <v>32500StLucie U1</v>
          </cell>
          <cell r="W183" t="str">
            <v>Nuclear</v>
          </cell>
        </row>
        <row r="184">
          <cell r="L184" t="str">
            <v>32200StLucie Comm</v>
          </cell>
          <cell r="M184" t="str">
            <v>Incl</v>
          </cell>
          <cell r="N184" t="str">
            <v>03 - Nuclear Generation Plant</v>
          </cell>
          <cell r="V184" t="str">
            <v>32570StLucie U1</v>
          </cell>
          <cell r="W184" t="str">
            <v>Nuclear</v>
          </cell>
        </row>
        <row r="185">
          <cell r="L185" t="str">
            <v>32200StLucie U1</v>
          </cell>
          <cell r="M185" t="str">
            <v>Incl</v>
          </cell>
          <cell r="N185" t="str">
            <v>03 - Nuclear Generation Plant</v>
          </cell>
          <cell r="V185" t="str">
            <v>32100StLucie U1 EPU</v>
          </cell>
          <cell r="W185" t="str">
            <v>Nuclear</v>
          </cell>
        </row>
        <row r="186">
          <cell r="L186" t="str">
            <v>32200StLucie U1 EPU</v>
          </cell>
          <cell r="M186" t="str">
            <v>Incl</v>
          </cell>
          <cell r="N186" t="str">
            <v>03 - Nuclear Generation Plant</v>
          </cell>
          <cell r="V186" t="str">
            <v>32200StLucie U1 EPU</v>
          </cell>
          <cell r="W186" t="str">
            <v>Nuclear</v>
          </cell>
        </row>
        <row r="187">
          <cell r="L187" t="str">
            <v>32200StLucie U1 Uprates</v>
          </cell>
          <cell r="M187" t="str">
            <v>Excl</v>
          </cell>
          <cell r="N187" t="str">
            <v>03 - Nuclear Generation Plant</v>
          </cell>
          <cell r="V187" t="str">
            <v>32300StLucie U1 EPU</v>
          </cell>
          <cell r="W187" t="str">
            <v>Nuclear</v>
          </cell>
        </row>
        <row r="188">
          <cell r="L188" t="str">
            <v>32200StLucie U2</v>
          </cell>
          <cell r="M188" t="str">
            <v>Incl</v>
          </cell>
          <cell r="N188" t="str">
            <v>03 - Nuclear Generation Plant</v>
          </cell>
          <cell r="V188" t="str">
            <v>32400StLucie U1 EPU</v>
          </cell>
          <cell r="W188" t="str">
            <v>Nuclear</v>
          </cell>
        </row>
        <row r="189">
          <cell r="L189" t="str">
            <v>32200StLucie U2 EPU</v>
          </cell>
          <cell r="M189" t="str">
            <v>Incl</v>
          </cell>
          <cell r="N189" t="str">
            <v>03 - Nuclear Generation Plant</v>
          </cell>
          <cell r="V189" t="str">
            <v>32500StLucie U1 EPU</v>
          </cell>
          <cell r="W189" t="str">
            <v>Nuclear</v>
          </cell>
        </row>
        <row r="190">
          <cell r="L190" t="str">
            <v>32200StLucie U2 Uprates</v>
          </cell>
          <cell r="M190" t="str">
            <v>Excl</v>
          </cell>
          <cell r="N190" t="str">
            <v>03 - Nuclear Generation Plant</v>
          </cell>
          <cell r="V190" t="str">
            <v>32200StLucie U1 Uprates</v>
          </cell>
          <cell r="W190" t="str">
            <v>Nuclear</v>
          </cell>
        </row>
        <row r="191">
          <cell r="L191" t="str">
            <v>32200Turkey Pt Comm</v>
          </cell>
          <cell r="M191" t="str">
            <v>Incl</v>
          </cell>
          <cell r="N191" t="str">
            <v>03 - Nuclear Generation Plant</v>
          </cell>
          <cell r="V191" t="str">
            <v>32300StLucie U1 Uprates</v>
          </cell>
          <cell r="W191" t="str">
            <v>Nuclear</v>
          </cell>
        </row>
        <row r="192">
          <cell r="L192" t="str">
            <v>32200Turkey Pt Comm EPU</v>
          </cell>
          <cell r="M192" t="str">
            <v>Incl</v>
          </cell>
          <cell r="N192" t="str">
            <v>03 - Nuclear Generation Plant</v>
          </cell>
          <cell r="V192" t="str">
            <v>32400StLucie U1 Uprates</v>
          </cell>
          <cell r="W192" t="str">
            <v>Nuclear</v>
          </cell>
        </row>
        <row r="193">
          <cell r="L193" t="str">
            <v>32200Turkey Pt U3</v>
          </cell>
          <cell r="M193" t="str">
            <v>Incl</v>
          </cell>
          <cell r="N193" t="str">
            <v>03 - Nuclear Generation Plant</v>
          </cell>
          <cell r="V193" t="str">
            <v>32100StLucie U2</v>
          </cell>
          <cell r="W193" t="str">
            <v>Nuclear</v>
          </cell>
        </row>
        <row r="194">
          <cell r="L194" t="str">
            <v>32200Turkey Pt U3 EPU</v>
          </cell>
          <cell r="M194" t="str">
            <v>Incl</v>
          </cell>
          <cell r="N194" t="str">
            <v>03 - Nuclear Generation Plant</v>
          </cell>
          <cell r="V194" t="str">
            <v>32200StLucie U2</v>
          </cell>
          <cell r="W194" t="str">
            <v>Nuclear</v>
          </cell>
        </row>
        <row r="195">
          <cell r="L195" t="str">
            <v>32200Turkey Pt U3 Uprates</v>
          </cell>
          <cell r="M195" t="str">
            <v>Excl</v>
          </cell>
          <cell r="N195" t="str">
            <v>03 - Nuclear Generation Plant</v>
          </cell>
          <cell r="V195" t="str">
            <v>32300StLucie U2</v>
          </cell>
          <cell r="W195" t="str">
            <v>Nuclear</v>
          </cell>
        </row>
        <row r="196">
          <cell r="L196" t="str">
            <v>32200Turkey Pt U4</v>
          </cell>
          <cell r="M196" t="str">
            <v>Incl</v>
          </cell>
          <cell r="N196" t="str">
            <v>03 - Nuclear Generation Plant</v>
          </cell>
          <cell r="V196" t="str">
            <v>32400StLucie U2</v>
          </cell>
          <cell r="W196" t="str">
            <v>Nuclear</v>
          </cell>
        </row>
        <row r="197">
          <cell r="L197" t="str">
            <v>32200Turkey Pt U4 EPU</v>
          </cell>
          <cell r="M197" t="str">
            <v>Incl</v>
          </cell>
          <cell r="N197" t="str">
            <v>03 - Nuclear Generation Plant</v>
          </cell>
          <cell r="V197" t="str">
            <v>32500StLucie U2</v>
          </cell>
          <cell r="W197" t="str">
            <v>Nuclear</v>
          </cell>
        </row>
        <row r="198">
          <cell r="L198" t="str">
            <v>32200Turkey Pt U4 Uprates</v>
          </cell>
          <cell r="M198" t="str">
            <v>Excl</v>
          </cell>
          <cell r="N198" t="str">
            <v>03 - Nuclear Generation Plant</v>
          </cell>
          <cell r="V198" t="str">
            <v>32100StLucie U2 EPU</v>
          </cell>
          <cell r="W198" t="str">
            <v>Nuclear</v>
          </cell>
        </row>
        <row r="199">
          <cell r="L199" t="str">
            <v>32300StLucie Comm</v>
          </cell>
          <cell r="M199" t="str">
            <v>Incl</v>
          </cell>
          <cell r="N199" t="str">
            <v>03 - Nuclear Generation Plant</v>
          </cell>
          <cell r="V199" t="str">
            <v>32200StLucie U2 EPU</v>
          </cell>
          <cell r="W199" t="str">
            <v>Nuclear</v>
          </cell>
        </row>
        <row r="200">
          <cell r="L200" t="str">
            <v>32300StLucie U1</v>
          </cell>
          <cell r="M200" t="str">
            <v>Incl</v>
          </cell>
          <cell r="N200" t="str">
            <v>03 - Nuclear Generation Plant</v>
          </cell>
          <cell r="V200" t="str">
            <v>32300StLucie U2 EPU</v>
          </cell>
          <cell r="W200" t="str">
            <v>Nuclear</v>
          </cell>
        </row>
        <row r="201">
          <cell r="L201" t="str">
            <v>32300StLucie U1 EPU</v>
          </cell>
          <cell r="M201" t="str">
            <v>Incl</v>
          </cell>
          <cell r="N201" t="str">
            <v>03 - Nuclear Generation Plant</v>
          </cell>
          <cell r="V201" t="str">
            <v>32400StLucie U2 EPU</v>
          </cell>
          <cell r="W201" t="str">
            <v>Nuclear</v>
          </cell>
        </row>
        <row r="202">
          <cell r="L202" t="str">
            <v>32300StLucie U1 Uprates</v>
          </cell>
          <cell r="M202" t="str">
            <v>Excl</v>
          </cell>
          <cell r="N202" t="str">
            <v>03 - Nuclear Generation Plant</v>
          </cell>
          <cell r="V202" t="str">
            <v>32500StLucie U2 EPU</v>
          </cell>
          <cell r="W202" t="str">
            <v>Nuclear</v>
          </cell>
        </row>
        <row r="203">
          <cell r="L203" t="str">
            <v>32300StLucie U2</v>
          </cell>
          <cell r="M203" t="str">
            <v>Incl</v>
          </cell>
          <cell r="N203" t="str">
            <v>03 - Nuclear Generation Plant</v>
          </cell>
          <cell r="V203" t="str">
            <v>32200StLucie U2 Uprates</v>
          </cell>
          <cell r="W203" t="str">
            <v>Nuclear</v>
          </cell>
        </row>
        <row r="204">
          <cell r="L204" t="str">
            <v>32300StLucie U2 EPU</v>
          </cell>
          <cell r="M204" t="str">
            <v>Incl</v>
          </cell>
          <cell r="N204" t="str">
            <v>03 - Nuclear Generation Plant</v>
          </cell>
          <cell r="V204" t="str">
            <v>32300StLucie U2 Uprates</v>
          </cell>
          <cell r="W204" t="str">
            <v>Nuclear</v>
          </cell>
        </row>
        <row r="205">
          <cell r="L205" t="str">
            <v>32300StLucie U2 Uprates</v>
          </cell>
          <cell r="M205" t="str">
            <v>Excl</v>
          </cell>
          <cell r="N205" t="str">
            <v>03 - Nuclear Generation Plant</v>
          </cell>
          <cell r="V205" t="str">
            <v>32400StLucie U2 Uprates</v>
          </cell>
          <cell r="W205" t="str">
            <v>Nuclear</v>
          </cell>
        </row>
        <row r="206">
          <cell r="L206" t="str">
            <v>32300Turkey Pt Comm</v>
          </cell>
          <cell r="M206" t="str">
            <v>Incl</v>
          </cell>
          <cell r="N206" t="str">
            <v>03 - Nuclear Generation Plant</v>
          </cell>
          <cell r="V206" t="str">
            <v>32000Turkey Pt Comm</v>
          </cell>
          <cell r="W206" t="str">
            <v>Nuclear</v>
          </cell>
        </row>
        <row r="207">
          <cell r="L207" t="str">
            <v>32300Turkey Pt Comm EPU</v>
          </cell>
          <cell r="M207" t="str">
            <v>Incl</v>
          </cell>
          <cell r="N207" t="str">
            <v>03 - Nuclear Generation Plant</v>
          </cell>
          <cell r="V207" t="str">
            <v>32100Turkey Pt Comm</v>
          </cell>
          <cell r="W207" t="str">
            <v>Nuclear</v>
          </cell>
        </row>
        <row r="208">
          <cell r="L208" t="str">
            <v>32300Turkey Pt U3</v>
          </cell>
          <cell r="M208" t="str">
            <v>Incl</v>
          </cell>
          <cell r="N208" t="str">
            <v>03 - Nuclear Generation Plant</v>
          </cell>
          <cell r="V208" t="str">
            <v>32200Turkey Pt Comm</v>
          </cell>
          <cell r="W208" t="str">
            <v>Nuclear</v>
          </cell>
        </row>
        <row r="209">
          <cell r="L209" t="str">
            <v>32300Turkey Pt U3 EPU</v>
          </cell>
          <cell r="M209" t="str">
            <v>Incl</v>
          </cell>
          <cell r="N209" t="str">
            <v>03 - Nuclear Generation Plant</v>
          </cell>
          <cell r="V209" t="str">
            <v>32300Turkey Pt Comm</v>
          </cell>
          <cell r="W209" t="str">
            <v>Nuclear</v>
          </cell>
        </row>
        <row r="210">
          <cell r="L210" t="str">
            <v>32300Turkey Pt U3 Uprates</v>
          </cell>
          <cell r="M210" t="str">
            <v>Excl</v>
          </cell>
          <cell r="N210" t="str">
            <v>03 - Nuclear Generation Plant</v>
          </cell>
          <cell r="V210" t="str">
            <v>32400Turkey Pt Comm</v>
          </cell>
          <cell r="W210" t="str">
            <v>Nuclear</v>
          </cell>
        </row>
        <row r="211">
          <cell r="L211" t="str">
            <v>32300Turkey Pt U4</v>
          </cell>
          <cell r="M211" t="str">
            <v>Incl</v>
          </cell>
          <cell r="N211" t="str">
            <v>03 - Nuclear Generation Plant</v>
          </cell>
          <cell r="V211" t="str">
            <v>32500Turkey Pt Comm</v>
          </cell>
          <cell r="W211" t="str">
            <v>Nuclear</v>
          </cell>
        </row>
        <row r="212">
          <cell r="L212" t="str">
            <v>32300Turkey Pt U4 EPU</v>
          </cell>
          <cell r="M212" t="str">
            <v>Incl</v>
          </cell>
          <cell r="N212" t="str">
            <v>03 - Nuclear Generation Plant</v>
          </cell>
          <cell r="V212" t="str">
            <v>32530Turkey Pt Comm</v>
          </cell>
          <cell r="W212" t="str">
            <v>Nuclear</v>
          </cell>
        </row>
        <row r="213">
          <cell r="L213" t="str">
            <v>32300Turkey Pt U4 Uprates</v>
          </cell>
          <cell r="M213" t="str">
            <v>Excl</v>
          </cell>
          <cell r="N213" t="str">
            <v>03 - Nuclear Generation Plant</v>
          </cell>
          <cell r="V213" t="str">
            <v>32550Turkey Pt Comm</v>
          </cell>
          <cell r="W213" t="str">
            <v>Nuclear</v>
          </cell>
        </row>
        <row r="214">
          <cell r="L214" t="str">
            <v>32400StLucie Comm</v>
          </cell>
          <cell r="M214" t="str">
            <v>Incl</v>
          </cell>
          <cell r="N214" t="str">
            <v>03 - Nuclear Generation Plant</v>
          </cell>
          <cell r="V214" t="str">
            <v>32570Turkey Pt Comm</v>
          </cell>
          <cell r="W214" t="str">
            <v>Nuclear</v>
          </cell>
        </row>
        <row r="215">
          <cell r="L215" t="str">
            <v>32400StLucie U1</v>
          </cell>
          <cell r="M215" t="str">
            <v>Incl</v>
          </cell>
          <cell r="N215" t="str">
            <v>03 - Nuclear Generation Plant</v>
          </cell>
          <cell r="V215" t="str">
            <v>32100Turkey Pt Comm EPU</v>
          </cell>
          <cell r="W215" t="str">
            <v>Nuclear</v>
          </cell>
        </row>
        <row r="216">
          <cell r="L216" t="str">
            <v>32400StLucie U1 EPU</v>
          </cell>
          <cell r="M216" t="str">
            <v>Incl</v>
          </cell>
          <cell r="N216" t="str">
            <v>03 - Nuclear Generation Plant</v>
          </cell>
          <cell r="V216" t="str">
            <v>32200Turkey Pt Comm EPU</v>
          </cell>
          <cell r="W216" t="str">
            <v>Nuclear</v>
          </cell>
        </row>
        <row r="217">
          <cell r="L217" t="str">
            <v>32400StLucie U1 Uprates</v>
          </cell>
          <cell r="M217" t="str">
            <v>Excl</v>
          </cell>
          <cell r="N217" t="str">
            <v>03 - Nuclear Generation Plant</v>
          </cell>
          <cell r="V217" t="str">
            <v>32300Turkey Pt Comm EPU</v>
          </cell>
          <cell r="W217" t="str">
            <v>Nuclear</v>
          </cell>
        </row>
        <row r="218">
          <cell r="L218" t="str">
            <v>32400StLucie U2</v>
          </cell>
          <cell r="M218" t="str">
            <v>Incl</v>
          </cell>
          <cell r="N218" t="str">
            <v>03 - Nuclear Generation Plant</v>
          </cell>
          <cell r="V218" t="str">
            <v>32500Turkey Pt Comm EPU</v>
          </cell>
          <cell r="W218" t="str">
            <v>Nuclear</v>
          </cell>
        </row>
        <row r="219">
          <cell r="L219" t="str">
            <v>32400StLucie U2 EPU</v>
          </cell>
          <cell r="M219" t="str">
            <v>Incl</v>
          </cell>
          <cell r="N219" t="str">
            <v>03 - Nuclear Generation Plant</v>
          </cell>
          <cell r="V219" t="str">
            <v>32100Turkey Pt U3</v>
          </cell>
          <cell r="W219" t="str">
            <v>Nuclear</v>
          </cell>
        </row>
        <row r="220">
          <cell r="L220" t="str">
            <v>32400StLucie U2 Uprates</v>
          </cell>
          <cell r="M220" t="str">
            <v>Excl</v>
          </cell>
          <cell r="N220" t="str">
            <v>03 - Nuclear Generation Plant</v>
          </cell>
          <cell r="V220" t="str">
            <v>32200Turkey Pt U3</v>
          </cell>
          <cell r="W220" t="str">
            <v>Nuclear</v>
          </cell>
        </row>
        <row r="221">
          <cell r="L221" t="str">
            <v>32400Turkey Pt Comm</v>
          </cell>
          <cell r="M221" t="str">
            <v>Incl</v>
          </cell>
          <cell r="N221" t="str">
            <v>03 - Nuclear Generation Plant</v>
          </cell>
          <cell r="V221" t="str">
            <v>32300Turkey Pt U3</v>
          </cell>
          <cell r="W221" t="str">
            <v>Nuclear</v>
          </cell>
        </row>
        <row r="222">
          <cell r="L222" t="str">
            <v>32400Turkey Pt U3</v>
          </cell>
          <cell r="M222" t="str">
            <v>Incl</v>
          </cell>
          <cell r="N222" t="str">
            <v>03 - Nuclear Generation Plant</v>
          </cell>
          <cell r="V222" t="str">
            <v>32400Turkey Pt U3</v>
          </cell>
          <cell r="W222" t="str">
            <v>Nuclear</v>
          </cell>
        </row>
        <row r="223">
          <cell r="L223" t="str">
            <v>32400Turkey Pt U3 EPU</v>
          </cell>
          <cell r="M223" t="str">
            <v>Incl</v>
          </cell>
          <cell r="N223" t="str">
            <v>03 - Nuclear Generation Plant</v>
          </cell>
          <cell r="V223" t="str">
            <v>32500Turkey Pt U3</v>
          </cell>
          <cell r="W223" t="str">
            <v>Nuclear</v>
          </cell>
        </row>
        <row r="224">
          <cell r="L224" t="str">
            <v>32400Turkey Pt U3 Uprates</v>
          </cell>
          <cell r="M224" t="str">
            <v>Excl</v>
          </cell>
          <cell r="N224" t="str">
            <v>03 - Nuclear Generation Plant</v>
          </cell>
          <cell r="V224" t="str">
            <v>32100Turkey Pt U3 EPU</v>
          </cell>
          <cell r="W224" t="str">
            <v>Nuclear</v>
          </cell>
        </row>
        <row r="225">
          <cell r="L225" t="str">
            <v>32400Turkey Pt U4</v>
          </cell>
          <cell r="M225" t="str">
            <v>Incl</v>
          </cell>
          <cell r="N225" t="str">
            <v>03 - Nuclear Generation Plant</v>
          </cell>
          <cell r="V225" t="str">
            <v>32200Turkey Pt U3 EPU</v>
          </cell>
          <cell r="W225" t="str">
            <v>Nuclear</v>
          </cell>
        </row>
        <row r="226">
          <cell r="L226" t="str">
            <v>32400Turkey Pt U4 EPU</v>
          </cell>
          <cell r="M226" t="str">
            <v>Incl</v>
          </cell>
          <cell r="N226" t="str">
            <v>03 - Nuclear Generation Plant</v>
          </cell>
          <cell r="V226" t="str">
            <v>32300Turkey Pt U3 EPU</v>
          </cell>
          <cell r="W226" t="str">
            <v>Nuclear</v>
          </cell>
        </row>
        <row r="227">
          <cell r="L227" t="str">
            <v>32400Turkey Pt U4 Uprates</v>
          </cell>
          <cell r="M227" t="str">
            <v>Excl</v>
          </cell>
          <cell r="N227" t="str">
            <v>03 - Nuclear Generation Plant</v>
          </cell>
          <cell r="V227" t="str">
            <v>32400Turkey Pt U3 EPU</v>
          </cell>
          <cell r="W227" t="str">
            <v>Nuclear</v>
          </cell>
        </row>
        <row r="228">
          <cell r="L228" t="str">
            <v>32500StLucie Comm</v>
          </cell>
          <cell r="M228" t="str">
            <v>Incl</v>
          </cell>
          <cell r="N228" t="str">
            <v>03 - Nuclear Generation Plant</v>
          </cell>
          <cell r="V228" t="str">
            <v>32500Turkey Pt U3 EPU</v>
          </cell>
          <cell r="W228" t="str">
            <v>Nuclear</v>
          </cell>
        </row>
        <row r="229">
          <cell r="L229" t="str">
            <v>32500StLucie Comm EPU</v>
          </cell>
          <cell r="M229" t="str">
            <v>Incl</v>
          </cell>
          <cell r="N229" t="str">
            <v>03 - Nuclear Generation Plant</v>
          </cell>
          <cell r="V229" t="str">
            <v>32100Turkey Pt U3 Uprates</v>
          </cell>
          <cell r="W229" t="str">
            <v>Nuclear</v>
          </cell>
        </row>
        <row r="230">
          <cell r="L230" t="str">
            <v>32500StLucie U1</v>
          </cell>
          <cell r="M230" t="str">
            <v>Incl</v>
          </cell>
          <cell r="N230" t="str">
            <v>03 - Nuclear Generation Plant</v>
          </cell>
          <cell r="V230" t="str">
            <v>32200Turkey Pt U3 Uprates</v>
          </cell>
          <cell r="W230" t="str">
            <v>Nuclear</v>
          </cell>
        </row>
        <row r="231">
          <cell r="L231" t="str">
            <v>32500StLucie U1 EPU</v>
          </cell>
          <cell r="M231" t="str">
            <v>Incl</v>
          </cell>
          <cell r="N231" t="str">
            <v>03 - Nuclear Generation Plant</v>
          </cell>
          <cell r="V231" t="str">
            <v>32300Turkey Pt U3 Uprates</v>
          </cell>
          <cell r="W231" t="str">
            <v>Nuclear</v>
          </cell>
        </row>
        <row r="232">
          <cell r="L232" t="str">
            <v>32500StLucie U2</v>
          </cell>
          <cell r="M232" t="str">
            <v>Incl</v>
          </cell>
          <cell r="N232" t="str">
            <v>03 - Nuclear Generation Plant</v>
          </cell>
          <cell r="V232" t="str">
            <v>32400Turkey Pt U3 Uprates</v>
          </cell>
          <cell r="W232" t="str">
            <v>Nuclear</v>
          </cell>
        </row>
        <row r="233">
          <cell r="L233" t="str">
            <v>32500StLucie U2 EPU</v>
          </cell>
          <cell r="M233" t="str">
            <v>Incl</v>
          </cell>
          <cell r="N233" t="str">
            <v>03 - Nuclear Generation Plant</v>
          </cell>
          <cell r="V233" t="str">
            <v>32100Turkey Pt U4</v>
          </cell>
          <cell r="W233" t="str">
            <v>Nuclear</v>
          </cell>
        </row>
        <row r="234">
          <cell r="L234" t="str">
            <v>32500Turkey Pt Comm</v>
          </cell>
          <cell r="M234" t="str">
            <v>Incl</v>
          </cell>
          <cell r="N234" t="str">
            <v>03 - Nuclear Generation Plant</v>
          </cell>
          <cell r="V234" t="str">
            <v>32200Turkey Pt U4</v>
          </cell>
          <cell r="W234" t="str">
            <v>Nuclear</v>
          </cell>
        </row>
        <row r="235">
          <cell r="L235" t="str">
            <v>32500Turkey Pt Comm EPU</v>
          </cell>
          <cell r="M235" t="str">
            <v>Incl</v>
          </cell>
          <cell r="N235" t="str">
            <v>03 - Nuclear Generation Plant</v>
          </cell>
          <cell r="V235" t="str">
            <v>32300Turkey Pt U4</v>
          </cell>
          <cell r="W235" t="str">
            <v>Nuclear</v>
          </cell>
        </row>
        <row r="236">
          <cell r="L236" t="str">
            <v>32500Turkey Pt U3</v>
          </cell>
          <cell r="M236" t="str">
            <v>Incl</v>
          </cell>
          <cell r="N236" t="str">
            <v>03 - Nuclear Generation Plant</v>
          </cell>
          <cell r="V236" t="str">
            <v>32400Turkey Pt U4</v>
          </cell>
          <cell r="W236" t="str">
            <v>Nuclear</v>
          </cell>
        </row>
        <row r="237">
          <cell r="L237" t="str">
            <v>32500Turkey Pt U3 EPU</v>
          </cell>
          <cell r="M237" t="str">
            <v>Incl</v>
          </cell>
          <cell r="N237" t="str">
            <v>03 - Nuclear Generation Plant</v>
          </cell>
          <cell r="V237" t="str">
            <v>32500Turkey Pt U4</v>
          </cell>
          <cell r="W237" t="str">
            <v>Nuclear</v>
          </cell>
        </row>
        <row r="238">
          <cell r="L238" t="str">
            <v>32500Turkey Pt U4</v>
          </cell>
          <cell r="M238" t="str">
            <v>Incl</v>
          </cell>
          <cell r="N238" t="str">
            <v>03 - Nuclear Generation Plant</v>
          </cell>
          <cell r="V238" t="str">
            <v>32100Turkey Pt U4 EPU</v>
          </cell>
          <cell r="W238" t="str">
            <v>Nuclear</v>
          </cell>
        </row>
        <row r="239">
          <cell r="L239" t="str">
            <v>32530StLucie Comm</v>
          </cell>
          <cell r="M239" t="str">
            <v>Excl</v>
          </cell>
          <cell r="N239" t="str">
            <v>03 - Nuclear Generation Plant</v>
          </cell>
          <cell r="V239" t="str">
            <v>32200Turkey Pt U4 EPU</v>
          </cell>
          <cell r="W239" t="str">
            <v>Nuclear</v>
          </cell>
        </row>
        <row r="240">
          <cell r="L240" t="str">
            <v>32530Turkey Pt Comm</v>
          </cell>
          <cell r="M240" t="str">
            <v>Excl</v>
          </cell>
          <cell r="N240" t="str">
            <v>03 - Nuclear Generation Plant</v>
          </cell>
          <cell r="V240" t="str">
            <v>32300Turkey Pt U4 EPU</v>
          </cell>
          <cell r="W240" t="str">
            <v>Nuclear</v>
          </cell>
        </row>
        <row r="241">
          <cell r="L241" t="str">
            <v>32550StLucie Comm</v>
          </cell>
          <cell r="M241" t="str">
            <v>Excl</v>
          </cell>
          <cell r="N241" t="str">
            <v>03 - Nuclear Generation Plant</v>
          </cell>
          <cell r="V241" t="str">
            <v>32400Turkey Pt U4 EPU</v>
          </cell>
          <cell r="W241" t="str">
            <v>Nuclear</v>
          </cell>
        </row>
        <row r="242">
          <cell r="L242" t="str">
            <v>32550Turkey Pt Comm</v>
          </cell>
          <cell r="M242" t="str">
            <v>Excl</v>
          </cell>
          <cell r="N242" t="str">
            <v>03 - Nuclear Generation Plant</v>
          </cell>
          <cell r="V242" t="str">
            <v>32100Turkey Pt U4 Uprates</v>
          </cell>
          <cell r="W242" t="str">
            <v>Nuclear</v>
          </cell>
        </row>
        <row r="243">
          <cell r="L243" t="str">
            <v>32570StLucie Comm</v>
          </cell>
          <cell r="M243" t="str">
            <v>Excl</v>
          </cell>
          <cell r="N243" t="str">
            <v>03 - Nuclear Generation Plant</v>
          </cell>
          <cell r="V243" t="str">
            <v>32200Turkey Pt U4 Uprates</v>
          </cell>
          <cell r="W243" t="str">
            <v>Nuclear</v>
          </cell>
        </row>
        <row r="244">
          <cell r="L244" t="str">
            <v>32570StLucie U1</v>
          </cell>
          <cell r="M244" t="str">
            <v>Excl</v>
          </cell>
          <cell r="N244" t="str">
            <v>03 - Nuclear Generation Plant</v>
          </cell>
          <cell r="V244" t="str">
            <v>32300Turkey Pt U4 Uprates</v>
          </cell>
          <cell r="W244" t="str">
            <v>Nuclear</v>
          </cell>
        </row>
        <row r="245">
          <cell r="L245" t="str">
            <v>32570Turkey Pt Comm</v>
          </cell>
          <cell r="M245" t="str">
            <v>Excl</v>
          </cell>
          <cell r="N245" t="str">
            <v>03 - Nuclear Generation Plant</v>
          </cell>
          <cell r="V245" t="str">
            <v>32400Turkey Pt U4 Uprates</v>
          </cell>
          <cell r="W245" t="str">
            <v>Nuclear</v>
          </cell>
        </row>
        <row r="246">
          <cell r="L246" t="str">
            <v>34000Desoto Solar</v>
          </cell>
          <cell r="M246" t="str">
            <v>Excl</v>
          </cell>
          <cell r="N246" t="str">
            <v>05 - Other Generation Plant</v>
          </cell>
          <cell r="V246" t="str">
            <v>34300CapeCana Comm CC</v>
          </cell>
          <cell r="W246" t="str">
            <v>Other</v>
          </cell>
        </row>
        <row r="247">
          <cell r="L247" t="str">
            <v>34000FtLauderdale Comm</v>
          </cell>
          <cell r="M247" t="str">
            <v>Excl</v>
          </cell>
          <cell r="N247" t="str">
            <v>05 - Other Generation Plant</v>
          </cell>
          <cell r="V247" t="str">
            <v>34670CapeCana Comm CC</v>
          </cell>
          <cell r="W247" t="str">
            <v>Other</v>
          </cell>
        </row>
        <row r="248">
          <cell r="L248" t="str">
            <v>34000FtMyers Comm</v>
          </cell>
          <cell r="M248" t="str">
            <v>Excl</v>
          </cell>
          <cell r="N248" t="str">
            <v>05 - Other Generation Plant</v>
          </cell>
          <cell r="V248" t="str">
            <v>34100CapeCanaveral U1CC</v>
          </cell>
          <cell r="W248" t="str">
            <v>Other</v>
          </cell>
        </row>
        <row r="249">
          <cell r="L249" t="str">
            <v>34000Martin Comm</v>
          </cell>
          <cell r="M249" t="str">
            <v>Excl</v>
          </cell>
          <cell r="N249" t="str">
            <v>05 - Other Generation Plant</v>
          </cell>
          <cell r="V249" t="str">
            <v>34200CapeCanaveral U1CC</v>
          </cell>
          <cell r="W249" t="str">
            <v>Other</v>
          </cell>
        </row>
        <row r="250">
          <cell r="L250" t="str">
            <v>34000Martin Solar</v>
          </cell>
          <cell r="M250" t="str">
            <v>Excl</v>
          </cell>
          <cell r="N250" t="str">
            <v>05 - Other Generation Plant</v>
          </cell>
          <cell r="V250" t="str">
            <v>34300CapeCanaveral U1CC</v>
          </cell>
          <cell r="W250" t="str">
            <v>Other</v>
          </cell>
        </row>
        <row r="251">
          <cell r="L251" t="str">
            <v>34000Putnam Comm</v>
          </cell>
          <cell r="M251" t="str">
            <v>Excl</v>
          </cell>
          <cell r="N251" t="str">
            <v>05 - Other Generation Plant</v>
          </cell>
          <cell r="V251" t="str">
            <v>34400CapeCanaveral U1CC</v>
          </cell>
          <cell r="W251" t="str">
            <v>Other</v>
          </cell>
        </row>
        <row r="252">
          <cell r="L252" t="str">
            <v>34000Putnam U2</v>
          </cell>
          <cell r="M252" t="str">
            <v>Excl</v>
          </cell>
          <cell r="N252" t="str">
            <v>05 - Other Generation Plant</v>
          </cell>
          <cell r="V252" t="str">
            <v>34500CapeCanaveral U1CC</v>
          </cell>
          <cell r="W252" t="str">
            <v>Other</v>
          </cell>
        </row>
        <row r="253">
          <cell r="L253" t="str">
            <v>34000Sanford Comm</v>
          </cell>
          <cell r="M253" t="str">
            <v>Excl</v>
          </cell>
          <cell r="N253" t="str">
            <v>05 - Other Generation Plant</v>
          </cell>
          <cell r="V253" t="str">
            <v>34600CapeCanaveral U1CC</v>
          </cell>
          <cell r="W253" t="str">
            <v>Other</v>
          </cell>
        </row>
        <row r="254">
          <cell r="L254" t="str">
            <v>34000Sanford U5</v>
          </cell>
          <cell r="M254" t="str">
            <v>Excl</v>
          </cell>
          <cell r="N254" t="str">
            <v>05 - Other Generation Plant</v>
          </cell>
          <cell r="V254" t="str">
            <v>34000Desoto Solar</v>
          </cell>
          <cell r="W254" t="str">
            <v>Other</v>
          </cell>
        </row>
        <row r="255">
          <cell r="L255" t="str">
            <v>34000WestCountyEC Comm</v>
          </cell>
          <cell r="M255" t="str">
            <v>Excl</v>
          </cell>
          <cell r="N255" t="str">
            <v>05 - Other Generation Plant</v>
          </cell>
          <cell r="V255" t="str">
            <v>34100Desoto Solar</v>
          </cell>
          <cell r="W255" t="str">
            <v>Other</v>
          </cell>
        </row>
        <row r="256">
          <cell r="L256" t="str">
            <v>34100CapeCanaveral U1CC</v>
          </cell>
          <cell r="M256" t="str">
            <v>Incl</v>
          </cell>
          <cell r="N256" t="str">
            <v>05 - Other Generation Plant</v>
          </cell>
          <cell r="V256" t="str">
            <v>34300Desoto Solar</v>
          </cell>
          <cell r="W256" t="str">
            <v>Other</v>
          </cell>
        </row>
        <row r="257">
          <cell r="L257" t="str">
            <v>34100Desoto Solar</v>
          </cell>
          <cell r="M257" t="str">
            <v>Incl</v>
          </cell>
          <cell r="N257" t="str">
            <v>05 - Other Generation Plant</v>
          </cell>
          <cell r="V257" t="str">
            <v>34500Desoto Solar</v>
          </cell>
          <cell r="W257" t="str">
            <v>Other</v>
          </cell>
        </row>
        <row r="258">
          <cell r="L258" t="str">
            <v>34100FtLauderdale Comm</v>
          </cell>
          <cell r="M258" t="str">
            <v>Incl</v>
          </cell>
          <cell r="N258" t="str">
            <v>05 - Other Generation Plant</v>
          </cell>
          <cell r="V258" t="str">
            <v>34630Desoto Solar</v>
          </cell>
          <cell r="W258" t="str">
            <v>Other</v>
          </cell>
        </row>
        <row r="259">
          <cell r="L259" t="str">
            <v>34100FtLauderdale GTs</v>
          </cell>
          <cell r="M259" t="str">
            <v>Incl</v>
          </cell>
          <cell r="N259" t="str">
            <v>05 - Other Generation Plant</v>
          </cell>
          <cell r="V259" t="str">
            <v>34650Desoto Solar</v>
          </cell>
          <cell r="W259" t="str">
            <v>Other</v>
          </cell>
        </row>
        <row r="260">
          <cell r="L260" t="str">
            <v>34100FtLauderdale U4</v>
          </cell>
          <cell r="M260" t="str">
            <v>Incl</v>
          </cell>
          <cell r="N260" t="str">
            <v>05 - Other Generation Plant</v>
          </cell>
          <cell r="V260" t="str">
            <v>34670Desoto Solar</v>
          </cell>
          <cell r="W260" t="str">
            <v>Other</v>
          </cell>
        </row>
        <row r="261">
          <cell r="L261" t="str">
            <v>34100FtLauderdale U5</v>
          </cell>
          <cell r="M261" t="str">
            <v>Incl</v>
          </cell>
          <cell r="N261" t="str">
            <v>05 - Other Generation Plant</v>
          </cell>
          <cell r="V261" t="str">
            <v>34000FtLauderdale Comm</v>
          </cell>
          <cell r="W261" t="str">
            <v>Other</v>
          </cell>
        </row>
        <row r="262">
          <cell r="L262" t="str">
            <v>34100FtMyers Comm</v>
          </cell>
          <cell r="M262" t="str">
            <v>Incl</v>
          </cell>
          <cell r="N262" t="str">
            <v>05 - Other Generation Plant</v>
          </cell>
          <cell r="V262" t="str">
            <v>34100FtLauderdale Comm</v>
          </cell>
          <cell r="W262" t="str">
            <v>Other</v>
          </cell>
        </row>
        <row r="263">
          <cell r="L263" t="str">
            <v>34100FtMyers GTs</v>
          </cell>
          <cell r="M263" t="str">
            <v>Incl</v>
          </cell>
          <cell r="N263" t="str">
            <v>05 - Other Generation Plant</v>
          </cell>
          <cell r="V263" t="str">
            <v>34200FtLauderdale Comm</v>
          </cell>
          <cell r="W263" t="str">
            <v>Other</v>
          </cell>
        </row>
        <row r="264">
          <cell r="L264" t="str">
            <v>34100FtMyers U2</v>
          </cell>
          <cell r="M264" t="str">
            <v>Incl</v>
          </cell>
          <cell r="N264" t="str">
            <v>05 - Other Generation Plant</v>
          </cell>
          <cell r="V264" t="str">
            <v>34300FtLauderdale Comm</v>
          </cell>
          <cell r="W264" t="str">
            <v>Other</v>
          </cell>
        </row>
        <row r="265">
          <cell r="L265" t="str">
            <v>34100FtMyers U3</v>
          </cell>
          <cell r="M265" t="str">
            <v>Incl</v>
          </cell>
          <cell r="N265" t="str">
            <v>05 - Other Generation Plant</v>
          </cell>
          <cell r="V265" t="str">
            <v>34400FtLauderdale Comm</v>
          </cell>
          <cell r="W265" t="str">
            <v>Other</v>
          </cell>
        </row>
        <row r="266">
          <cell r="L266" t="str">
            <v>34100Manatee Comm</v>
          </cell>
          <cell r="M266" t="str">
            <v>Incl</v>
          </cell>
          <cell r="N266" t="str">
            <v>05 - Other Generation Plant</v>
          </cell>
          <cell r="V266" t="str">
            <v>34500FtLauderdale Comm</v>
          </cell>
          <cell r="W266" t="str">
            <v>Other</v>
          </cell>
        </row>
        <row r="267">
          <cell r="L267" t="str">
            <v>34100Manatee U3</v>
          </cell>
          <cell r="M267" t="str">
            <v>Incl</v>
          </cell>
          <cell r="N267" t="str">
            <v>05 - Other Generation Plant</v>
          </cell>
          <cell r="V267" t="str">
            <v>34600FtLauderdale Comm</v>
          </cell>
          <cell r="W267" t="str">
            <v>Other</v>
          </cell>
        </row>
        <row r="268">
          <cell r="L268" t="str">
            <v>34100Martin Comm</v>
          </cell>
          <cell r="M268" t="str">
            <v>Incl</v>
          </cell>
          <cell r="N268" t="str">
            <v>05 - Other Generation Plant</v>
          </cell>
          <cell r="V268" t="str">
            <v>34630FtLauderdale Comm</v>
          </cell>
          <cell r="W268" t="str">
            <v>Other</v>
          </cell>
        </row>
        <row r="269">
          <cell r="L269" t="str">
            <v>34100Martin Solar</v>
          </cell>
          <cell r="M269" t="str">
            <v>Incl</v>
          </cell>
          <cell r="N269" t="str">
            <v>05 - Other Generation Plant</v>
          </cell>
          <cell r="V269" t="str">
            <v>34650FtLauderdale Comm</v>
          </cell>
          <cell r="W269" t="str">
            <v>Other</v>
          </cell>
        </row>
        <row r="270">
          <cell r="L270" t="str">
            <v>34100Martin U3</v>
          </cell>
          <cell r="M270" t="str">
            <v>Incl</v>
          </cell>
          <cell r="N270" t="str">
            <v>05 - Other Generation Plant</v>
          </cell>
          <cell r="V270" t="str">
            <v>34670FtLauderdale Comm</v>
          </cell>
          <cell r="W270" t="str">
            <v>Other</v>
          </cell>
        </row>
        <row r="271">
          <cell r="L271" t="str">
            <v>34100Martin U4</v>
          </cell>
          <cell r="M271" t="str">
            <v>Incl</v>
          </cell>
          <cell r="N271" t="str">
            <v>05 - Other Generation Plant</v>
          </cell>
          <cell r="V271" t="str">
            <v>34100FtLauderdale GTs</v>
          </cell>
          <cell r="W271" t="str">
            <v>Other</v>
          </cell>
        </row>
        <row r="272">
          <cell r="L272" t="str">
            <v>34100Martin U8</v>
          </cell>
          <cell r="M272" t="str">
            <v>Incl</v>
          </cell>
          <cell r="N272" t="str">
            <v>05 - Other Generation Plant</v>
          </cell>
          <cell r="V272" t="str">
            <v>34200FtLauderdale GTs</v>
          </cell>
          <cell r="W272" t="str">
            <v>Other</v>
          </cell>
        </row>
        <row r="273">
          <cell r="L273" t="str">
            <v>34100PtEverglades GTs</v>
          </cell>
          <cell r="M273" t="str">
            <v>Incl</v>
          </cell>
          <cell r="N273" t="str">
            <v>05 - Other Generation Plant</v>
          </cell>
          <cell r="V273" t="str">
            <v>34300FtLauderdale GTs</v>
          </cell>
          <cell r="W273" t="str">
            <v>Other</v>
          </cell>
        </row>
        <row r="274">
          <cell r="L274" t="str">
            <v>34100Putnam Comm</v>
          </cell>
          <cell r="M274" t="str">
            <v>Excl</v>
          </cell>
          <cell r="N274" t="str">
            <v>05 - Other Generation Plant</v>
          </cell>
          <cell r="V274" t="str">
            <v>34400FtLauderdale GTs</v>
          </cell>
          <cell r="W274" t="str">
            <v>Other</v>
          </cell>
        </row>
        <row r="275">
          <cell r="L275" t="str">
            <v>34100Putnam U1</v>
          </cell>
          <cell r="M275" t="str">
            <v>Excl</v>
          </cell>
          <cell r="N275" t="str">
            <v>05 - Other Generation Plant</v>
          </cell>
          <cell r="V275" t="str">
            <v>34500FtLauderdale GTs</v>
          </cell>
          <cell r="W275" t="str">
            <v>Other</v>
          </cell>
        </row>
        <row r="276">
          <cell r="L276" t="str">
            <v>34100Putnam U2</v>
          </cell>
          <cell r="M276" t="str">
            <v>Excl</v>
          </cell>
          <cell r="N276" t="str">
            <v>05 - Other Generation Plant</v>
          </cell>
          <cell r="V276" t="str">
            <v>34600FtLauderdale GTs</v>
          </cell>
          <cell r="W276" t="str">
            <v>Other</v>
          </cell>
        </row>
        <row r="277">
          <cell r="L277" t="str">
            <v>34100Sanford Comm</v>
          </cell>
          <cell r="M277" t="str">
            <v>Incl</v>
          </cell>
          <cell r="N277" t="str">
            <v>05 - Other Generation Plant</v>
          </cell>
          <cell r="V277" t="str">
            <v>34670FtLauderdale GTs</v>
          </cell>
          <cell r="W277" t="str">
            <v>Other</v>
          </cell>
        </row>
        <row r="278">
          <cell r="L278" t="str">
            <v>34100Sanford U4</v>
          </cell>
          <cell r="M278" t="str">
            <v>Incl</v>
          </cell>
          <cell r="N278" t="str">
            <v>05 - Other Generation Plant</v>
          </cell>
          <cell r="V278" t="str">
            <v>34100FtLauderdale U4</v>
          </cell>
          <cell r="W278" t="str">
            <v>Other</v>
          </cell>
        </row>
        <row r="279">
          <cell r="L279" t="str">
            <v>34100Sanford U5</v>
          </cell>
          <cell r="M279" t="str">
            <v>Incl</v>
          </cell>
          <cell r="N279" t="str">
            <v>05 - Other Generation Plant</v>
          </cell>
          <cell r="V279" t="str">
            <v>34200FtLauderdale U4</v>
          </cell>
          <cell r="W279" t="str">
            <v>Other</v>
          </cell>
        </row>
        <row r="280">
          <cell r="L280" t="str">
            <v>34100Space Coast Solar</v>
          </cell>
          <cell r="M280" t="str">
            <v>Incl</v>
          </cell>
          <cell r="N280" t="str">
            <v>05 - Other Generation Plant</v>
          </cell>
          <cell r="V280" t="str">
            <v>34300FtLauderdale U4</v>
          </cell>
          <cell r="W280" t="str">
            <v>Other</v>
          </cell>
        </row>
        <row r="281">
          <cell r="L281" t="str">
            <v>34100Turkey Pt U5</v>
          </cell>
          <cell r="M281" t="str">
            <v>Incl</v>
          </cell>
          <cell r="N281" t="str">
            <v>05 - Other Generation Plant</v>
          </cell>
          <cell r="V281" t="str">
            <v>34400FtLauderdale U4</v>
          </cell>
          <cell r="W281" t="str">
            <v>Other</v>
          </cell>
        </row>
        <row r="282">
          <cell r="L282" t="str">
            <v>34100WestCountyEC Comm</v>
          </cell>
          <cell r="M282" t="str">
            <v>Incl</v>
          </cell>
          <cell r="N282" t="str">
            <v>05 - Other Generation Plant</v>
          </cell>
          <cell r="V282" t="str">
            <v>34500FtLauderdale U4</v>
          </cell>
          <cell r="W282" t="str">
            <v>Other</v>
          </cell>
        </row>
        <row r="283">
          <cell r="L283" t="str">
            <v>34100WestCountyEC U1</v>
          </cell>
          <cell r="M283" t="str">
            <v>Incl</v>
          </cell>
          <cell r="N283" t="str">
            <v>05 - Other Generation Plant</v>
          </cell>
          <cell r="V283" t="str">
            <v>34600FtLauderdale U4</v>
          </cell>
          <cell r="W283" t="str">
            <v>Other</v>
          </cell>
        </row>
        <row r="284">
          <cell r="L284" t="str">
            <v>34100WestCountyEC U2</v>
          </cell>
          <cell r="M284" t="str">
            <v>Incl</v>
          </cell>
          <cell r="N284" t="str">
            <v>05 - Other Generation Plant</v>
          </cell>
          <cell r="V284" t="str">
            <v>34100FtLauderdale U5</v>
          </cell>
          <cell r="W284" t="str">
            <v>Other</v>
          </cell>
        </row>
        <row r="285">
          <cell r="L285" t="str">
            <v>34100WestCountyEC U3</v>
          </cell>
          <cell r="M285" t="str">
            <v>Incl</v>
          </cell>
          <cell r="N285" t="str">
            <v>05 - Other Generation Plant</v>
          </cell>
          <cell r="V285" t="str">
            <v>34200FtLauderdale U5</v>
          </cell>
          <cell r="W285" t="str">
            <v>Other</v>
          </cell>
        </row>
        <row r="286">
          <cell r="L286" t="str">
            <v>34200CapeCanaveral U1CC</v>
          </cell>
          <cell r="M286" t="str">
            <v>Incl</v>
          </cell>
          <cell r="N286" t="str">
            <v>05 - Other Generation Plant</v>
          </cell>
          <cell r="V286" t="str">
            <v>34300FtLauderdale U5</v>
          </cell>
          <cell r="W286" t="str">
            <v>Other</v>
          </cell>
        </row>
        <row r="287">
          <cell r="L287" t="str">
            <v>34200FtLauderdale Comm</v>
          </cell>
          <cell r="M287" t="str">
            <v>Incl</v>
          </cell>
          <cell r="N287" t="str">
            <v>05 - Other Generation Plant</v>
          </cell>
          <cell r="V287" t="str">
            <v>34400FtLauderdale U5</v>
          </cell>
          <cell r="W287" t="str">
            <v>Other</v>
          </cell>
        </row>
        <row r="288">
          <cell r="L288" t="str">
            <v>34200FtLauderdale GTs</v>
          </cell>
          <cell r="M288" t="str">
            <v>Incl</v>
          </cell>
          <cell r="N288" t="str">
            <v>05 - Other Generation Plant</v>
          </cell>
          <cell r="V288" t="str">
            <v>34500FtLauderdale U5</v>
          </cell>
          <cell r="W288" t="str">
            <v>Other</v>
          </cell>
        </row>
        <row r="289">
          <cell r="L289" t="str">
            <v>34200FtLauderdale U4</v>
          </cell>
          <cell r="M289" t="str">
            <v>Incl</v>
          </cell>
          <cell r="N289" t="str">
            <v>05 - Other Generation Plant</v>
          </cell>
          <cell r="V289" t="str">
            <v>34600FtLauderdale U5</v>
          </cell>
          <cell r="W289" t="str">
            <v>Other</v>
          </cell>
        </row>
        <row r="290">
          <cell r="L290" t="str">
            <v>34200FtLauderdale U5</v>
          </cell>
          <cell r="M290" t="str">
            <v>Incl</v>
          </cell>
          <cell r="N290" t="str">
            <v>05 - Other Generation Plant</v>
          </cell>
          <cell r="V290" t="str">
            <v>34000FtMyers Comm</v>
          </cell>
          <cell r="W290" t="str">
            <v>Other</v>
          </cell>
        </row>
        <row r="291">
          <cell r="L291" t="str">
            <v>34200FtMyers Comm</v>
          </cell>
          <cell r="M291" t="str">
            <v>Incl</v>
          </cell>
          <cell r="N291" t="str">
            <v>05 - Other Generation Plant</v>
          </cell>
          <cell r="V291" t="str">
            <v>34100FtMyers Comm</v>
          </cell>
          <cell r="W291" t="str">
            <v>Other</v>
          </cell>
        </row>
        <row r="292">
          <cell r="L292" t="str">
            <v>34200FtMyers GTs</v>
          </cell>
          <cell r="M292" t="str">
            <v>Incl</v>
          </cell>
          <cell r="N292" t="str">
            <v>05 - Other Generation Plant</v>
          </cell>
          <cell r="V292" t="str">
            <v>34200FtMyers Comm</v>
          </cell>
          <cell r="W292" t="str">
            <v>Other</v>
          </cell>
        </row>
        <row r="293">
          <cell r="L293" t="str">
            <v>34200FtMyers U2</v>
          </cell>
          <cell r="M293" t="str">
            <v>Incl</v>
          </cell>
          <cell r="N293" t="str">
            <v>05 - Other Generation Plant</v>
          </cell>
          <cell r="V293" t="str">
            <v>34300FtMyers Comm</v>
          </cell>
          <cell r="W293" t="str">
            <v>Other</v>
          </cell>
        </row>
        <row r="294">
          <cell r="L294" t="str">
            <v>34200FtMyers U3</v>
          </cell>
          <cell r="M294" t="str">
            <v>Incl</v>
          </cell>
          <cell r="N294" t="str">
            <v>05 - Other Generation Plant</v>
          </cell>
          <cell r="V294" t="str">
            <v>34400FtMyers Comm</v>
          </cell>
          <cell r="W294" t="str">
            <v>Other</v>
          </cell>
        </row>
        <row r="295">
          <cell r="L295" t="str">
            <v>34200Manatee U3</v>
          </cell>
          <cell r="M295" t="str">
            <v>Incl</v>
          </cell>
          <cell r="N295" t="str">
            <v>05 - Other Generation Plant</v>
          </cell>
          <cell r="V295" t="str">
            <v>34500FtMyers Comm</v>
          </cell>
          <cell r="W295" t="str">
            <v>Other</v>
          </cell>
        </row>
        <row r="296">
          <cell r="L296" t="str">
            <v>34200Martin Comm</v>
          </cell>
          <cell r="M296" t="str">
            <v>Incl</v>
          </cell>
          <cell r="N296" t="str">
            <v>05 - Other Generation Plant</v>
          </cell>
          <cell r="V296" t="str">
            <v>34600FtMyers Comm</v>
          </cell>
          <cell r="W296" t="str">
            <v>Other</v>
          </cell>
        </row>
        <row r="297">
          <cell r="L297" t="str">
            <v>34200Martin U3</v>
          </cell>
          <cell r="M297" t="str">
            <v>Incl</v>
          </cell>
          <cell r="N297" t="str">
            <v>05 - Other Generation Plant</v>
          </cell>
          <cell r="V297" t="str">
            <v>34630FtMyers Comm</v>
          </cell>
          <cell r="W297" t="str">
            <v>Other</v>
          </cell>
        </row>
        <row r="298">
          <cell r="L298" t="str">
            <v>34200Martin U4</v>
          </cell>
          <cell r="M298" t="str">
            <v>Incl</v>
          </cell>
          <cell r="N298" t="str">
            <v>05 - Other Generation Plant</v>
          </cell>
          <cell r="V298" t="str">
            <v>34650FtMyers Comm</v>
          </cell>
          <cell r="W298" t="str">
            <v>Other</v>
          </cell>
        </row>
        <row r="299">
          <cell r="L299" t="str">
            <v>34200Martin U8</v>
          </cell>
          <cell r="M299" t="str">
            <v>Incl</v>
          </cell>
          <cell r="N299" t="str">
            <v>05 - Other Generation Plant</v>
          </cell>
          <cell r="V299" t="str">
            <v>34670FtMyers Comm</v>
          </cell>
          <cell r="W299" t="str">
            <v>Other</v>
          </cell>
        </row>
        <row r="300">
          <cell r="L300" t="str">
            <v>34200PtEverglades GTs</v>
          </cell>
          <cell r="M300" t="str">
            <v>Incl</v>
          </cell>
          <cell r="N300" t="str">
            <v>05 - Other Generation Plant</v>
          </cell>
          <cell r="V300" t="str">
            <v>34100FtMyers GTs</v>
          </cell>
          <cell r="W300" t="str">
            <v>Other</v>
          </cell>
        </row>
        <row r="301">
          <cell r="L301" t="str">
            <v>34200Putnam Comm</v>
          </cell>
          <cell r="M301" t="str">
            <v>Excl</v>
          </cell>
          <cell r="N301" t="str">
            <v>05 - Other Generation Plant</v>
          </cell>
          <cell r="V301" t="str">
            <v>34200FtMyers GTs</v>
          </cell>
          <cell r="W301" t="str">
            <v>Other</v>
          </cell>
        </row>
        <row r="302">
          <cell r="L302" t="str">
            <v>34200Putnam U1</v>
          </cell>
          <cell r="M302" t="str">
            <v>Excl</v>
          </cell>
          <cell r="N302" t="str">
            <v>05 - Other Generation Plant</v>
          </cell>
          <cell r="V302" t="str">
            <v>34300FtMyers GTs</v>
          </cell>
          <cell r="W302" t="str">
            <v>Other</v>
          </cell>
        </row>
        <row r="303">
          <cell r="L303" t="str">
            <v>34200Putnam U2</v>
          </cell>
          <cell r="M303" t="str">
            <v>Excl</v>
          </cell>
          <cell r="N303" t="str">
            <v>05 - Other Generation Plant</v>
          </cell>
          <cell r="V303" t="str">
            <v>34400FtMyers GTs</v>
          </cell>
          <cell r="W303" t="str">
            <v>Other</v>
          </cell>
        </row>
        <row r="304">
          <cell r="L304" t="str">
            <v>34200Sanford Comm</v>
          </cell>
          <cell r="M304" t="str">
            <v>Incl</v>
          </cell>
          <cell r="N304" t="str">
            <v>05 - Other Generation Plant</v>
          </cell>
          <cell r="V304" t="str">
            <v>34500FtMyers GTs</v>
          </cell>
          <cell r="W304" t="str">
            <v>Other</v>
          </cell>
        </row>
        <row r="305">
          <cell r="L305" t="str">
            <v>34200Sanford U4</v>
          </cell>
          <cell r="M305" t="str">
            <v>Incl</v>
          </cell>
          <cell r="N305" t="str">
            <v>05 - Other Generation Plant</v>
          </cell>
          <cell r="V305" t="str">
            <v>34600FtMyers GTs</v>
          </cell>
          <cell r="W305" t="str">
            <v>Other</v>
          </cell>
        </row>
        <row r="306">
          <cell r="L306" t="str">
            <v>34200Sanford U5</v>
          </cell>
          <cell r="M306" t="str">
            <v>Incl</v>
          </cell>
          <cell r="N306" t="str">
            <v>05 - Other Generation Plant</v>
          </cell>
          <cell r="V306" t="str">
            <v>34100FtMyers U2</v>
          </cell>
          <cell r="W306" t="str">
            <v>Other</v>
          </cell>
        </row>
        <row r="307">
          <cell r="L307" t="str">
            <v>34200Turkey Pt U5</v>
          </cell>
          <cell r="M307" t="str">
            <v>Incl</v>
          </cell>
          <cell r="N307" t="str">
            <v>05 - Other Generation Plant</v>
          </cell>
          <cell r="V307" t="str">
            <v>34200FtMyers U2</v>
          </cell>
          <cell r="W307" t="str">
            <v>Other</v>
          </cell>
        </row>
        <row r="308">
          <cell r="L308" t="str">
            <v>34200WestCountyEC Comm</v>
          </cell>
          <cell r="M308" t="str">
            <v>Incl</v>
          </cell>
          <cell r="N308" t="str">
            <v>05 - Other Generation Plant</v>
          </cell>
          <cell r="V308" t="str">
            <v>34300FtMyers U2</v>
          </cell>
          <cell r="W308" t="str">
            <v>Other</v>
          </cell>
        </row>
        <row r="309">
          <cell r="L309" t="str">
            <v>34200WestCountyEC U1</v>
          </cell>
          <cell r="M309" t="str">
            <v>Incl</v>
          </cell>
          <cell r="N309" t="str">
            <v>05 - Other Generation Plant</v>
          </cell>
          <cell r="V309" t="str">
            <v>34400FtMyers U2</v>
          </cell>
          <cell r="W309" t="str">
            <v>Other</v>
          </cell>
        </row>
        <row r="310">
          <cell r="L310" t="str">
            <v>34200WestCountyEC U2</v>
          </cell>
          <cell r="M310" t="str">
            <v>Incl</v>
          </cell>
          <cell r="N310" t="str">
            <v>05 - Other Generation Plant</v>
          </cell>
          <cell r="V310" t="str">
            <v>34500FtMyers U2</v>
          </cell>
          <cell r="W310" t="str">
            <v>Other</v>
          </cell>
        </row>
        <row r="311">
          <cell r="L311" t="str">
            <v>34200WestCountyEC U3</v>
          </cell>
          <cell r="M311" t="str">
            <v>Incl</v>
          </cell>
          <cell r="N311" t="str">
            <v>05 - Other Generation Plant</v>
          </cell>
          <cell r="V311" t="str">
            <v>34600FtMyers U2</v>
          </cell>
          <cell r="W311" t="str">
            <v>Other</v>
          </cell>
        </row>
        <row r="312">
          <cell r="L312" t="str">
            <v>34300CapeCana Comm CC</v>
          </cell>
          <cell r="M312" t="str">
            <v>Incl</v>
          </cell>
          <cell r="N312" t="str">
            <v>05 - Other Generation Plant</v>
          </cell>
          <cell r="V312" t="str">
            <v>34650FtMyers U2</v>
          </cell>
          <cell r="W312" t="str">
            <v>Other</v>
          </cell>
        </row>
        <row r="313">
          <cell r="L313" t="str">
            <v>34300CapeCanaveral U1CC</v>
          </cell>
          <cell r="M313" t="str">
            <v>Incl</v>
          </cell>
          <cell r="N313" t="str">
            <v>05 - Other Generation Plant</v>
          </cell>
          <cell r="V313" t="str">
            <v>34100FtMyers U3</v>
          </cell>
          <cell r="W313" t="str">
            <v>Other</v>
          </cell>
        </row>
        <row r="314">
          <cell r="L314" t="str">
            <v>34300Desoto Solar</v>
          </cell>
          <cell r="M314" t="str">
            <v>Incl</v>
          </cell>
          <cell r="N314" t="str">
            <v>05 - Other Generation Plant</v>
          </cell>
          <cell r="V314" t="str">
            <v>34200FtMyers U3</v>
          </cell>
          <cell r="W314" t="str">
            <v>Other</v>
          </cell>
        </row>
        <row r="315">
          <cell r="L315" t="str">
            <v>34300FtLauderdale Comm</v>
          </cell>
          <cell r="M315" t="str">
            <v>Incl</v>
          </cell>
          <cell r="N315" t="str">
            <v>05 - Other Generation Plant</v>
          </cell>
          <cell r="V315" t="str">
            <v>34300FtMyers U3</v>
          </cell>
          <cell r="W315" t="str">
            <v>Other</v>
          </cell>
        </row>
        <row r="316">
          <cell r="L316" t="str">
            <v>34300FtLauderdale GTs</v>
          </cell>
          <cell r="M316" t="str">
            <v>Incl</v>
          </cell>
          <cell r="N316" t="str">
            <v>05 - Other Generation Plant</v>
          </cell>
          <cell r="V316" t="str">
            <v>34400FtMyers U3</v>
          </cell>
          <cell r="W316" t="str">
            <v>Other</v>
          </cell>
        </row>
        <row r="317">
          <cell r="L317" t="str">
            <v>34300FtLauderdale U4</v>
          </cell>
          <cell r="M317" t="str">
            <v>Incl</v>
          </cell>
          <cell r="N317" t="str">
            <v>05 - Other Generation Plant</v>
          </cell>
          <cell r="V317" t="str">
            <v>34500FtMyers U3</v>
          </cell>
          <cell r="W317" t="str">
            <v>Other</v>
          </cell>
        </row>
        <row r="318">
          <cell r="L318" t="str">
            <v>34300FtLauderdale U5</v>
          </cell>
          <cell r="M318" t="str">
            <v>Incl</v>
          </cell>
          <cell r="N318" t="str">
            <v>05 - Other Generation Plant</v>
          </cell>
          <cell r="V318" t="str">
            <v>34600FtMyers U3</v>
          </cell>
          <cell r="W318" t="str">
            <v>Other</v>
          </cell>
        </row>
        <row r="319">
          <cell r="L319" t="str">
            <v>34300FtMyers Comm</v>
          </cell>
          <cell r="M319" t="str">
            <v>Incl</v>
          </cell>
          <cell r="N319" t="str">
            <v>05 - Other Generation Plant</v>
          </cell>
          <cell r="V319" t="str">
            <v>34100Manatee Comm</v>
          </cell>
          <cell r="W319" t="str">
            <v>Other</v>
          </cell>
        </row>
        <row r="320">
          <cell r="L320" t="str">
            <v>34300FtMyers GTs</v>
          </cell>
          <cell r="M320" t="str">
            <v>Incl</v>
          </cell>
          <cell r="N320" t="str">
            <v>05 - Other Generation Plant</v>
          </cell>
          <cell r="V320" t="str">
            <v>34100Manatee U3</v>
          </cell>
          <cell r="W320" t="str">
            <v>Other</v>
          </cell>
        </row>
        <row r="321">
          <cell r="L321" t="str">
            <v>34300FtMyers U2</v>
          </cell>
          <cell r="M321" t="str">
            <v>Incl</v>
          </cell>
          <cell r="N321" t="str">
            <v>05 - Other Generation Plant</v>
          </cell>
          <cell r="V321" t="str">
            <v>34200Manatee U3</v>
          </cell>
          <cell r="W321" t="str">
            <v>Other</v>
          </cell>
        </row>
        <row r="322">
          <cell r="L322" t="str">
            <v>34300FtMyers U3</v>
          </cell>
          <cell r="M322" t="str">
            <v>Incl</v>
          </cell>
          <cell r="N322" t="str">
            <v>05 - Other Generation Plant</v>
          </cell>
          <cell r="V322" t="str">
            <v>34300Manatee U3</v>
          </cell>
          <cell r="W322" t="str">
            <v>Other</v>
          </cell>
        </row>
        <row r="323">
          <cell r="L323" t="str">
            <v>34300Manatee U3</v>
          </cell>
          <cell r="M323" t="str">
            <v>Incl</v>
          </cell>
          <cell r="N323" t="str">
            <v>05 - Other Generation Plant</v>
          </cell>
          <cell r="V323" t="str">
            <v>34400Manatee U3</v>
          </cell>
          <cell r="W323" t="str">
            <v>Other</v>
          </cell>
        </row>
        <row r="324">
          <cell r="L324" t="str">
            <v>34300Martin Comm</v>
          </cell>
          <cell r="M324" t="str">
            <v>Incl</v>
          </cell>
          <cell r="N324" t="str">
            <v>05 - Other Generation Plant</v>
          </cell>
          <cell r="V324" t="str">
            <v>34500Manatee U3</v>
          </cell>
          <cell r="W324" t="str">
            <v>Other</v>
          </cell>
        </row>
        <row r="325">
          <cell r="L325" t="str">
            <v>34300Martin Solar</v>
          </cell>
          <cell r="M325" t="str">
            <v>Incl</v>
          </cell>
          <cell r="N325" t="str">
            <v>05 - Other Generation Plant</v>
          </cell>
          <cell r="V325" t="str">
            <v>34600Manatee U3</v>
          </cell>
          <cell r="W325" t="str">
            <v>Other</v>
          </cell>
        </row>
        <row r="326">
          <cell r="L326" t="str">
            <v>34300Martin U3</v>
          </cell>
          <cell r="M326" t="str">
            <v>Incl</v>
          </cell>
          <cell r="N326" t="str">
            <v>05 - Other Generation Plant</v>
          </cell>
          <cell r="V326" t="str">
            <v>34630Manatee U3</v>
          </cell>
          <cell r="W326" t="str">
            <v>Other</v>
          </cell>
        </row>
        <row r="327">
          <cell r="L327" t="str">
            <v>34300Martin U4</v>
          </cell>
          <cell r="M327" t="str">
            <v>Incl</v>
          </cell>
          <cell r="N327" t="str">
            <v>05 - Other Generation Plant</v>
          </cell>
          <cell r="V327" t="str">
            <v>34650Manatee U3</v>
          </cell>
          <cell r="W327" t="str">
            <v>Other</v>
          </cell>
        </row>
        <row r="328">
          <cell r="L328" t="str">
            <v>34300Martin U8</v>
          </cell>
          <cell r="M328" t="str">
            <v>Incl</v>
          </cell>
          <cell r="N328" t="str">
            <v>05 - Other Generation Plant</v>
          </cell>
          <cell r="V328" t="str">
            <v>34670Manatee U3</v>
          </cell>
          <cell r="W328" t="str">
            <v>Other</v>
          </cell>
        </row>
        <row r="329">
          <cell r="L329" t="str">
            <v>34300PtEverglades Comm</v>
          </cell>
          <cell r="M329" t="str">
            <v>Excl</v>
          </cell>
          <cell r="N329" t="str">
            <v>05 - Other Generation Plant</v>
          </cell>
          <cell r="V329" t="str">
            <v>34000Martin Comm</v>
          </cell>
          <cell r="W329" t="str">
            <v>Other</v>
          </cell>
        </row>
        <row r="330">
          <cell r="L330" t="str">
            <v>34300PtEverglades GTs</v>
          </cell>
          <cell r="M330" t="str">
            <v>Incl</v>
          </cell>
          <cell r="N330" t="str">
            <v>05 - Other Generation Plant</v>
          </cell>
          <cell r="V330" t="str">
            <v>34100Martin Comm</v>
          </cell>
          <cell r="W330" t="str">
            <v>Other</v>
          </cell>
        </row>
        <row r="331">
          <cell r="L331" t="str">
            <v>34300Putnam Comm</v>
          </cell>
          <cell r="M331" t="str">
            <v>Excl</v>
          </cell>
          <cell r="N331" t="str">
            <v>05 - Other Generation Plant</v>
          </cell>
          <cell r="V331" t="str">
            <v>34200Martin Comm</v>
          </cell>
          <cell r="W331" t="str">
            <v>Other</v>
          </cell>
        </row>
        <row r="332">
          <cell r="L332" t="str">
            <v>34300Putnam U1</v>
          </cell>
          <cell r="M332" t="str">
            <v>Excl</v>
          </cell>
          <cell r="N332" t="str">
            <v>05 - Other Generation Plant</v>
          </cell>
          <cell r="V332" t="str">
            <v>34300Martin Comm</v>
          </cell>
          <cell r="W332" t="str">
            <v>Other</v>
          </cell>
        </row>
        <row r="333">
          <cell r="L333" t="str">
            <v>34300Putnam U2</v>
          </cell>
          <cell r="M333" t="str">
            <v>Excl</v>
          </cell>
          <cell r="N333" t="str">
            <v>05 - Other Generation Plant</v>
          </cell>
          <cell r="V333" t="str">
            <v>34500Martin Comm</v>
          </cell>
          <cell r="W333" t="str">
            <v>Other</v>
          </cell>
        </row>
        <row r="334">
          <cell r="L334" t="str">
            <v>34300Sanford Comm</v>
          </cell>
          <cell r="M334" t="str">
            <v>Incl</v>
          </cell>
          <cell r="N334" t="str">
            <v>05 - Other Generation Plant</v>
          </cell>
          <cell r="V334" t="str">
            <v>34600Martin Comm</v>
          </cell>
          <cell r="W334" t="str">
            <v>Other</v>
          </cell>
        </row>
        <row r="335">
          <cell r="L335" t="str">
            <v>34300Sanford U4</v>
          </cell>
          <cell r="M335" t="str">
            <v>Incl</v>
          </cell>
          <cell r="N335" t="str">
            <v>05 - Other Generation Plant</v>
          </cell>
          <cell r="V335" t="str">
            <v>34650Martin Comm</v>
          </cell>
          <cell r="W335" t="str">
            <v>Other</v>
          </cell>
        </row>
        <row r="336">
          <cell r="L336" t="str">
            <v>34300Sanford U5</v>
          </cell>
          <cell r="M336" t="str">
            <v>Incl</v>
          </cell>
          <cell r="N336" t="str">
            <v>05 - Other Generation Plant</v>
          </cell>
          <cell r="V336" t="str">
            <v>34670Martin Comm</v>
          </cell>
          <cell r="W336" t="str">
            <v>Other</v>
          </cell>
        </row>
        <row r="337">
          <cell r="L337" t="str">
            <v>34300Space Coast Solar</v>
          </cell>
          <cell r="M337" t="str">
            <v>Incl</v>
          </cell>
          <cell r="N337" t="str">
            <v>05 - Other Generation Plant</v>
          </cell>
          <cell r="V337" t="str">
            <v>34100Martin U3</v>
          </cell>
          <cell r="W337" t="str">
            <v>Other</v>
          </cell>
        </row>
        <row r="338">
          <cell r="L338" t="str">
            <v>34300Turkey Pt U5</v>
          </cell>
          <cell r="M338" t="str">
            <v>Incl</v>
          </cell>
          <cell r="N338" t="str">
            <v>05 - Other Generation Plant</v>
          </cell>
          <cell r="V338" t="str">
            <v>34200Martin U3</v>
          </cell>
          <cell r="W338" t="str">
            <v>Other</v>
          </cell>
        </row>
        <row r="339">
          <cell r="L339" t="str">
            <v>34300WestCountyEC Comm</v>
          </cell>
          <cell r="M339" t="str">
            <v>Incl</v>
          </cell>
          <cell r="N339" t="str">
            <v>05 - Other Generation Plant</v>
          </cell>
          <cell r="V339" t="str">
            <v>34300Martin U3</v>
          </cell>
          <cell r="W339" t="str">
            <v>Other</v>
          </cell>
        </row>
        <row r="340">
          <cell r="L340" t="str">
            <v>34300WestCountyEC U1</v>
          </cell>
          <cell r="M340" t="str">
            <v>Incl</v>
          </cell>
          <cell r="N340" t="str">
            <v>05 - Other Generation Plant</v>
          </cell>
          <cell r="V340" t="str">
            <v>34400Martin U3</v>
          </cell>
          <cell r="W340" t="str">
            <v>Other</v>
          </cell>
        </row>
        <row r="341">
          <cell r="L341" t="str">
            <v>34300WestCountyEC U2</v>
          </cell>
          <cell r="M341" t="str">
            <v>Incl</v>
          </cell>
          <cell r="N341" t="str">
            <v>05 - Other Generation Plant</v>
          </cell>
          <cell r="V341" t="str">
            <v>34500Martin U3</v>
          </cell>
          <cell r="W341" t="str">
            <v>Other</v>
          </cell>
        </row>
        <row r="342">
          <cell r="L342" t="str">
            <v>34300WestCountyEC U3</v>
          </cell>
          <cell r="M342" t="str">
            <v>Incl</v>
          </cell>
          <cell r="N342" t="str">
            <v>05 - Other Generation Plant</v>
          </cell>
          <cell r="V342" t="str">
            <v>34600Martin U3</v>
          </cell>
          <cell r="W342" t="str">
            <v>Other</v>
          </cell>
        </row>
        <row r="343">
          <cell r="L343" t="str">
            <v>34400CapeCanaveral U1CC</v>
          </cell>
          <cell r="M343" t="str">
            <v>Incl</v>
          </cell>
          <cell r="N343" t="str">
            <v>05 - Other Generation Plant</v>
          </cell>
          <cell r="V343" t="str">
            <v>34100Martin U4</v>
          </cell>
          <cell r="W343" t="str">
            <v>Other</v>
          </cell>
        </row>
        <row r="344">
          <cell r="L344" t="str">
            <v>34400FtLauderdale Comm</v>
          </cell>
          <cell r="M344" t="str">
            <v>Incl</v>
          </cell>
          <cell r="N344" t="str">
            <v>05 - Other Generation Plant</v>
          </cell>
          <cell r="V344" t="str">
            <v>34200Martin U4</v>
          </cell>
          <cell r="W344" t="str">
            <v>Other</v>
          </cell>
        </row>
        <row r="345">
          <cell r="L345" t="str">
            <v>34400FtLauderdale GTs</v>
          </cell>
          <cell r="M345" t="str">
            <v>Incl</v>
          </cell>
          <cell r="N345" t="str">
            <v>05 - Other Generation Plant</v>
          </cell>
          <cell r="V345" t="str">
            <v>34300Martin U4</v>
          </cell>
          <cell r="W345" t="str">
            <v>Other</v>
          </cell>
        </row>
        <row r="346">
          <cell r="L346" t="str">
            <v>34400FtLauderdale U4</v>
          </cell>
          <cell r="M346" t="str">
            <v>Incl</v>
          </cell>
          <cell r="N346" t="str">
            <v>05 - Other Generation Plant</v>
          </cell>
          <cell r="V346" t="str">
            <v>34400Martin U4</v>
          </cell>
          <cell r="W346" t="str">
            <v>Other</v>
          </cell>
        </row>
        <row r="347">
          <cell r="L347" t="str">
            <v>34400FtLauderdale U5</v>
          </cell>
          <cell r="M347" t="str">
            <v>Incl</v>
          </cell>
          <cell r="N347" t="str">
            <v>05 - Other Generation Plant</v>
          </cell>
          <cell r="V347" t="str">
            <v>34500Martin U4</v>
          </cell>
          <cell r="W347" t="str">
            <v>Other</v>
          </cell>
        </row>
        <row r="348">
          <cell r="L348" t="str">
            <v>34400FtMyers Comm</v>
          </cell>
          <cell r="M348" t="str">
            <v>Incl</v>
          </cell>
          <cell r="N348" t="str">
            <v>05 - Other Generation Plant</v>
          </cell>
          <cell r="V348" t="str">
            <v>34600Martin U4</v>
          </cell>
          <cell r="W348" t="str">
            <v>Other</v>
          </cell>
        </row>
        <row r="349">
          <cell r="L349" t="str">
            <v>34400FtMyers GTs</v>
          </cell>
          <cell r="M349" t="str">
            <v>Incl</v>
          </cell>
          <cell r="N349" t="str">
            <v>05 - Other Generation Plant</v>
          </cell>
          <cell r="V349" t="str">
            <v>34100Martin U8</v>
          </cell>
          <cell r="W349" t="str">
            <v>Other</v>
          </cell>
        </row>
        <row r="350">
          <cell r="L350" t="str">
            <v>34400FtMyers U2</v>
          </cell>
          <cell r="M350" t="str">
            <v>Incl</v>
          </cell>
          <cell r="N350" t="str">
            <v>05 - Other Generation Plant</v>
          </cell>
          <cell r="V350" t="str">
            <v>34200Martin U8</v>
          </cell>
          <cell r="W350" t="str">
            <v>Other</v>
          </cell>
        </row>
        <row r="351">
          <cell r="L351" t="str">
            <v>34400FtMyers U3</v>
          </cell>
          <cell r="M351" t="str">
            <v>Incl</v>
          </cell>
          <cell r="N351" t="str">
            <v>05 - Other Generation Plant</v>
          </cell>
          <cell r="V351" t="str">
            <v>34300Martin U8</v>
          </cell>
          <cell r="W351" t="str">
            <v>Other</v>
          </cell>
        </row>
        <row r="352">
          <cell r="L352" t="str">
            <v>34400Manatee U3</v>
          </cell>
          <cell r="M352" t="str">
            <v>Incl</v>
          </cell>
          <cell r="N352" t="str">
            <v>05 - Other Generation Plant</v>
          </cell>
          <cell r="V352" t="str">
            <v>34400Martin U8</v>
          </cell>
          <cell r="W352" t="str">
            <v>Other</v>
          </cell>
        </row>
        <row r="353">
          <cell r="L353" t="str">
            <v>34400Martin U3</v>
          </cell>
          <cell r="M353" t="str">
            <v>Incl</v>
          </cell>
          <cell r="N353" t="str">
            <v>05 - Other Generation Plant</v>
          </cell>
          <cell r="V353" t="str">
            <v>34500Martin U8</v>
          </cell>
          <cell r="W353" t="str">
            <v>Other</v>
          </cell>
        </row>
        <row r="354">
          <cell r="L354" t="str">
            <v>34400Martin U4</v>
          </cell>
          <cell r="M354" t="str">
            <v>Incl</v>
          </cell>
          <cell r="N354" t="str">
            <v>05 - Other Generation Plant</v>
          </cell>
          <cell r="V354" t="str">
            <v>34600Martin U8</v>
          </cell>
          <cell r="W354" t="str">
            <v>Other</v>
          </cell>
        </row>
        <row r="355">
          <cell r="L355" t="str">
            <v>34400Martin U8</v>
          </cell>
          <cell r="M355" t="str">
            <v>Incl</v>
          </cell>
          <cell r="N355" t="str">
            <v>05 - Other Generation Plant</v>
          </cell>
          <cell r="V355" t="str">
            <v>34000Martin Solar</v>
          </cell>
          <cell r="W355" t="str">
            <v>Other</v>
          </cell>
        </row>
        <row r="356">
          <cell r="L356" t="str">
            <v>34400PtEverglades GTs</v>
          </cell>
          <cell r="M356" t="str">
            <v>Incl</v>
          </cell>
          <cell r="N356" t="str">
            <v>05 - Other Generation Plant</v>
          </cell>
          <cell r="V356" t="str">
            <v>34100Martin Solar</v>
          </cell>
          <cell r="W356" t="str">
            <v>Other</v>
          </cell>
        </row>
        <row r="357">
          <cell r="L357" t="str">
            <v>34400Putnam Comm</v>
          </cell>
          <cell r="M357" t="str">
            <v>Excl</v>
          </cell>
          <cell r="N357" t="str">
            <v>05 - Other Generation Plant</v>
          </cell>
          <cell r="V357" t="str">
            <v>34300Martin Solar</v>
          </cell>
          <cell r="W357" t="str">
            <v>Other</v>
          </cell>
        </row>
        <row r="358">
          <cell r="L358" t="str">
            <v>34400Putnam U1</v>
          </cell>
          <cell r="M358" t="str">
            <v>Excl</v>
          </cell>
          <cell r="N358" t="str">
            <v>05 - Other Generation Plant</v>
          </cell>
          <cell r="V358" t="str">
            <v>34500Martin Solar</v>
          </cell>
          <cell r="W358" t="str">
            <v>Other</v>
          </cell>
        </row>
        <row r="359">
          <cell r="L359" t="str">
            <v>34400Putnam U2</v>
          </cell>
          <cell r="M359" t="str">
            <v>Excl</v>
          </cell>
          <cell r="N359" t="str">
            <v>05 - Other Generation Plant</v>
          </cell>
          <cell r="V359" t="str">
            <v>34600Martin Solar</v>
          </cell>
          <cell r="W359" t="str">
            <v>Other</v>
          </cell>
        </row>
        <row r="360">
          <cell r="L360" t="str">
            <v>34400Sanford Comm</v>
          </cell>
          <cell r="M360" t="str">
            <v>Incl</v>
          </cell>
          <cell r="N360" t="str">
            <v>05 - Other Generation Plant</v>
          </cell>
          <cell r="V360" t="str">
            <v>34650Martin Solar</v>
          </cell>
          <cell r="W360" t="str">
            <v>Other</v>
          </cell>
        </row>
        <row r="361">
          <cell r="L361" t="str">
            <v>34400Sanford U4</v>
          </cell>
          <cell r="M361" t="str">
            <v>Incl</v>
          </cell>
          <cell r="N361" t="str">
            <v>05 - Other Generation Plant</v>
          </cell>
          <cell r="V361" t="str">
            <v>34670Martin Solar</v>
          </cell>
          <cell r="W361" t="str">
            <v>Other</v>
          </cell>
        </row>
        <row r="362">
          <cell r="L362" t="str">
            <v>34400Sanford U5</v>
          </cell>
          <cell r="M362" t="str">
            <v>Incl</v>
          </cell>
          <cell r="N362" t="str">
            <v>05 - Other Generation Plant</v>
          </cell>
          <cell r="V362" t="str">
            <v>34300PtEverglades Comm</v>
          </cell>
          <cell r="W362" t="str">
            <v>Other</v>
          </cell>
        </row>
        <row r="363">
          <cell r="L363" t="str">
            <v>34400Turkey Pt U5</v>
          </cell>
          <cell r="M363" t="str">
            <v>Incl</v>
          </cell>
          <cell r="N363" t="str">
            <v>05 - Other Generation Plant</v>
          </cell>
          <cell r="V363" t="str">
            <v>34100PtEverglades GTs</v>
          </cell>
          <cell r="W363" t="str">
            <v>Other</v>
          </cell>
        </row>
        <row r="364">
          <cell r="L364" t="str">
            <v>34400WestCountyEC U1</v>
          </cell>
          <cell r="M364" t="str">
            <v>Incl</v>
          </cell>
          <cell r="N364" t="str">
            <v>05 - Other Generation Plant</v>
          </cell>
          <cell r="V364" t="str">
            <v>34200PtEverglades GTs</v>
          </cell>
          <cell r="W364" t="str">
            <v>Other</v>
          </cell>
        </row>
        <row r="365">
          <cell r="L365" t="str">
            <v>34400WestCountyEC U2</v>
          </cell>
          <cell r="M365" t="str">
            <v>Incl</v>
          </cell>
          <cell r="N365" t="str">
            <v>05 - Other Generation Plant</v>
          </cell>
          <cell r="V365" t="str">
            <v>34300PtEverglades GTs</v>
          </cell>
          <cell r="W365" t="str">
            <v>Other</v>
          </cell>
        </row>
        <row r="366">
          <cell r="L366" t="str">
            <v>34400WestCountyEC U3</v>
          </cell>
          <cell r="M366" t="str">
            <v>Incl</v>
          </cell>
          <cell r="N366" t="str">
            <v>05 - Other Generation Plant</v>
          </cell>
          <cell r="V366" t="str">
            <v>34400PtEverglades GTs</v>
          </cell>
          <cell r="W366" t="str">
            <v>Other</v>
          </cell>
        </row>
        <row r="367">
          <cell r="L367" t="str">
            <v>34500CapeCanaveral U1CC</v>
          </cell>
          <cell r="M367" t="str">
            <v>Incl</v>
          </cell>
          <cell r="N367" t="str">
            <v>05 - Other Generation Plant</v>
          </cell>
          <cell r="V367" t="str">
            <v>34500PtEverglades GTs</v>
          </cell>
          <cell r="W367" t="str">
            <v>Other</v>
          </cell>
        </row>
        <row r="368">
          <cell r="L368" t="str">
            <v>34500Desoto Solar</v>
          </cell>
          <cell r="M368" t="str">
            <v>Incl</v>
          </cell>
          <cell r="N368" t="str">
            <v>05 - Other Generation Plant</v>
          </cell>
          <cell r="V368" t="str">
            <v>34600PtEverglades GTs</v>
          </cell>
          <cell r="W368" t="str">
            <v>Other</v>
          </cell>
        </row>
        <row r="369">
          <cell r="L369" t="str">
            <v>34500FtLauderdale Comm</v>
          </cell>
          <cell r="M369" t="str">
            <v>Incl</v>
          </cell>
          <cell r="N369" t="str">
            <v>05 - Other Generation Plant</v>
          </cell>
          <cell r="V369" t="str">
            <v>34630PtEverglades GTs</v>
          </cell>
          <cell r="W369" t="str">
            <v>Other</v>
          </cell>
        </row>
        <row r="370">
          <cell r="L370" t="str">
            <v>34500FtLauderdale GTs</v>
          </cell>
          <cell r="M370" t="str">
            <v>Incl</v>
          </cell>
          <cell r="N370" t="str">
            <v>05 - Other Generation Plant</v>
          </cell>
          <cell r="V370" t="str">
            <v>34670PtEverglades GTs</v>
          </cell>
          <cell r="W370" t="str">
            <v>Other</v>
          </cell>
        </row>
        <row r="371">
          <cell r="L371" t="str">
            <v>34500FtLauderdale U4</v>
          </cell>
          <cell r="M371" t="str">
            <v>Incl</v>
          </cell>
          <cell r="N371" t="str">
            <v>05 - Other Generation Plant</v>
          </cell>
          <cell r="V371" t="str">
            <v>34000Putnam Comm</v>
          </cell>
          <cell r="W371" t="str">
            <v>Other</v>
          </cell>
        </row>
        <row r="372">
          <cell r="L372" t="str">
            <v>34500FtLauderdale U5</v>
          </cell>
          <cell r="M372" t="str">
            <v>Incl</v>
          </cell>
          <cell r="N372" t="str">
            <v>05 - Other Generation Plant</v>
          </cell>
          <cell r="V372" t="str">
            <v>34100Putnam Comm</v>
          </cell>
          <cell r="W372" t="str">
            <v>Other</v>
          </cell>
        </row>
        <row r="373">
          <cell r="L373" t="str">
            <v>34500FtMyers Comm</v>
          </cell>
          <cell r="M373" t="str">
            <v>Incl</v>
          </cell>
          <cell r="N373" t="str">
            <v>05 - Other Generation Plant</v>
          </cell>
          <cell r="V373" t="str">
            <v>34200Putnam Comm</v>
          </cell>
          <cell r="W373" t="str">
            <v>Other</v>
          </cell>
        </row>
        <row r="374">
          <cell r="L374" t="str">
            <v>34500FtMyers GTs</v>
          </cell>
          <cell r="M374" t="str">
            <v>Incl</v>
          </cell>
          <cell r="N374" t="str">
            <v>05 - Other Generation Plant</v>
          </cell>
          <cell r="V374" t="str">
            <v>34300Putnam Comm</v>
          </cell>
          <cell r="W374" t="str">
            <v>Other</v>
          </cell>
        </row>
        <row r="375">
          <cell r="L375" t="str">
            <v>34500FtMyers U2</v>
          </cell>
          <cell r="M375" t="str">
            <v>Incl</v>
          </cell>
          <cell r="N375" t="str">
            <v>05 - Other Generation Plant</v>
          </cell>
          <cell r="V375" t="str">
            <v>34400Putnam Comm</v>
          </cell>
          <cell r="W375" t="str">
            <v>Other</v>
          </cell>
        </row>
        <row r="376">
          <cell r="L376" t="str">
            <v>34500FtMyers U3</v>
          </cell>
          <cell r="M376" t="str">
            <v>Incl</v>
          </cell>
          <cell r="N376" t="str">
            <v>05 - Other Generation Plant</v>
          </cell>
          <cell r="V376" t="str">
            <v>34500Putnam Comm</v>
          </cell>
          <cell r="W376" t="str">
            <v>Other</v>
          </cell>
        </row>
        <row r="377">
          <cell r="L377" t="str">
            <v>34500Manatee U3</v>
          </cell>
          <cell r="M377" t="str">
            <v>Incl</v>
          </cell>
          <cell r="N377" t="str">
            <v>05 - Other Generation Plant</v>
          </cell>
          <cell r="V377" t="str">
            <v>34600Putnam Comm</v>
          </cell>
          <cell r="W377" t="str">
            <v>Other</v>
          </cell>
        </row>
        <row r="378">
          <cell r="L378" t="str">
            <v>34500Martin Comm</v>
          </cell>
          <cell r="M378" t="str">
            <v>Incl</v>
          </cell>
          <cell r="N378" t="str">
            <v>05 - Other Generation Plant</v>
          </cell>
          <cell r="V378" t="str">
            <v>34630Putnam Comm</v>
          </cell>
          <cell r="W378" t="str">
            <v>Other</v>
          </cell>
        </row>
        <row r="379">
          <cell r="L379" t="str">
            <v>34500Martin Solar</v>
          </cell>
          <cell r="M379" t="str">
            <v>Incl</v>
          </cell>
          <cell r="N379" t="str">
            <v>05 - Other Generation Plant</v>
          </cell>
          <cell r="V379" t="str">
            <v>34650Putnam Comm</v>
          </cell>
          <cell r="W379" t="str">
            <v>Other</v>
          </cell>
        </row>
        <row r="380">
          <cell r="L380" t="str">
            <v>34500Martin U3</v>
          </cell>
          <cell r="M380" t="str">
            <v>Incl</v>
          </cell>
          <cell r="N380" t="str">
            <v>05 - Other Generation Plant</v>
          </cell>
          <cell r="V380" t="str">
            <v>34670Putnam Comm</v>
          </cell>
          <cell r="W380" t="str">
            <v>Other</v>
          </cell>
        </row>
        <row r="381">
          <cell r="L381" t="str">
            <v>34500Martin U4</v>
          </cell>
          <cell r="M381" t="str">
            <v>Incl</v>
          </cell>
          <cell r="N381" t="str">
            <v>05 - Other Generation Plant</v>
          </cell>
          <cell r="V381" t="str">
            <v>34100Putnam U1</v>
          </cell>
          <cell r="W381" t="str">
            <v>Other</v>
          </cell>
        </row>
        <row r="382">
          <cell r="L382" t="str">
            <v>34500Martin U8</v>
          </cell>
          <cell r="M382" t="str">
            <v>Incl</v>
          </cell>
          <cell r="N382" t="str">
            <v>05 - Other Generation Plant</v>
          </cell>
          <cell r="V382" t="str">
            <v>34200Putnam U1</v>
          </cell>
          <cell r="W382" t="str">
            <v>Other</v>
          </cell>
        </row>
        <row r="383">
          <cell r="L383" t="str">
            <v>34500PtEverglades GTs</v>
          </cell>
          <cell r="M383" t="str">
            <v>Incl</v>
          </cell>
          <cell r="N383" t="str">
            <v>05 - Other Generation Plant</v>
          </cell>
          <cell r="V383" t="str">
            <v>34300Putnam U1</v>
          </cell>
          <cell r="W383" t="str">
            <v>Other</v>
          </cell>
        </row>
        <row r="384">
          <cell r="L384" t="str">
            <v>34500Putnam Comm</v>
          </cell>
          <cell r="M384" t="str">
            <v>Excl</v>
          </cell>
          <cell r="N384" t="str">
            <v>05 - Other Generation Plant</v>
          </cell>
          <cell r="V384" t="str">
            <v>34400Putnam U1</v>
          </cell>
          <cell r="W384" t="str">
            <v>Other</v>
          </cell>
        </row>
        <row r="385">
          <cell r="L385" t="str">
            <v>34500Putnam U1</v>
          </cell>
          <cell r="M385" t="str">
            <v>Excl</v>
          </cell>
          <cell r="N385" t="str">
            <v>05 - Other Generation Plant</v>
          </cell>
          <cell r="V385" t="str">
            <v>34500Putnam U1</v>
          </cell>
          <cell r="W385" t="str">
            <v>Other</v>
          </cell>
        </row>
        <row r="386">
          <cell r="L386" t="str">
            <v>34500Putnam U2</v>
          </cell>
          <cell r="M386" t="str">
            <v>Excl</v>
          </cell>
          <cell r="N386" t="str">
            <v>05 - Other Generation Plant</v>
          </cell>
          <cell r="V386" t="str">
            <v>34600Putnam U1</v>
          </cell>
          <cell r="W386" t="str">
            <v>Other</v>
          </cell>
        </row>
        <row r="387">
          <cell r="L387" t="str">
            <v>34500Sanford Comm</v>
          </cell>
          <cell r="M387" t="str">
            <v>Incl</v>
          </cell>
          <cell r="N387" t="str">
            <v>05 - Other Generation Plant</v>
          </cell>
          <cell r="V387" t="str">
            <v>34000Putnam U2</v>
          </cell>
          <cell r="W387" t="str">
            <v>Other</v>
          </cell>
        </row>
        <row r="388">
          <cell r="L388" t="str">
            <v>34500Sanford U4</v>
          </cell>
          <cell r="M388" t="str">
            <v>Incl</v>
          </cell>
          <cell r="N388" t="str">
            <v>05 - Other Generation Plant</v>
          </cell>
          <cell r="V388" t="str">
            <v>34100Putnam U2</v>
          </cell>
          <cell r="W388" t="str">
            <v>Other</v>
          </cell>
        </row>
        <row r="389">
          <cell r="L389" t="str">
            <v>34500Sanford U5</v>
          </cell>
          <cell r="M389" t="str">
            <v>Incl</v>
          </cell>
          <cell r="N389" t="str">
            <v>05 - Other Generation Plant</v>
          </cell>
          <cell r="V389" t="str">
            <v>34200Putnam U2</v>
          </cell>
          <cell r="W389" t="str">
            <v>Other</v>
          </cell>
        </row>
        <row r="390">
          <cell r="L390" t="str">
            <v>34500Space Coast Solar</v>
          </cell>
          <cell r="M390" t="str">
            <v>Incl</v>
          </cell>
          <cell r="N390" t="str">
            <v>05 - Other Generation Plant</v>
          </cell>
          <cell r="V390" t="str">
            <v>34300Putnam U2</v>
          </cell>
          <cell r="W390" t="str">
            <v>Other</v>
          </cell>
        </row>
        <row r="391">
          <cell r="L391" t="str">
            <v>34500Turkey Pt U5</v>
          </cell>
          <cell r="M391" t="str">
            <v>Incl</v>
          </cell>
          <cell r="N391" t="str">
            <v>05 - Other Generation Plant</v>
          </cell>
          <cell r="V391" t="str">
            <v>34400Putnam U2</v>
          </cell>
          <cell r="W391" t="str">
            <v>Other</v>
          </cell>
        </row>
        <row r="392">
          <cell r="L392" t="str">
            <v>34500WestCountyEC U1</v>
          </cell>
          <cell r="M392" t="str">
            <v>Incl</v>
          </cell>
          <cell r="N392" t="str">
            <v>05 - Other Generation Plant</v>
          </cell>
          <cell r="V392" t="str">
            <v>34500Putnam U2</v>
          </cell>
          <cell r="W392" t="str">
            <v>Other</v>
          </cell>
        </row>
        <row r="393">
          <cell r="L393" t="str">
            <v>34500WestCountyEC U2</v>
          </cell>
          <cell r="M393" t="str">
            <v>Incl</v>
          </cell>
          <cell r="N393" t="str">
            <v>05 - Other Generation Plant</v>
          </cell>
          <cell r="V393" t="str">
            <v>34600Putnam U2</v>
          </cell>
          <cell r="W393" t="str">
            <v>Other</v>
          </cell>
        </row>
        <row r="394">
          <cell r="L394" t="str">
            <v>34500WestCountyEC U3</v>
          </cell>
          <cell r="M394" t="str">
            <v>Incl</v>
          </cell>
          <cell r="N394" t="str">
            <v>05 - Other Generation Plant</v>
          </cell>
          <cell r="V394" t="str">
            <v>34000Sanford Comm</v>
          </cell>
          <cell r="W394" t="str">
            <v>Other</v>
          </cell>
        </row>
        <row r="395">
          <cell r="L395" t="str">
            <v>34600CapeCanaveral U1CC</v>
          </cell>
          <cell r="M395" t="str">
            <v>Incl</v>
          </cell>
          <cell r="N395" t="str">
            <v>05 - Other Generation Plant</v>
          </cell>
          <cell r="V395" t="str">
            <v>34100Sanford Comm</v>
          </cell>
          <cell r="W395" t="str">
            <v>Other</v>
          </cell>
        </row>
        <row r="396">
          <cell r="L396" t="str">
            <v>34600FtLauderdale Comm</v>
          </cell>
          <cell r="M396" t="str">
            <v>Incl</v>
          </cell>
          <cell r="N396" t="str">
            <v>05 - Other Generation Plant</v>
          </cell>
          <cell r="V396" t="str">
            <v>34200Sanford Comm</v>
          </cell>
          <cell r="W396" t="str">
            <v>Other</v>
          </cell>
        </row>
        <row r="397">
          <cell r="L397" t="str">
            <v>34600FtLauderdale GTs</v>
          </cell>
          <cell r="M397" t="str">
            <v>Incl</v>
          </cell>
          <cell r="N397" t="str">
            <v>05 - Other Generation Plant</v>
          </cell>
          <cell r="V397" t="str">
            <v>34300Sanford Comm</v>
          </cell>
          <cell r="W397" t="str">
            <v>Other</v>
          </cell>
        </row>
        <row r="398">
          <cell r="L398" t="str">
            <v>34600FtLauderdale U4</v>
          </cell>
          <cell r="M398" t="str">
            <v>Incl</v>
          </cell>
          <cell r="N398" t="str">
            <v>05 - Other Generation Plant</v>
          </cell>
          <cell r="V398" t="str">
            <v>34400Sanford Comm</v>
          </cell>
          <cell r="W398" t="str">
            <v>Other</v>
          </cell>
        </row>
        <row r="399">
          <cell r="L399" t="str">
            <v>34600FtLauderdale U5</v>
          </cell>
          <cell r="M399" t="str">
            <v>Incl</v>
          </cell>
          <cell r="N399" t="str">
            <v>05 - Other Generation Plant</v>
          </cell>
          <cell r="V399" t="str">
            <v>34500Sanford Comm</v>
          </cell>
          <cell r="W399" t="str">
            <v>Other</v>
          </cell>
        </row>
        <row r="400">
          <cell r="L400" t="str">
            <v>34600FtMyers Comm</v>
          </cell>
          <cell r="M400" t="str">
            <v>Incl</v>
          </cell>
          <cell r="N400" t="str">
            <v>05 - Other Generation Plant</v>
          </cell>
          <cell r="V400" t="str">
            <v>34600Sanford Comm</v>
          </cell>
          <cell r="W400" t="str">
            <v>Other</v>
          </cell>
        </row>
        <row r="401">
          <cell r="L401" t="str">
            <v>34600FtMyers GTs</v>
          </cell>
          <cell r="M401" t="str">
            <v>Incl</v>
          </cell>
          <cell r="N401" t="str">
            <v>05 - Other Generation Plant</v>
          </cell>
          <cell r="V401" t="str">
            <v>34630Sanford Comm</v>
          </cell>
          <cell r="W401" t="str">
            <v>Other</v>
          </cell>
        </row>
        <row r="402">
          <cell r="L402" t="str">
            <v>34600FtMyers U2</v>
          </cell>
          <cell r="M402" t="str">
            <v>Incl</v>
          </cell>
          <cell r="N402" t="str">
            <v>05 - Other Generation Plant</v>
          </cell>
          <cell r="V402" t="str">
            <v>34650Sanford Comm</v>
          </cell>
          <cell r="W402" t="str">
            <v>Other</v>
          </cell>
        </row>
        <row r="403">
          <cell r="L403" t="str">
            <v>34600FtMyers U3</v>
          </cell>
          <cell r="M403" t="str">
            <v>Incl</v>
          </cell>
          <cell r="N403" t="str">
            <v>05 - Other Generation Plant</v>
          </cell>
          <cell r="V403" t="str">
            <v>34670Sanford Comm</v>
          </cell>
          <cell r="W403" t="str">
            <v>Other</v>
          </cell>
        </row>
        <row r="404">
          <cell r="L404" t="str">
            <v>34600Manatee U3</v>
          </cell>
          <cell r="M404" t="str">
            <v>Incl</v>
          </cell>
          <cell r="N404" t="str">
            <v>05 - Other Generation Plant</v>
          </cell>
          <cell r="V404" t="str">
            <v>34100Sanford U4</v>
          </cell>
          <cell r="W404" t="str">
            <v>Other</v>
          </cell>
        </row>
        <row r="405">
          <cell r="L405" t="str">
            <v>34600Martin Comm</v>
          </cell>
          <cell r="M405" t="str">
            <v>Incl</v>
          </cell>
          <cell r="N405" t="str">
            <v>05 - Other Generation Plant</v>
          </cell>
          <cell r="V405" t="str">
            <v>34200Sanford U4</v>
          </cell>
          <cell r="W405" t="str">
            <v>Other</v>
          </cell>
        </row>
        <row r="406">
          <cell r="L406" t="str">
            <v>34600Martin Solar</v>
          </cell>
          <cell r="M406" t="str">
            <v>Incl</v>
          </cell>
          <cell r="N406" t="str">
            <v>05 - Other Generation Plant</v>
          </cell>
          <cell r="V406" t="str">
            <v>34300Sanford U4</v>
          </cell>
          <cell r="W406" t="str">
            <v>Other</v>
          </cell>
        </row>
        <row r="407">
          <cell r="L407" t="str">
            <v>34600Martin U3</v>
          </cell>
          <cell r="M407" t="str">
            <v>Incl</v>
          </cell>
          <cell r="N407" t="str">
            <v>05 - Other Generation Plant</v>
          </cell>
          <cell r="V407" t="str">
            <v>34400Sanford U4</v>
          </cell>
          <cell r="W407" t="str">
            <v>Other</v>
          </cell>
        </row>
        <row r="408">
          <cell r="L408" t="str">
            <v>34600Martin U4</v>
          </cell>
          <cell r="M408" t="str">
            <v>Incl</v>
          </cell>
          <cell r="N408" t="str">
            <v>05 - Other Generation Plant</v>
          </cell>
          <cell r="V408" t="str">
            <v>34500Sanford U4</v>
          </cell>
          <cell r="W408" t="str">
            <v>Other</v>
          </cell>
        </row>
        <row r="409">
          <cell r="L409" t="str">
            <v>34600Martin U8</v>
          </cell>
          <cell r="M409" t="str">
            <v>Incl</v>
          </cell>
          <cell r="N409" t="str">
            <v>05 - Other Generation Plant</v>
          </cell>
          <cell r="V409" t="str">
            <v>34600Sanford U4</v>
          </cell>
          <cell r="W409" t="str">
            <v>Other</v>
          </cell>
        </row>
        <row r="410">
          <cell r="L410" t="str">
            <v>34600PtEverglades GTs</v>
          </cell>
          <cell r="M410" t="str">
            <v>Incl</v>
          </cell>
          <cell r="N410" t="str">
            <v>05 - Other Generation Plant</v>
          </cell>
          <cell r="V410" t="str">
            <v>34650Sanford U4</v>
          </cell>
          <cell r="W410" t="str">
            <v>Other</v>
          </cell>
        </row>
        <row r="411">
          <cell r="L411" t="str">
            <v>34600Putnam Comm</v>
          </cell>
          <cell r="M411" t="str">
            <v>Excl</v>
          </cell>
          <cell r="N411" t="str">
            <v>05 - Other Generation Plant</v>
          </cell>
          <cell r="V411" t="str">
            <v>34000Sanford U5</v>
          </cell>
          <cell r="W411" t="str">
            <v>Other</v>
          </cell>
        </row>
        <row r="412">
          <cell r="L412" t="str">
            <v>34600Putnam U1</v>
          </cell>
          <cell r="M412" t="str">
            <v>Excl</v>
          </cell>
          <cell r="N412" t="str">
            <v>05 - Other Generation Plant</v>
          </cell>
          <cell r="V412" t="str">
            <v>34100Sanford U5</v>
          </cell>
          <cell r="W412" t="str">
            <v>Other</v>
          </cell>
        </row>
        <row r="413">
          <cell r="L413" t="str">
            <v>34600Putnam U2</v>
          </cell>
          <cell r="M413" t="str">
            <v>Excl</v>
          </cell>
          <cell r="N413" t="str">
            <v>05 - Other Generation Plant</v>
          </cell>
          <cell r="V413" t="str">
            <v>34200Sanford U5</v>
          </cell>
          <cell r="W413" t="str">
            <v>Other</v>
          </cell>
        </row>
        <row r="414">
          <cell r="L414" t="str">
            <v>34600Sanford Comm</v>
          </cell>
          <cell r="M414" t="str">
            <v>Incl</v>
          </cell>
          <cell r="N414" t="str">
            <v>05 - Other Generation Plant</v>
          </cell>
          <cell r="V414" t="str">
            <v>34300Sanford U5</v>
          </cell>
          <cell r="W414" t="str">
            <v>Other</v>
          </cell>
        </row>
        <row r="415">
          <cell r="L415" t="str">
            <v>34600Sanford U4</v>
          </cell>
          <cell r="M415" t="str">
            <v>Incl</v>
          </cell>
          <cell r="N415" t="str">
            <v>05 - Other Generation Plant</v>
          </cell>
          <cell r="V415" t="str">
            <v>34400Sanford U5</v>
          </cell>
          <cell r="W415" t="str">
            <v>Other</v>
          </cell>
        </row>
        <row r="416">
          <cell r="L416" t="str">
            <v>34600Sanford U5</v>
          </cell>
          <cell r="M416" t="str">
            <v>Incl</v>
          </cell>
          <cell r="N416" t="str">
            <v>05 - Other Generation Plant</v>
          </cell>
          <cell r="V416" t="str">
            <v>34500Sanford U5</v>
          </cell>
          <cell r="W416" t="str">
            <v>Other</v>
          </cell>
        </row>
        <row r="417">
          <cell r="L417" t="str">
            <v>34600Turkey Pt U5</v>
          </cell>
          <cell r="M417" t="str">
            <v>Incl</v>
          </cell>
          <cell r="N417" t="str">
            <v>05 - Other Generation Plant</v>
          </cell>
          <cell r="V417" t="str">
            <v>34600Sanford U5</v>
          </cell>
          <cell r="W417" t="str">
            <v>Other</v>
          </cell>
        </row>
        <row r="418">
          <cell r="L418" t="str">
            <v>34600WestCountyEC Comm</v>
          </cell>
          <cell r="M418" t="str">
            <v>Incl</v>
          </cell>
          <cell r="N418" t="str">
            <v>05 - Other Generation Plant</v>
          </cell>
          <cell r="V418" t="str">
            <v>34650Sanford U5</v>
          </cell>
          <cell r="W418" t="str">
            <v>Other</v>
          </cell>
        </row>
        <row r="419">
          <cell r="L419" t="str">
            <v>34600WestCountyEC U1</v>
          </cell>
          <cell r="M419" t="str">
            <v>Incl</v>
          </cell>
          <cell r="N419" t="str">
            <v>05 - Other Generation Plant</v>
          </cell>
          <cell r="V419" t="str">
            <v>34100Space Coast Solar</v>
          </cell>
          <cell r="W419" t="str">
            <v>Other</v>
          </cell>
        </row>
        <row r="420">
          <cell r="L420" t="str">
            <v>34600WestCountyEC U2</v>
          </cell>
          <cell r="M420" t="str">
            <v>Incl</v>
          </cell>
          <cell r="N420" t="str">
            <v>05 - Other Generation Plant</v>
          </cell>
          <cell r="V420" t="str">
            <v>34300Space Coast Solar</v>
          </cell>
          <cell r="W420" t="str">
            <v>Other</v>
          </cell>
        </row>
        <row r="421">
          <cell r="L421" t="str">
            <v>34600WestCountyEC U3</v>
          </cell>
          <cell r="M421" t="str">
            <v>Incl</v>
          </cell>
          <cell r="N421" t="str">
            <v>05 - Other Generation Plant</v>
          </cell>
          <cell r="V421" t="str">
            <v>34500Space Coast Solar</v>
          </cell>
          <cell r="W421" t="str">
            <v>Other</v>
          </cell>
        </row>
        <row r="422">
          <cell r="L422" t="str">
            <v>34630Desoto Solar</v>
          </cell>
          <cell r="M422" t="str">
            <v>Excl</v>
          </cell>
          <cell r="N422" t="str">
            <v>05 - Other Generation Plant</v>
          </cell>
          <cell r="V422" t="str">
            <v>34630Space Coast Solar</v>
          </cell>
          <cell r="W422" t="str">
            <v>Other</v>
          </cell>
        </row>
        <row r="423">
          <cell r="L423" t="str">
            <v>34630FtLauderdale Comm</v>
          </cell>
          <cell r="M423" t="str">
            <v>Excl</v>
          </cell>
          <cell r="N423" t="str">
            <v>05 - Other Generation Plant</v>
          </cell>
          <cell r="V423" t="str">
            <v>34650Space Coast Solar</v>
          </cell>
          <cell r="W423" t="str">
            <v>Other</v>
          </cell>
        </row>
        <row r="424">
          <cell r="L424" t="str">
            <v>34630FtMyers Comm</v>
          </cell>
          <cell r="M424" t="str">
            <v>Excl</v>
          </cell>
          <cell r="N424" t="str">
            <v>05 - Other Generation Plant</v>
          </cell>
          <cell r="V424" t="str">
            <v>34670Space Coast Solar</v>
          </cell>
          <cell r="W424" t="str">
            <v>Other</v>
          </cell>
        </row>
        <row r="425">
          <cell r="L425" t="str">
            <v>34630Manatee U3</v>
          </cell>
          <cell r="M425" t="str">
            <v>Excl</v>
          </cell>
          <cell r="N425" t="str">
            <v>05 - Other Generation Plant</v>
          </cell>
          <cell r="V425" t="str">
            <v>34100Turkey Pt U5</v>
          </cell>
          <cell r="W425" t="str">
            <v>Other</v>
          </cell>
        </row>
        <row r="426">
          <cell r="L426" t="str">
            <v>34630PtEverglades GTs</v>
          </cell>
          <cell r="M426" t="str">
            <v>Excl</v>
          </cell>
          <cell r="N426" t="str">
            <v>05 - Other Generation Plant</v>
          </cell>
          <cell r="V426" t="str">
            <v>34200Turkey Pt U5</v>
          </cell>
          <cell r="W426" t="str">
            <v>Other</v>
          </cell>
        </row>
        <row r="427">
          <cell r="L427" t="str">
            <v>34630Putnam Comm</v>
          </cell>
          <cell r="M427" t="str">
            <v>Excl</v>
          </cell>
          <cell r="N427" t="str">
            <v>05 - Other Generation Plant</v>
          </cell>
          <cell r="V427" t="str">
            <v>34300Turkey Pt U5</v>
          </cell>
          <cell r="W427" t="str">
            <v>Other</v>
          </cell>
        </row>
        <row r="428">
          <cell r="L428" t="str">
            <v>34630Sanford Comm</v>
          </cell>
          <cell r="M428" t="str">
            <v>Excl</v>
          </cell>
          <cell r="N428" t="str">
            <v>05 - Other Generation Plant</v>
          </cell>
          <cell r="V428" t="str">
            <v>34400Turkey Pt U5</v>
          </cell>
          <cell r="W428" t="str">
            <v>Other</v>
          </cell>
        </row>
        <row r="429">
          <cell r="L429" t="str">
            <v>34630Space Coast Solar</v>
          </cell>
          <cell r="M429" t="str">
            <v>Excl</v>
          </cell>
          <cell r="N429" t="str">
            <v>05 - Other Generation Plant</v>
          </cell>
          <cell r="V429" t="str">
            <v>34500Turkey Pt U5</v>
          </cell>
          <cell r="W429" t="str">
            <v>Other</v>
          </cell>
        </row>
        <row r="430">
          <cell r="L430" t="str">
            <v>34630WestCountyEC Comm</v>
          </cell>
          <cell r="M430" t="str">
            <v>Excl</v>
          </cell>
          <cell r="N430" t="str">
            <v>05 - Other Generation Plant</v>
          </cell>
          <cell r="V430" t="str">
            <v>34600Turkey Pt U5</v>
          </cell>
          <cell r="W430" t="str">
            <v>Other</v>
          </cell>
        </row>
        <row r="431">
          <cell r="L431" t="str">
            <v>34650Desoto Solar</v>
          </cell>
          <cell r="M431" t="str">
            <v>Excl</v>
          </cell>
          <cell r="N431" t="str">
            <v>05 - Other Generation Plant</v>
          </cell>
          <cell r="V431" t="str">
            <v>34650Turkey Pt U5</v>
          </cell>
          <cell r="W431" t="str">
            <v>Other</v>
          </cell>
        </row>
        <row r="432">
          <cell r="L432" t="str">
            <v>34650FtLauderdale Comm</v>
          </cell>
          <cell r="M432" t="str">
            <v>Excl</v>
          </cell>
          <cell r="N432" t="str">
            <v>05 - Other Generation Plant</v>
          </cell>
          <cell r="V432" t="str">
            <v>34670Turkey Pt U5</v>
          </cell>
          <cell r="W432" t="str">
            <v>Other</v>
          </cell>
        </row>
        <row r="433">
          <cell r="L433" t="str">
            <v>34650FtMyers Comm</v>
          </cell>
          <cell r="M433" t="str">
            <v>Excl</v>
          </cell>
          <cell r="N433" t="str">
            <v>05 - Other Generation Plant</v>
          </cell>
          <cell r="V433" t="str">
            <v>34000WestCountyEC Comm</v>
          </cell>
          <cell r="W433" t="str">
            <v>Other</v>
          </cell>
        </row>
        <row r="434">
          <cell r="L434" t="str">
            <v>34650FtMyers U2</v>
          </cell>
          <cell r="M434" t="str">
            <v>Excl</v>
          </cell>
          <cell r="N434" t="str">
            <v>05 - Other Generation Plant</v>
          </cell>
          <cell r="V434" t="str">
            <v>34100WestCountyEC Comm</v>
          </cell>
          <cell r="W434" t="str">
            <v>Other</v>
          </cell>
        </row>
        <row r="435">
          <cell r="L435" t="str">
            <v>34650Manatee U3</v>
          </cell>
          <cell r="M435" t="str">
            <v>Excl</v>
          </cell>
          <cell r="N435" t="str">
            <v>05 - Other Generation Plant</v>
          </cell>
          <cell r="V435" t="str">
            <v>34200WestCountyEC Comm</v>
          </cell>
          <cell r="W435" t="str">
            <v>Other</v>
          </cell>
        </row>
        <row r="436">
          <cell r="L436" t="str">
            <v>34650Martin Comm</v>
          </cell>
          <cell r="M436" t="str">
            <v>Excl</v>
          </cell>
          <cell r="N436" t="str">
            <v>05 - Other Generation Plant</v>
          </cell>
          <cell r="V436" t="str">
            <v>34300WestCountyEC Comm</v>
          </cell>
          <cell r="W436" t="str">
            <v>Other</v>
          </cell>
        </row>
        <row r="437">
          <cell r="L437" t="str">
            <v>34650Martin Solar</v>
          </cell>
          <cell r="M437" t="str">
            <v>Excl</v>
          </cell>
          <cell r="N437" t="str">
            <v>05 - Other Generation Plant</v>
          </cell>
          <cell r="V437" t="str">
            <v>34600WestCountyEC Comm</v>
          </cell>
          <cell r="W437" t="str">
            <v>Other</v>
          </cell>
        </row>
        <row r="438">
          <cell r="L438" t="str">
            <v>34650Putnam Comm</v>
          </cell>
          <cell r="M438" t="str">
            <v>Excl</v>
          </cell>
          <cell r="N438" t="str">
            <v>05 - Other Generation Plant</v>
          </cell>
          <cell r="V438" t="str">
            <v>34630WestCountyEC Comm</v>
          </cell>
          <cell r="W438" t="str">
            <v>Other</v>
          </cell>
        </row>
        <row r="439">
          <cell r="L439" t="str">
            <v>34650Sanford Comm</v>
          </cell>
          <cell r="M439" t="str">
            <v>Excl</v>
          </cell>
          <cell r="N439" t="str">
            <v>05 - Other Generation Plant</v>
          </cell>
          <cell r="V439" t="str">
            <v>34650WestCountyEC Comm</v>
          </cell>
          <cell r="W439" t="str">
            <v>Other</v>
          </cell>
        </row>
        <row r="440">
          <cell r="L440" t="str">
            <v>34650Sanford U4</v>
          </cell>
          <cell r="M440" t="str">
            <v>Excl</v>
          </cell>
          <cell r="N440" t="str">
            <v>05 - Other Generation Plant</v>
          </cell>
          <cell r="V440" t="str">
            <v>34670WestCountyEC Comm</v>
          </cell>
          <cell r="W440" t="str">
            <v>Other</v>
          </cell>
        </row>
        <row r="441">
          <cell r="L441" t="str">
            <v>34650Sanford U5</v>
          </cell>
          <cell r="M441" t="str">
            <v>Excl</v>
          </cell>
          <cell r="N441" t="str">
            <v>05 - Other Generation Plant</v>
          </cell>
          <cell r="V441" t="str">
            <v>34100WestCountyEC U1</v>
          </cell>
          <cell r="W441" t="str">
            <v>Other</v>
          </cell>
        </row>
        <row r="442">
          <cell r="L442" t="str">
            <v>34650Space Coast Solar</v>
          </cell>
          <cell r="M442" t="str">
            <v>Excl</v>
          </cell>
          <cell r="N442" t="str">
            <v>05 - Other Generation Plant</v>
          </cell>
          <cell r="V442" t="str">
            <v>34200WestCountyEC U1</v>
          </cell>
          <cell r="W442" t="str">
            <v>Other</v>
          </cell>
        </row>
        <row r="443">
          <cell r="L443" t="str">
            <v>34650Turkey Pt U5</v>
          </cell>
          <cell r="M443" t="str">
            <v>Excl</v>
          </cell>
          <cell r="N443" t="str">
            <v>05 - Other Generation Plant</v>
          </cell>
          <cell r="V443" t="str">
            <v>34300WestCountyEC U1</v>
          </cell>
          <cell r="W443" t="str">
            <v>Other</v>
          </cell>
        </row>
        <row r="444">
          <cell r="L444" t="str">
            <v>34650WestCountyEC Comm</v>
          </cell>
          <cell r="M444" t="str">
            <v>Excl</v>
          </cell>
          <cell r="N444" t="str">
            <v>05 - Other Generation Plant</v>
          </cell>
          <cell r="V444" t="str">
            <v>34400WestCountyEC U1</v>
          </cell>
          <cell r="W444" t="str">
            <v>Other</v>
          </cell>
        </row>
        <row r="445">
          <cell r="L445" t="str">
            <v>34650WestCountyEC U2</v>
          </cell>
          <cell r="M445" t="str">
            <v>Excl</v>
          </cell>
          <cell r="N445" t="str">
            <v>05 - Other Generation Plant</v>
          </cell>
          <cell r="V445" t="str">
            <v>34500WestCountyEC U1</v>
          </cell>
          <cell r="W445" t="str">
            <v>Other</v>
          </cell>
        </row>
        <row r="446">
          <cell r="L446" t="str">
            <v>34670CapeCana Comm CC</v>
          </cell>
          <cell r="M446" t="str">
            <v>Excl</v>
          </cell>
          <cell r="N446" t="str">
            <v>05 - Other Generation Plant</v>
          </cell>
          <cell r="V446" t="str">
            <v>34600WestCountyEC U1</v>
          </cell>
          <cell r="W446" t="str">
            <v>Other</v>
          </cell>
        </row>
        <row r="447">
          <cell r="L447" t="str">
            <v>34670Desoto Solar</v>
          </cell>
          <cell r="M447" t="str">
            <v>Excl</v>
          </cell>
          <cell r="N447" t="str">
            <v>05 - Other Generation Plant</v>
          </cell>
          <cell r="V447" t="str">
            <v>34100WestCountyEC U2</v>
          </cell>
          <cell r="W447" t="str">
            <v>Other</v>
          </cell>
        </row>
        <row r="448">
          <cell r="L448" t="str">
            <v>34670FtLauderdale Comm</v>
          </cell>
          <cell r="M448" t="str">
            <v>Excl</v>
          </cell>
          <cell r="N448" t="str">
            <v>05 - Other Generation Plant</v>
          </cell>
          <cell r="V448" t="str">
            <v>34200WestCountyEC U2</v>
          </cell>
          <cell r="W448" t="str">
            <v>Other</v>
          </cell>
        </row>
        <row r="449">
          <cell r="L449" t="str">
            <v>34670FtLauderdale GTs</v>
          </cell>
          <cell r="M449" t="str">
            <v>Excl</v>
          </cell>
          <cell r="N449" t="str">
            <v>05 - Other Generation Plant</v>
          </cell>
          <cell r="V449" t="str">
            <v>34300WestCountyEC U2</v>
          </cell>
          <cell r="W449" t="str">
            <v>Other</v>
          </cell>
        </row>
        <row r="450">
          <cell r="L450" t="str">
            <v>34670FtMyers Comm</v>
          </cell>
          <cell r="M450" t="str">
            <v>Excl</v>
          </cell>
          <cell r="N450" t="str">
            <v>05 - Other Generation Plant</v>
          </cell>
          <cell r="V450" t="str">
            <v>34400WestCountyEC U2</v>
          </cell>
          <cell r="W450" t="str">
            <v>Other</v>
          </cell>
        </row>
        <row r="451">
          <cell r="L451" t="str">
            <v>34670Manatee U3</v>
          </cell>
          <cell r="M451" t="str">
            <v>Excl</v>
          </cell>
          <cell r="N451" t="str">
            <v>05 - Other Generation Plant</v>
          </cell>
          <cell r="V451" t="str">
            <v>34500WestCountyEC U2</v>
          </cell>
          <cell r="W451" t="str">
            <v>Other</v>
          </cell>
        </row>
        <row r="452">
          <cell r="L452" t="str">
            <v>34670Martin Comm</v>
          </cell>
          <cell r="M452" t="str">
            <v>Excl</v>
          </cell>
          <cell r="N452" t="str">
            <v>05 - Other Generation Plant</v>
          </cell>
          <cell r="V452" t="str">
            <v>34600WestCountyEC U2</v>
          </cell>
          <cell r="W452" t="str">
            <v>Other</v>
          </cell>
        </row>
        <row r="453">
          <cell r="L453" t="str">
            <v>34670Martin Solar</v>
          </cell>
          <cell r="M453" t="str">
            <v>Excl</v>
          </cell>
          <cell r="N453" t="str">
            <v>05 - Other Generation Plant</v>
          </cell>
          <cell r="V453" t="str">
            <v>34650WestCountyEC U2</v>
          </cell>
          <cell r="W453" t="str">
            <v>Other</v>
          </cell>
        </row>
        <row r="454">
          <cell r="L454" t="str">
            <v>34670PtEverglades GTs</v>
          </cell>
          <cell r="M454" t="str">
            <v>Excl</v>
          </cell>
          <cell r="N454" t="str">
            <v>05 - Other Generation Plant</v>
          </cell>
          <cell r="V454" t="str">
            <v>34100WestCountyEC U3</v>
          </cell>
          <cell r="W454" t="str">
            <v>Other</v>
          </cell>
        </row>
        <row r="455">
          <cell r="L455" t="str">
            <v>34670Putnam Comm</v>
          </cell>
          <cell r="M455" t="str">
            <v>Excl</v>
          </cell>
          <cell r="N455" t="str">
            <v>05 - Other Generation Plant</v>
          </cell>
          <cell r="V455" t="str">
            <v>34200WestCountyEC U3</v>
          </cell>
          <cell r="W455" t="str">
            <v>Other</v>
          </cell>
        </row>
        <row r="456">
          <cell r="L456" t="str">
            <v>34670Sanford Comm</v>
          </cell>
          <cell r="M456" t="str">
            <v>Excl</v>
          </cell>
          <cell r="N456" t="str">
            <v>05 - Other Generation Plant</v>
          </cell>
          <cell r="V456" t="str">
            <v>34300WestCountyEC U3</v>
          </cell>
          <cell r="W456" t="str">
            <v>Other</v>
          </cell>
        </row>
        <row r="457">
          <cell r="L457" t="str">
            <v>34670Space Coast Solar</v>
          </cell>
          <cell r="M457" t="str">
            <v>Excl</v>
          </cell>
          <cell r="N457" t="str">
            <v>05 - Other Generation Plant</v>
          </cell>
          <cell r="V457" t="str">
            <v>34400WestCountyEC U3</v>
          </cell>
          <cell r="W457" t="str">
            <v>Other</v>
          </cell>
        </row>
        <row r="458">
          <cell r="L458" t="str">
            <v>34670Turkey Pt U5</v>
          </cell>
          <cell r="M458" t="str">
            <v>Excl</v>
          </cell>
          <cell r="N458" t="str">
            <v>05 - Other Generation Plant</v>
          </cell>
          <cell r="V458" t="str">
            <v>34500WestCountyEC U3</v>
          </cell>
          <cell r="W458" t="str">
            <v>Other</v>
          </cell>
        </row>
        <row r="459">
          <cell r="L459" t="str">
            <v>34670WestCountyEC Comm</v>
          </cell>
          <cell r="M459" t="str">
            <v>Excl</v>
          </cell>
          <cell r="N459" t="str">
            <v>05 - Other Generation Plant</v>
          </cell>
          <cell r="V459" t="str">
            <v>34600WestCountyEC U3</v>
          </cell>
          <cell r="W459" t="str">
            <v>Other</v>
          </cell>
        </row>
        <row r="460">
          <cell r="L460" t="str">
            <v>34100Riviera Comm CC</v>
          </cell>
          <cell r="M460" t="str">
            <v>Incl</v>
          </cell>
          <cell r="N460" t="str">
            <v>05 - Other Generation Plant</v>
          </cell>
          <cell r="V460" t="str">
            <v>34100Riviera Comm CC</v>
          </cell>
          <cell r="W460" t="str">
            <v>Other</v>
          </cell>
        </row>
        <row r="461">
          <cell r="L461" t="str">
            <v>34200Riviera Comm CC</v>
          </cell>
          <cell r="M461" t="str">
            <v>Incl</v>
          </cell>
          <cell r="N461" t="str">
            <v>05 - Other Generation Plant</v>
          </cell>
          <cell r="V461" t="str">
            <v>34200Riviera Comm CC</v>
          </cell>
          <cell r="W461" t="str">
            <v>Other</v>
          </cell>
        </row>
        <row r="462">
          <cell r="L462" t="str">
            <v>34300Riviera Comm CC</v>
          </cell>
          <cell r="M462" t="str">
            <v>Incl</v>
          </cell>
          <cell r="N462" t="str">
            <v>05 - Other Generation Plant</v>
          </cell>
          <cell r="V462" t="str">
            <v>34300Riviera Comm CC</v>
          </cell>
          <cell r="W462" t="str">
            <v>Other</v>
          </cell>
        </row>
        <row r="463">
          <cell r="L463" t="str">
            <v>34400Riviera Comm CC</v>
          </cell>
          <cell r="M463" t="str">
            <v>Incl</v>
          </cell>
          <cell r="N463" t="str">
            <v>05 - Other Generation Plant</v>
          </cell>
          <cell r="V463" t="str">
            <v>34400Riviera Comm CC</v>
          </cell>
          <cell r="W463" t="str">
            <v>Other</v>
          </cell>
        </row>
        <row r="464">
          <cell r="L464" t="str">
            <v>34500Riviera Comm CC</v>
          </cell>
          <cell r="M464" t="str">
            <v>Incl</v>
          </cell>
          <cell r="N464" t="str">
            <v>05 - Other Generation Plant</v>
          </cell>
          <cell r="V464" t="str">
            <v>34500Riviera Comm CC</v>
          </cell>
          <cell r="W464" t="str">
            <v>Other</v>
          </cell>
        </row>
        <row r="465">
          <cell r="L465" t="str">
            <v>34600Riviera Comm CC</v>
          </cell>
          <cell r="M465" t="str">
            <v>Incl</v>
          </cell>
          <cell r="N465" t="str">
            <v>05 - Other Generation Plant</v>
          </cell>
          <cell r="V465" t="str">
            <v>34600Riviera Comm CC</v>
          </cell>
          <cell r="W465" t="str">
            <v>Other</v>
          </cell>
        </row>
        <row r="466">
          <cell r="L466" t="str">
            <v>34630Riviera Comm CC</v>
          </cell>
          <cell r="M466" t="str">
            <v>Excl</v>
          </cell>
          <cell r="N466" t="str">
            <v>05 - Other Generation Plant</v>
          </cell>
          <cell r="V466" t="str">
            <v>34630Riviera Comm CC</v>
          </cell>
          <cell r="W466" t="str">
            <v>Other</v>
          </cell>
        </row>
        <row r="467">
          <cell r="L467" t="str">
            <v>34650Riviera Comm CC</v>
          </cell>
          <cell r="M467" t="str">
            <v>Excl</v>
          </cell>
          <cell r="N467" t="str">
            <v>05 - Other Generation Plant</v>
          </cell>
          <cell r="V467" t="str">
            <v>34650Riviera Comm CC</v>
          </cell>
          <cell r="W467" t="str">
            <v>Other</v>
          </cell>
        </row>
        <row r="468">
          <cell r="L468" t="str">
            <v>34670Riviera Comm CC</v>
          </cell>
          <cell r="M468" t="str">
            <v>Excl</v>
          </cell>
          <cell r="N468" t="str">
            <v>05 - Other Generation Plant</v>
          </cell>
          <cell r="V468" t="str">
            <v>34670Riviera Comm CC</v>
          </cell>
          <cell r="W468" t="str">
            <v>Other</v>
          </cell>
        </row>
        <row r="469">
          <cell r="L469" t="str">
            <v>34100Riviera U1CC</v>
          </cell>
          <cell r="M469" t="str">
            <v>Incl</v>
          </cell>
          <cell r="N469" t="str">
            <v>05 - Other Generation Plant</v>
          </cell>
          <cell r="V469" t="str">
            <v>34100Riviera U1CC</v>
          </cell>
          <cell r="W469" t="str">
            <v>Other</v>
          </cell>
        </row>
        <row r="470">
          <cell r="L470" t="str">
            <v>34200Riviera U1CC</v>
          </cell>
          <cell r="M470" t="str">
            <v>Incl</v>
          </cell>
          <cell r="N470" t="str">
            <v>05 - Other Generation Plant</v>
          </cell>
          <cell r="V470" t="str">
            <v>34200Riviera U1CC</v>
          </cell>
          <cell r="W470" t="str">
            <v>Other</v>
          </cell>
        </row>
        <row r="471">
          <cell r="L471" t="str">
            <v>34300Riviera U1CC</v>
          </cell>
          <cell r="M471" t="str">
            <v>Incl</v>
          </cell>
          <cell r="N471" t="str">
            <v>05 - Other Generation Plant</v>
          </cell>
          <cell r="V471" t="str">
            <v>34300Riviera U1CC</v>
          </cell>
          <cell r="W471" t="str">
            <v>Other</v>
          </cell>
        </row>
        <row r="472">
          <cell r="L472" t="str">
            <v>34400Riviera U1CC</v>
          </cell>
          <cell r="M472" t="str">
            <v>Incl</v>
          </cell>
          <cell r="N472" t="str">
            <v>05 - Other Generation Plant</v>
          </cell>
          <cell r="V472" t="str">
            <v>34400Riviera U1CC</v>
          </cell>
          <cell r="W472" t="str">
            <v>Other</v>
          </cell>
        </row>
        <row r="473">
          <cell r="L473" t="str">
            <v>34500Riviera U1CC</v>
          </cell>
          <cell r="M473" t="str">
            <v>Incl</v>
          </cell>
          <cell r="N473" t="str">
            <v>05 - Other Generation Plant</v>
          </cell>
          <cell r="V473" t="str">
            <v>34500Riviera U1CC</v>
          </cell>
          <cell r="W473" t="str">
            <v>Other</v>
          </cell>
        </row>
        <row r="474">
          <cell r="L474" t="str">
            <v>34600Riviera U1CC</v>
          </cell>
          <cell r="M474" t="str">
            <v>Incl</v>
          </cell>
          <cell r="N474" t="str">
            <v>05 - Other Generation Plant</v>
          </cell>
          <cell r="V474" t="str">
            <v>34600Riviera U1CC</v>
          </cell>
          <cell r="W474" t="str">
            <v>Other</v>
          </cell>
        </row>
        <row r="475">
          <cell r="L475" t="str">
            <v>34630Riviera U1CC</v>
          </cell>
          <cell r="M475" t="str">
            <v>Excl</v>
          </cell>
          <cell r="N475" t="str">
            <v>05 - Other Generation Plant</v>
          </cell>
          <cell r="V475" t="str">
            <v>34630Riviera U1CC</v>
          </cell>
          <cell r="W475" t="str">
            <v>Other</v>
          </cell>
        </row>
        <row r="476">
          <cell r="L476" t="str">
            <v>34650Riviera U1CC</v>
          </cell>
          <cell r="M476" t="str">
            <v>Excl</v>
          </cell>
          <cell r="N476" t="str">
            <v>05 - Other Generation Plant</v>
          </cell>
          <cell r="V476" t="str">
            <v>34650Riviera U1CC</v>
          </cell>
          <cell r="W476" t="str">
            <v>Other</v>
          </cell>
        </row>
        <row r="477">
          <cell r="L477" t="str">
            <v>34670Riviera U1CC</v>
          </cell>
          <cell r="M477" t="str">
            <v>Excl</v>
          </cell>
          <cell r="N477" t="str">
            <v>05 - Other Generation Plant</v>
          </cell>
          <cell r="V477" t="str">
            <v>34670Riviera U1CC</v>
          </cell>
          <cell r="W477" t="str">
            <v>Other</v>
          </cell>
        </row>
        <row r="478">
          <cell r="L478" t="str">
            <v>35010Radial</v>
          </cell>
          <cell r="M478" t="str">
            <v>Excl</v>
          </cell>
          <cell r="N478" t="str">
            <v>04 - Transmission Plant - Electric</v>
          </cell>
          <cell r="V478" t="str">
            <v>35020Transmission</v>
          </cell>
          <cell r="W478" t="str">
            <v>No Groups</v>
          </cell>
        </row>
        <row r="479">
          <cell r="L479" t="str">
            <v>35010Transmission Plant - Electric</v>
          </cell>
          <cell r="M479" t="str">
            <v>Excl</v>
          </cell>
          <cell r="N479" t="str">
            <v>04 - Transmission Plant - Electric</v>
          </cell>
          <cell r="V479" t="str">
            <v>35200Transmission</v>
          </cell>
          <cell r="W479" t="str">
            <v>No Groups</v>
          </cell>
        </row>
        <row r="480">
          <cell r="L480" t="str">
            <v>35020Radial</v>
          </cell>
          <cell r="M480" t="str">
            <v>Incl</v>
          </cell>
          <cell r="N480" t="str">
            <v>04 - Transmission Plant - Electric</v>
          </cell>
          <cell r="V480" t="str">
            <v>35300Transmission</v>
          </cell>
          <cell r="W480" t="str">
            <v>No Groups</v>
          </cell>
        </row>
        <row r="481">
          <cell r="L481" t="str">
            <v>35020Transmission Plant - Electric</v>
          </cell>
          <cell r="M481" t="str">
            <v>Incl</v>
          </cell>
          <cell r="N481" t="str">
            <v>04 - Transmission Plant - Electric</v>
          </cell>
          <cell r="V481" t="str">
            <v>35310Transmission</v>
          </cell>
          <cell r="W481" t="str">
            <v>No Groups</v>
          </cell>
        </row>
        <row r="482">
          <cell r="L482" t="str">
            <v>35030Transmission Plant - Electric</v>
          </cell>
          <cell r="M482" t="str">
            <v>Excl</v>
          </cell>
          <cell r="N482" t="str">
            <v>04 - Transmission Plant - Electric</v>
          </cell>
          <cell r="V482" t="str">
            <v>35400Transmission</v>
          </cell>
          <cell r="W482" t="str">
            <v>No Groups</v>
          </cell>
        </row>
        <row r="483">
          <cell r="L483" t="str">
            <v>35200Radial</v>
          </cell>
          <cell r="M483" t="str">
            <v>Incl</v>
          </cell>
          <cell r="N483" t="str">
            <v>04 - Transmission Plant - Electric</v>
          </cell>
          <cell r="V483" t="str">
            <v>35500Transmission</v>
          </cell>
          <cell r="W483" t="str">
            <v>No Groups</v>
          </cell>
        </row>
        <row r="484">
          <cell r="L484" t="str">
            <v>35200Trans StLucie EPU</v>
          </cell>
          <cell r="M484" t="str">
            <v>Incl</v>
          </cell>
          <cell r="N484" t="str">
            <v>04 - Transmission Plant - Electric</v>
          </cell>
          <cell r="V484" t="str">
            <v>35600Transmission</v>
          </cell>
          <cell r="W484" t="str">
            <v>No Groups</v>
          </cell>
        </row>
        <row r="485">
          <cell r="L485" t="str">
            <v>35200Trans Turkey PtEPU</v>
          </cell>
          <cell r="M485" t="str">
            <v>Incl</v>
          </cell>
          <cell r="N485" t="str">
            <v>04 - Transmission Plant - Electric</v>
          </cell>
          <cell r="V485" t="str">
            <v>35700Transmission</v>
          </cell>
          <cell r="W485" t="str">
            <v>No Groups</v>
          </cell>
        </row>
        <row r="486">
          <cell r="L486" t="str">
            <v>35200TransGeneratorLead</v>
          </cell>
          <cell r="M486" t="str">
            <v>Incl</v>
          </cell>
          <cell r="N486" t="str">
            <v>04 - Transmission Plant - Electric</v>
          </cell>
          <cell r="V486" t="str">
            <v>35800Transmission</v>
          </cell>
          <cell r="W486" t="str">
            <v>No Groups</v>
          </cell>
        </row>
        <row r="487">
          <cell r="L487" t="str">
            <v>35200Transmission Plant - Electric</v>
          </cell>
          <cell r="M487" t="str">
            <v>Incl</v>
          </cell>
          <cell r="N487" t="str">
            <v>04 - Transmission Plant - Electric</v>
          </cell>
          <cell r="V487" t="str">
            <v>35900Transmission</v>
          </cell>
          <cell r="W487" t="str">
            <v>No Groups</v>
          </cell>
        </row>
        <row r="488">
          <cell r="L488" t="str">
            <v>35200Turkey Pt Comm</v>
          </cell>
          <cell r="M488" t="str">
            <v>Incl</v>
          </cell>
          <cell r="N488" t="str">
            <v>04 - Transmission Plant - Electric</v>
          </cell>
          <cell r="V488" t="str">
            <v>35010Radial</v>
          </cell>
          <cell r="W488" t="str">
            <v>No Groups</v>
          </cell>
        </row>
        <row r="489">
          <cell r="L489" t="str">
            <v>35300Radial</v>
          </cell>
          <cell r="M489" t="str">
            <v>Incl</v>
          </cell>
          <cell r="N489" t="str">
            <v>04 - Transmission Plant - Electric</v>
          </cell>
          <cell r="V489" t="str">
            <v>35020Radial</v>
          </cell>
          <cell r="W489" t="str">
            <v>No Groups</v>
          </cell>
        </row>
        <row r="490">
          <cell r="L490" t="str">
            <v>35300Trans StLucie EPU</v>
          </cell>
          <cell r="M490" t="str">
            <v>Incl</v>
          </cell>
          <cell r="N490" t="str">
            <v>04 - Transmission Plant - Electric</v>
          </cell>
          <cell r="V490" t="str">
            <v>35200Radial</v>
          </cell>
          <cell r="W490" t="str">
            <v>No Groups</v>
          </cell>
        </row>
        <row r="491">
          <cell r="L491" t="str">
            <v>35300Trans Turkey PtEPU</v>
          </cell>
          <cell r="M491" t="str">
            <v>Incl</v>
          </cell>
          <cell r="N491" t="str">
            <v>04 - Transmission Plant - Electric</v>
          </cell>
          <cell r="V491" t="str">
            <v>35300Radial</v>
          </cell>
          <cell r="W491" t="str">
            <v>No Groups</v>
          </cell>
        </row>
        <row r="492">
          <cell r="L492" t="str">
            <v>35300TransGeneratorLead</v>
          </cell>
          <cell r="M492" t="str">
            <v>Incl</v>
          </cell>
          <cell r="N492" t="str">
            <v>04 - Transmission Plant - Electric</v>
          </cell>
          <cell r="V492" t="str">
            <v>35500Radial</v>
          </cell>
          <cell r="W492" t="str">
            <v>No Groups</v>
          </cell>
        </row>
        <row r="493">
          <cell r="L493" t="str">
            <v>35300Transmission Plant - Electric</v>
          </cell>
          <cell r="M493" t="str">
            <v>Incl</v>
          </cell>
          <cell r="N493" t="str">
            <v>04 - Transmission Plant - Electric</v>
          </cell>
          <cell r="V493" t="str">
            <v>35600Radial</v>
          </cell>
          <cell r="W493" t="str">
            <v>No Groups</v>
          </cell>
        </row>
        <row r="494">
          <cell r="L494" t="str">
            <v>35310Trans StLucie EPU</v>
          </cell>
          <cell r="M494" t="str">
            <v>Incl</v>
          </cell>
          <cell r="N494" t="str">
            <v>04 - Transmission Plant - Electric</v>
          </cell>
          <cell r="V494" t="str">
            <v>35700Radial</v>
          </cell>
          <cell r="W494" t="str">
            <v>No Groups</v>
          </cell>
        </row>
        <row r="495">
          <cell r="L495" t="str">
            <v>35310Trans Turkey PtEPU</v>
          </cell>
          <cell r="M495" t="str">
            <v>Incl</v>
          </cell>
          <cell r="N495" t="str">
            <v>04 - Transmission Plant - Electric</v>
          </cell>
          <cell r="V495" t="str">
            <v>35800Radial</v>
          </cell>
          <cell r="W495" t="str">
            <v>No Groups</v>
          </cell>
        </row>
        <row r="496">
          <cell r="L496" t="str">
            <v>35310Transmission Plant - Electric</v>
          </cell>
          <cell r="M496" t="str">
            <v>Incl</v>
          </cell>
          <cell r="N496" t="str">
            <v>04 - Transmission Plant - Electric</v>
          </cell>
          <cell r="V496" t="str">
            <v>35900Radial</v>
          </cell>
          <cell r="W496" t="str">
            <v>No Groups</v>
          </cell>
        </row>
        <row r="497">
          <cell r="L497" t="str">
            <v>35400Transmission Plant - Electric</v>
          </cell>
          <cell r="M497" t="str">
            <v>Incl</v>
          </cell>
          <cell r="N497" t="str">
            <v>04 - Transmission Plant - Electric</v>
          </cell>
          <cell r="V497" t="str">
            <v>35200TransGeneratorLead</v>
          </cell>
          <cell r="W497" t="str">
            <v>No Groups</v>
          </cell>
        </row>
        <row r="498">
          <cell r="L498" t="str">
            <v>35500Radial</v>
          </cell>
          <cell r="M498" t="str">
            <v>Incl</v>
          </cell>
          <cell r="N498" t="str">
            <v>04 - Transmission Plant - Electric</v>
          </cell>
          <cell r="V498" t="str">
            <v>35300TransGeneratorLead</v>
          </cell>
          <cell r="W498" t="str">
            <v>No Groups</v>
          </cell>
        </row>
        <row r="499">
          <cell r="L499" t="str">
            <v>35500Transmission Plant - Electric</v>
          </cell>
          <cell r="M499" t="str">
            <v>Incl</v>
          </cell>
          <cell r="N499" t="str">
            <v>04 - Transmission Plant - Electric</v>
          </cell>
          <cell r="V499" t="str">
            <v>35200Trans StLucie EPU</v>
          </cell>
          <cell r="W499" t="str">
            <v>No Groups</v>
          </cell>
        </row>
        <row r="500">
          <cell r="L500" t="str">
            <v>35600Radial</v>
          </cell>
          <cell r="M500" t="str">
            <v>Incl</v>
          </cell>
          <cell r="N500" t="str">
            <v>04 - Transmission Plant - Electric</v>
          </cell>
          <cell r="V500" t="str">
            <v>35300Trans StLucie EPU</v>
          </cell>
          <cell r="W500" t="str">
            <v>No Groups</v>
          </cell>
        </row>
        <row r="501">
          <cell r="L501" t="str">
            <v>35600Trans StLucie EPU</v>
          </cell>
          <cell r="M501" t="str">
            <v>Incl</v>
          </cell>
          <cell r="N501" t="str">
            <v>04 - Transmission Plant - Electric</v>
          </cell>
          <cell r="V501" t="str">
            <v>35310Trans StLucie EPU</v>
          </cell>
          <cell r="W501" t="str">
            <v>No Groups</v>
          </cell>
        </row>
        <row r="502">
          <cell r="L502" t="str">
            <v>35600Transmission Plant - Electric</v>
          </cell>
          <cell r="M502" t="str">
            <v>Incl</v>
          </cell>
          <cell r="N502" t="str">
            <v>04 - Transmission Plant - Electric</v>
          </cell>
          <cell r="V502" t="str">
            <v>35600Trans StLucie EPU</v>
          </cell>
          <cell r="W502" t="str">
            <v>No Groups</v>
          </cell>
        </row>
        <row r="503">
          <cell r="L503" t="str">
            <v>35700Radial</v>
          </cell>
          <cell r="M503" t="str">
            <v>Incl</v>
          </cell>
          <cell r="N503" t="str">
            <v>04 - Transmission Plant - Electric</v>
          </cell>
          <cell r="V503" t="str">
            <v>35800Trans StLucie EPU</v>
          </cell>
          <cell r="W503" t="str">
            <v>No Groups</v>
          </cell>
        </row>
        <row r="504">
          <cell r="L504" t="str">
            <v>35700Transmission Plant - Electric</v>
          </cell>
          <cell r="M504" t="str">
            <v>Incl</v>
          </cell>
          <cell r="N504" t="str">
            <v>04 - Transmission Plant - Electric</v>
          </cell>
          <cell r="V504" t="str">
            <v>35200Trans Turkey PtEPU</v>
          </cell>
          <cell r="W504" t="str">
            <v>No Groups</v>
          </cell>
        </row>
        <row r="505">
          <cell r="L505" t="str">
            <v>35800Radial</v>
          </cell>
          <cell r="M505" t="str">
            <v>Incl</v>
          </cell>
          <cell r="N505" t="str">
            <v>04 - Transmission Plant - Electric</v>
          </cell>
          <cell r="V505" t="str">
            <v>35300Trans Turkey PtEPU</v>
          </cell>
          <cell r="W505" t="str">
            <v>No Groups</v>
          </cell>
        </row>
        <row r="506">
          <cell r="L506" t="str">
            <v>35800Trans StLucie EPU</v>
          </cell>
          <cell r="M506" t="str">
            <v>Incl</v>
          </cell>
          <cell r="N506" t="str">
            <v>04 - Transmission Plant - Electric</v>
          </cell>
          <cell r="V506" t="str">
            <v>35310Trans Turkey PtEPU</v>
          </cell>
          <cell r="W506" t="str">
            <v>No Groups</v>
          </cell>
        </row>
        <row r="507">
          <cell r="L507" t="str">
            <v>35800Transmission Plant - Electric</v>
          </cell>
          <cell r="M507" t="str">
            <v>Incl</v>
          </cell>
          <cell r="N507" t="str">
            <v>04 - Transmission Plant - Electric</v>
          </cell>
          <cell r="V507" t="str">
            <v>35010Transmission Plant - Electric</v>
          </cell>
          <cell r="W507" t="str">
            <v>No Groups</v>
          </cell>
        </row>
        <row r="508">
          <cell r="L508" t="str">
            <v>35900Radial</v>
          </cell>
          <cell r="M508" t="str">
            <v>Incl</v>
          </cell>
          <cell r="N508" t="str">
            <v>04 - Transmission Plant - Electric</v>
          </cell>
          <cell r="V508" t="str">
            <v>35020Transmission Plant - Electric</v>
          </cell>
          <cell r="W508" t="str">
            <v>No Groups</v>
          </cell>
        </row>
        <row r="509">
          <cell r="L509" t="str">
            <v>35900Transmission Plant - Electric</v>
          </cell>
          <cell r="M509" t="str">
            <v>Incl</v>
          </cell>
          <cell r="N509" t="str">
            <v>04 - Transmission Plant - Electric</v>
          </cell>
          <cell r="V509" t="str">
            <v>35030Transmission Plant - Electric</v>
          </cell>
          <cell r="W509" t="str">
            <v>No Groups</v>
          </cell>
        </row>
        <row r="510">
          <cell r="L510" t="str">
            <v>35020Transmission</v>
          </cell>
          <cell r="M510" t="str">
            <v>Incl</v>
          </cell>
          <cell r="N510" t="str">
            <v>04 - Transmission Plant - Electric</v>
          </cell>
          <cell r="V510" t="str">
            <v>35200Transmission Plant - Electric</v>
          </cell>
          <cell r="W510" t="str">
            <v>No Groups</v>
          </cell>
        </row>
        <row r="511">
          <cell r="L511" t="str">
            <v>35200Transmission</v>
          </cell>
          <cell r="M511" t="str">
            <v>Incl</v>
          </cell>
          <cell r="N511" t="str">
            <v>04 - Transmission Plant - Electric</v>
          </cell>
          <cell r="V511" t="str">
            <v>35300Transmission Plant - Electric</v>
          </cell>
          <cell r="W511" t="str">
            <v>No Groups</v>
          </cell>
        </row>
        <row r="512">
          <cell r="L512" t="str">
            <v>35300Transmission</v>
          </cell>
          <cell r="M512" t="str">
            <v>Incl</v>
          </cell>
          <cell r="N512" t="str">
            <v>04 - Transmission Plant - Electric</v>
          </cell>
          <cell r="V512" t="str">
            <v>35310Transmission Plant - Electric</v>
          </cell>
          <cell r="W512" t="str">
            <v>No Groups</v>
          </cell>
        </row>
        <row r="513">
          <cell r="L513" t="str">
            <v>35310Transmission</v>
          </cell>
          <cell r="M513" t="str">
            <v>Incl</v>
          </cell>
          <cell r="N513" t="str">
            <v>04 - Transmission Plant - Electric</v>
          </cell>
          <cell r="V513" t="str">
            <v>35400Transmission Plant - Electric</v>
          </cell>
          <cell r="W513" t="str">
            <v>No Groups</v>
          </cell>
        </row>
        <row r="514">
          <cell r="L514" t="str">
            <v>35400Transmission</v>
          </cell>
          <cell r="M514" t="str">
            <v>Incl</v>
          </cell>
          <cell r="N514" t="str">
            <v>04 - Transmission Plant - Electric</v>
          </cell>
          <cell r="V514" t="str">
            <v>35500Transmission Plant - Electric</v>
          </cell>
          <cell r="W514" t="str">
            <v>No Groups</v>
          </cell>
        </row>
        <row r="515">
          <cell r="L515" t="str">
            <v>35500Transmission</v>
          </cell>
          <cell r="M515" t="str">
            <v>Incl</v>
          </cell>
          <cell r="N515" t="str">
            <v>04 - Transmission Plant - Electric</v>
          </cell>
          <cell r="V515" t="str">
            <v>35600Transmission Plant - Electric</v>
          </cell>
          <cell r="W515" t="str">
            <v>No Groups</v>
          </cell>
        </row>
        <row r="516">
          <cell r="L516" t="str">
            <v>35600Transmission</v>
          </cell>
          <cell r="M516" t="str">
            <v>Incl</v>
          </cell>
          <cell r="N516" t="str">
            <v>04 - Transmission Plant - Electric</v>
          </cell>
          <cell r="V516" t="str">
            <v>35700Transmission Plant - Electric</v>
          </cell>
          <cell r="W516" t="str">
            <v>No Groups</v>
          </cell>
        </row>
        <row r="517">
          <cell r="L517" t="str">
            <v>35700Transmission</v>
          </cell>
          <cell r="M517" t="str">
            <v>Incl</v>
          </cell>
          <cell r="N517" t="str">
            <v>04 - Transmission Plant - Electric</v>
          </cell>
          <cell r="V517" t="str">
            <v>35800Transmission Plant - Electric</v>
          </cell>
          <cell r="W517" t="str">
            <v>No Groups</v>
          </cell>
        </row>
        <row r="518">
          <cell r="L518" t="str">
            <v>35800Transmission</v>
          </cell>
          <cell r="M518" t="str">
            <v>Incl</v>
          </cell>
          <cell r="N518" t="str">
            <v>04 - Transmission Plant - Electric</v>
          </cell>
          <cell r="V518" t="str">
            <v>35900Transmission Plant - Electric</v>
          </cell>
          <cell r="W518" t="str">
            <v>No Groups</v>
          </cell>
        </row>
        <row r="519">
          <cell r="L519" t="str">
            <v>35900Transmission</v>
          </cell>
          <cell r="M519" t="str">
            <v>Incl</v>
          </cell>
          <cell r="N519" t="str">
            <v>04 - Transmission Plant - Electric</v>
          </cell>
          <cell r="V519" t="str">
            <v>35200Turkey Pt Comm</v>
          </cell>
          <cell r="W519" t="str">
            <v>No Groups</v>
          </cell>
        </row>
        <row r="520">
          <cell r="L520" t="str">
            <v>36000Mass Distribution Plant</v>
          </cell>
          <cell r="M520" t="str">
            <v>Excl</v>
          </cell>
          <cell r="N520" t="str">
            <v>06 - Distribution Plant - Electric</v>
          </cell>
          <cell r="V520" t="str">
            <v>36000Mass Distribution Plant</v>
          </cell>
          <cell r="W520" t="str">
            <v>No Groups</v>
          </cell>
        </row>
        <row r="521">
          <cell r="L521" t="str">
            <v>36100Mass Distribution Plant</v>
          </cell>
          <cell r="M521" t="str">
            <v>Incl</v>
          </cell>
          <cell r="N521" t="str">
            <v>06 - Distribution Plant - Electric</v>
          </cell>
          <cell r="V521" t="str">
            <v>36100Mass Distribution Plant</v>
          </cell>
          <cell r="W521" t="str">
            <v>No Groups</v>
          </cell>
        </row>
        <row r="522">
          <cell r="L522" t="str">
            <v>36200Mass Distribution Plant</v>
          </cell>
          <cell r="M522" t="str">
            <v>Incl</v>
          </cell>
          <cell r="N522" t="str">
            <v>06 - Distribution Plant - Electric</v>
          </cell>
          <cell r="V522" t="str">
            <v>36200Mass Distribution Plant</v>
          </cell>
          <cell r="W522" t="str">
            <v>No Groups</v>
          </cell>
        </row>
        <row r="523">
          <cell r="L523" t="str">
            <v>36200TransGeneratorLead</v>
          </cell>
          <cell r="M523" t="str">
            <v>Incl</v>
          </cell>
          <cell r="N523" t="str">
            <v>06 - Distribution Plant - Electric</v>
          </cell>
          <cell r="V523" t="str">
            <v>36290Mass Distribution Plant</v>
          </cell>
          <cell r="W523" t="str">
            <v>No Groups</v>
          </cell>
        </row>
        <row r="524">
          <cell r="L524" t="str">
            <v>36290Mass Distribution Plant</v>
          </cell>
          <cell r="M524" t="str">
            <v>Excl</v>
          </cell>
          <cell r="N524" t="str">
            <v>06 - Distribution Plant - Electric</v>
          </cell>
          <cell r="V524" t="str">
            <v>36400Mass Distribution Plant</v>
          </cell>
          <cell r="W524" t="str">
            <v>No Groups</v>
          </cell>
        </row>
        <row r="525">
          <cell r="L525" t="str">
            <v>36400Mass Distribution Plant</v>
          </cell>
          <cell r="M525" t="str">
            <v>Incl</v>
          </cell>
          <cell r="N525" t="str">
            <v>06 - Distribution Plant - Electric</v>
          </cell>
          <cell r="V525" t="str">
            <v>36500Mass Distribution Plant</v>
          </cell>
          <cell r="W525" t="str">
            <v>No Groups</v>
          </cell>
        </row>
        <row r="526">
          <cell r="L526" t="str">
            <v>36500Mass Distribution Plant</v>
          </cell>
          <cell r="M526" t="str">
            <v>Incl</v>
          </cell>
          <cell r="N526" t="str">
            <v>06 - Distribution Plant - Electric</v>
          </cell>
          <cell r="V526" t="str">
            <v>36600Mass Distribution Plant</v>
          </cell>
          <cell r="W526" t="str">
            <v>No Groups</v>
          </cell>
        </row>
        <row r="527">
          <cell r="L527" t="str">
            <v>36600Mass Distribution Plant</v>
          </cell>
          <cell r="M527" t="str">
            <v>Excl</v>
          </cell>
          <cell r="N527" t="str">
            <v>06 - Distribution Plant - Electric</v>
          </cell>
          <cell r="V527" t="str">
            <v>36660Mass Distribution Plant</v>
          </cell>
          <cell r="W527" t="str">
            <v>No Groups</v>
          </cell>
        </row>
        <row r="528">
          <cell r="L528" t="str">
            <v>36660Mass Distribution Plant</v>
          </cell>
          <cell r="M528" t="str">
            <v>Incl</v>
          </cell>
          <cell r="N528" t="str">
            <v>06 - Distribution Plant - Electric</v>
          </cell>
          <cell r="V528" t="str">
            <v>36670Mass Distribution Plant</v>
          </cell>
          <cell r="W528" t="str">
            <v>No Groups</v>
          </cell>
        </row>
        <row r="529">
          <cell r="L529" t="str">
            <v>36670Mass Distribution Plant</v>
          </cell>
          <cell r="M529" t="str">
            <v>Incl</v>
          </cell>
          <cell r="N529" t="str">
            <v>06 - Distribution Plant - Electric</v>
          </cell>
          <cell r="V529" t="str">
            <v>36700Mass Distribution Plant</v>
          </cell>
          <cell r="W529" t="str">
            <v>No Groups</v>
          </cell>
        </row>
        <row r="530">
          <cell r="L530" t="str">
            <v>36700Mass Distribution Plant</v>
          </cell>
          <cell r="M530" t="str">
            <v>Excl</v>
          </cell>
          <cell r="N530" t="str">
            <v>06 - Distribution Plant - Electric</v>
          </cell>
          <cell r="V530" t="str">
            <v>36750Mass Distribution Plant</v>
          </cell>
          <cell r="W530" t="str">
            <v>No Groups</v>
          </cell>
        </row>
        <row r="531">
          <cell r="L531" t="str">
            <v>36750Mass Distribution Plant</v>
          </cell>
          <cell r="M531" t="str">
            <v>Excl</v>
          </cell>
          <cell r="N531" t="str">
            <v>06 - Distribution Plant - Electric</v>
          </cell>
          <cell r="V531" t="str">
            <v>36760Mass Distribution Plant</v>
          </cell>
          <cell r="W531" t="str">
            <v>No Groups</v>
          </cell>
        </row>
        <row r="532">
          <cell r="L532" t="str">
            <v>36760Mass Distribution Plant</v>
          </cell>
          <cell r="M532" t="str">
            <v>Incl</v>
          </cell>
          <cell r="N532" t="str">
            <v>06 - Distribution Plant - Electric</v>
          </cell>
          <cell r="V532" t="str">
            <v>36770Mass Distribution Plant</v>
          </cell>
          <cell r="W532" t="str">
            <v>No Groups</v>
          </cell>
        </row>
        <row r="533">
          <cell r="L533" t="str">
            <v>36770Mass Distribution Plant</v>
          </cell>
          <cell r="M533" t="str">
            <v>Incl</v>
          </cell>
          <cell r="N533" t="str">
            <v>06 - Distribution Plant - Electric</v>
          </cell>
          <cell r="V533" t="str">
            <v>36790Mass Distribution Plant</v>
          </cell>
          <cell r="W533" t="str">
            <v>No Groups</v>
          </cell>
        </row>
        <row r="534">
          <cell r="L534" t="str">
            <v>36790Mass Distribution Plant</v>
          </cell>
          <cell r="M534" t="str">
            <v>Excl</v>
          </cell>
          <cell r="N534" t="str">
            <v>06 - Distribution Plant - Electric</v>
          </cell>
          <cell r="V534" t="str">
            <v>36800Mass Distribution Plant</v>
          </cell>
          <cell r="W534" t="str">
            <v>No Groups</v>
          </cell>
        </row>
        <row r="535">
          <cell r="L535" t="str">
            <v>36800Mass Distribution Plant</v>
          </cell>
          <cell r="M535" t="str">
            <v>Incl</v>
          </cell>
          <cell r="N535" t="str">
            <v>06 - Distribution Plant - Electric</v>
          </cell>
          <cell r="V535" t="str">
            <v>36900Mass Distribution Plant</v>
          </cell>
          <cell r="W535" t="str">
            <v>No Groups</v>
          </cell>
        </row>
        <row r="536">
          <cell r="L536" t="str">
            <v>36900Mass Distribution Plant</v>
          </cell>
          <cell r="M536" t="str">
            <v>Excl</v>
          </cell>
          <cell r="N536" t="str">
            <v>06 - Distribution Plant - Electric</v>
          </cell>
          <cell r="V536" t="str">
            <v>36910Mass Distribution Plant</v>
          </cell>
          <cell r="W536" t="str">
            <v>No Groups</v>
          </cell>
        </row>
        <row r="537">
          <cell r="L537" t="str">
            <v>36910Mass Distribution Plant</v>
          </cell>
          <cell r="M537" t="str">
            <v>Incl</v>
          </cell>
          <cell r="N537" t="str">
            <v>06 - Distribution Plant - Electric</v>
          </cell>
          <cell r="V537" t="str">
            <v>36920Mass Distribution Plant</v>
          </cell>
          <cell r="W537" t="str">
            <v>No Groups</v>
          </cell>
        </row>
        <row r="538">
          <cell r="L538" t="str">
            <v>36920Mass Distribution Plant</v>
          </cell>
          <cell r="M538" t="str">
            <v>Excl</v>
          </cell>
          <cell r="N538" t="str">
            <v>06 - Distribution Plant - Electric</v>
          </cell>
          <cell r="V538" t="str">
            <v>36960Mass Distribution Plant</v>
          </cell>
          <cell r="W538" t="str">
            <v>No Groups</v>
          </cell>
        </row>
        <row r="539">
          <cell r="L539" t="str">
            <v>36960Mass Distribution Plant</v>
          </cell>
          <cell r="M539" t="str">
            <v>Incl</v>
          </cell>
          <cell r="N539" t="str">
            <v>06 - Distribution Plant - Electric</v>
          </cell>
          <cell r="V539" t="str">
            <v>36970Mass Distribution Plant</v>
          </cell>
          <cell r="W539" t="str">
            <v>No Groups</v>
          </cell>
        </row>
        <row r="540">
          <cell r="L540" t="str">
            <v>36970Mass Distribution Plant</v>
          </cell>
          <cell r="M540" t="str">
            <v>Excl</v>
          </cell>
          <cell r="N540" t="str">
            <v>06 - Distribution Plant - Electric</v>
          </cell>
          <cell r="V540" t="str">
            <v>37000Mass Distribution Plant</v>
          </cell>
          <cell r="W540" t="str">
            <v>No Groups</v>
          </cell>
        </row>
        <row r="541">
          <cell r="L541" t="str">
            <v>37000Mass Distribution Plant</v>
          </cell>
          <cell r="M541" t="str">
            <v>Incl</v>
          </cell>
          <cell r="N541" t="str">
            <v>06 - Distribution Plant - Electric</v>
          </cell>
          <cell r="V541" t="str">
            <v>37010Mass Distribution Plant</v>
          </cell>
          <cell r="W541" t="str">
            <v>No Groups</v>
          </cell>
        </row>
        <row r="542">
          <cell r="L542" t="str">
            <v>37010Mass Distribution Plant</v>
          </cell>
          <cell r="M542" t="str">
            <v>Incl</v>
          </cell>
          <cell r="N542" t="str">
            <v>06 - Distribution Plant - Electric</v>
          </cell>
          <cell r="V542" t="str">
            <v>37020Mass Distribution Plant</v>
          </cell>
          <cell r="W542" t="str">
            <v>No Groups</v>
          </cell>
        </row>
        <row r="543">
          <cell r="L543" t="str">
            <v>37020Mass Distribution Plant</v>
          </cell>
          <cell r="M543" t="str">
            <v>Incl</v>
          </cell>
          <cell r="N543" t="str">
            <v>06 - Distribution Plant - Electric</v>
          </cell>
          <cell r="V543" t="str">
            <v>37100Mass Distribution Plant</v>
          </cell>
          <cell r="W543" t="str">
            <v>No Groups</v>
          </cell>
        </row>
        <row r="544">
          <cell r="L544" t="str">
            <v>37100Mass Distribution Plant</v>
          </cell>
          <cell r="M544" t="str">
            <v>Incl</v>
          </cell>
          <cell r="N544" t="str">
            <v>06 - Distribution Plant - Electric</v>
          </cell>
          <cell r="V544" t="str">
            <v>37120Mass Distribution Plant</v>
          </cell>
          <cell r="W544" t="str">
            <v>No Groups</v>
          </cell>
        </row>
        <row r="545">
          <cell r="L545" t="str">
            <v>37120Mass Distribution Plant</v>
          </cell>
          <cell r="M545" t="str">
            <v>Excl</v>
          </cell>
          <cell r="N545" t="str">
            <v>06 - Distribution Plant - Electric</v>
          </cell>
          <cell r="V545" t="str">
            <v>37150Mass Distribution Plant</v>
          </cell>
          <cell r="W545" t="str">
            <v>No Groups</v>
          </cell>
        </row>
        <row r="546">
          <cell r="L546" t="str">
            <v>37150Mass Distribution Plant</v>
          </cell>
          <cell r="M546" t="str">
            <v>Excl</v>
          </cell>
          <cell r="N546" t="str">
            <v>06 - Distribution Plant - Electric</v>
          </cell>
          <cell r="V546" t="str">
            <v>37300Mass Distribution Plant</v>
          </cell>
          <cell r="W546" t="str">
            <v>No Groups</v>
          </cell>
        </row>
        <row r="547">
          <cell r="L547" t="str">
            <v>37300Mass Distribution Plant</v>
          </cell>
          <cell r="M547" t="str">
            <v>Incl</v>
          </cell>
          <cell r="N547" t="str">
            <v>06 - Distribution Plant - Electric</v>
          </cell>
          <cell r="V547" t="str">
            <v>36200TransGeneratorLead</v>
          </cell>
          <cell r="W547" t="str">
            <v>No Groups</v>
          </cell>
        </row>
        <row r="548">
          <cell r="L548" t="str">
            <v xml:space="preserve">36100Distribution </v>
          </cell>
          <cell r="M548" t="str">
            <v>Incl</v>
          </cell>
          <cell r="N548" t="str">
            <v>06 - Distribution Plant - Electric</v>
          </cell>
          <cell r="V548" t="str">
            <v xml:space="preserve">36100Distribution </v>
          </cell>
          <cell r="W548" t="str">
            <v>No Groups</v>
          </cell>
        </row>
        <row r="549">
          <cell r="L549" t="str">
            <v xml:space="preserve">36200Distribution </v>
          </cell>
          <cell r="M549" t="str">
            <v>Incl</v>
          </cell>
          <cell r="N549" t="str">
            <v>06 - Distribution Plant - Electric</v>
          </cell>
          <cell r="V549" t="str">
            <v xml:space="preserve">36200Distribution </v>
          </cell>
          <cell r="W549" t="str">
            <v>No Groups</v>
          </cell>
        </row>
        <row r="550">
          <cell r="L550" t="str">
            <v xml:space="preserve">36290Distribution </v>
          </cell>
          <cell r="M550" t="str">
            <v>Excl</v>
          </cell>
          <cell r="N550" t="str">
            <v>06 - Distribution Plant - Electric</v>
          </cell>
          <cell r="V550" t="str">
            <v xml:space="preserve">36290Distribution </v>
          </cell>
          <cell r="W550" t="str">
            <v>No Groups</v>
          </cell>
        </row>
        <row r="551">
          <cell r="L551" t="str">
            <v xml:space="preserve">36400Distribution </v>
          </cell>
          <cell r="M551" t="str">
            <v>Incl</v>
          </cell>
          <cell r="N551" t="str">
            <v>06 - Distribution Plant - Electric</v>
          </cell>
          <cell r="V551" t="str">
            <v xml:space="preserve">36400Distribution </v>
          </cell>
          <cell r="W551" t="str">
            <v>No Groups</v>
          </cell>
        </row>
        <row r="552">
          <cell r="L552" t="str">
            <v xml:space="preserve">36500Distribution </v>
          </cell>
          <cell r="M552" t="str">
            <v>Incl</v>
          </cell>
          <cell r="N552" t="str">
            <v>06 - Distribution Plant - Electric</v>
          </cell>
          <cell r="V552" t="str">
            <v xml:space="preserve">36500Distribution </v>
          </cell>
          <cell r="W552" t="str">
            <v>No Groups</v>
          </cell>
        </row>
        <row r="553">
          <cell r="L553" t="str">
            <v xml:space="preserve">36660Distribution </v>
          </cell>
          <cell r="M553" t="str">
            <v>Incl</v>
          </cell>
          <cell r="N553" t="str">
            <v>06 - Distribution Plant - Electric</v>
          </cell>
          <cell r="V553" t="str">
            <v xml:space="preserve">36660Distribution </v>
          </cell>
          <cell r="W553" t="str">
            <v>No Groups</v>
          </cell>
        </row>
        <row r="554">
          <cell r="L554" t="str">
            <v xml:space="preserve">36670Distribution </v>
          </cell>
          <cell r="M554" t="str">
            <v>Incl</v>
          </cell>
          <cell r="N554" t="str">
            <v>06 - Distribution Plant - Electric</v>
          </cell>
          <cell r="V554" t="str">
            <v xml:space="preserve">36670Distribution </v>
          </cell>
          <cell r="W554" t="str">
            <v>No Groups</v>
          </cell>
        </row>
        <row r="555">
          <cell r="L555" t="str">
            <v xml:space="preserve">36750Distribution </v>
          </cell>
          <cell r="M555" t="str">
            <v>Excl</v>
          </cell>
          <cell r="N555" t="str">
            <v>06 - Distribution Plant - Electric</v>
          </cell>
          <cell r="V555" t="str">
            <v xml:space="preserve">36750Distribution </v>
          </cell>
          <cell r="W555" t="str">
            <v>No Groups</v>
          </cell>
        </row>
        <row r="556">
          <cell r="L556" t="str">
            <v xml:space="preserve">36760Distribution </v>
          </cell>
          <cell r="M556" t="str">
            <v>Incl</v>
          </cell>
          <cell r="N556" t="str">
            <v>06 - Distribution Plant - Electric</v>
          </cell>
          <cell r="V556" t="str">
            <v xml:space="preserve">36760Distribution </v>
          </cell>
          <cell r="W556" t="str">
            <v>No Groups</v>
          </cell>
        </row>
        <row r="557">
          <cell r="L557" t="str">
            <v xml:space="preserve">36770Distribution </v>
          </cell>
          <cell r="M557" t="str">
            <v>Incl</v>
          </cell>
          <cell r="N557" t="str">
            <v>06 - Distribution Plant - Electric</v>
          </cell>
          <cell r="V557" t="str">
            <v xml:space="preserve">36770Distribution </v>
          </cell>
          <cell r="W557" t="str">
            <v>No Groups</v>
          </cell>
        </row>
        <row r="558">
          <cell r="L558" t="str">
            <v xml:space="preserve">36790Distribution </v>
          </cell>
          <cell r="M558" t="str">
            <v>Excl</v>
          </cell>
          <cell r="N558" t="str">
            <v>06 - Distribution Plant - Electric</v>
          </cell>
          <cell r="V558" t="str">
            <v xml:space="preserve">36790Distribution </v>
          </cell>
          <cell r="W558" t="str">
            <v>No Groups</v>
          </cell>
        </row>
        <row r="559">
          <cell r="L559" t="str">
            <v xml:space="preserve">36800Distribution </v>
          </cell>
          <cell r="M559" t="str">
            <v>Incl</v>
          </cell>
          <cell r="N559" t="str">
            <v>06 - Distribution Plant - Electric</v>
          </cell>
          <cell r="V559" t="str">
            <v xml:space="preserve">36800Distribution </v>
          </cell>
          <cell r="W559" t="str">
            <v>No Groups</v>
          </cell>
        </row>
        <row r="560">
          <cell r="L560" t="str">
            <v xml:space="preserve">36910Distribution </v>
          </cell>
          <cell r="M560" t="str">
            <v>Incl</v>
          </cell>
          <cell r="N560" t="str">
            <v>06 - Distribution Plant - Electric</v>
          </cell>
          <cell r="V560" t="str">
            <v xml:space="preserve">36910Distribution </v>
          </cell>
          <cell r="W560" t="str">
            <v>No Groups</v>
          </cell>
        </row>
        <row r="561">
          <cell r="L561" t="str">
            <v xml:space="preserve">36960Distribution </v>
          </cell>
          <cell r="M561" t="str">
            <v>Incl</v>
          </cell>
          <cell r="N561" t="str">
            <v>06 - Distribution Plant - Electric</v>
          </cell>
          <cell r="V561" t="str">
            <v xml:space="preserve">36960Distribution </v>
          </cell>
          <cell r="W561" t="str">
            <v>No Groups</v>
          </cell>
        </row>
        <row r="562">
          <cell r="L562" t="str">
            <v xml:space="preserve">37000Distribution </v>
          </cell>
          <cell r="M562" t="str">
            <v>Incl</v>
          </cell>
          <cell r="N562" t="str">
            <v>06 - Distribution Plant - Electric</v>
          </cell>
          <cell r="V562" t="str">
            <v xml:space="preserve">37000Distribution </v>
          </cell>
          <cell r="W562" t="str">
            <v>No Groups</v>
          </cell>
        </row>
        <row r="563">
          <cell r="L563" t="str">
            <v xml:space="preserve">37010Distribution </v>
          </cell>
          <cell r="M563" t="str">
            <v>Incl</v>
          </cell>
          <cell r="N563" t="str">
            <v>06 - Distribution Plant - Electric</v>
          </cell>
          <cell r="V563" t="str">
            <v xml:space="preserve">37010Distribution </v>
          </cell>
          <cell r="W563" t="str">
            <v>No Groups</v>
          </cell>
        </row>
        <row r="564">
          <cell r="L564" t="str">
            <v xml:space="preserve">37020Distribution </v>
          </cell>
          <cell r="M564" t="str">
            <v>Excl</v>
          </cell>
          <cell r="N564" t="str">
            <v>06 - Distribution Plant - Electric</v>
          </cell>
          <cell r="V564" t="str">
            <v xml:space="preserve">37020Distribution </v>
          </cell>
          <cell r="W564" t="str">
            <v>No Groups</v>
          </cell>
        </row>
        <row r="565">
          <cell r="L565" t="str">
            <v xml:space="preserve">37100Distribution </v>
          </cell>
          <cell r="M565" t="str">
            <v>Incl</v>
          </cell>
          <cell r="N565" t="str">
            <v>06 - Distribution Plant - Electric</v>
          </cell>
          <cell r="V565" t="str">
            <v xml:space="preserve">37100Distribution </v>
          </cell>
          <cell r="W565" t="str">
            <v>No Groups</v>
          </cell>
        </row>
        <row r="566">
          <cell r="L566" t="str">
            <v xml:space="preserve">37120Distribution </v>
          </cell>
          <cell r="M566" t="str">
            <v>Excl</v>
          </cell>
          <cell r="N566" t="str">
            <v>06 - Distribution Plant - Electric</v>
          </cell>
          <cell r="V566" t="str">
            <v xml:space="preserve">37120Distribution </v>
          </cell>
          <cell r="W566" t="str">
            <v>No Groups</v>
          </cell>
        </row>
        <row r="567">
          <cell r="L567" t="str">
            <v xml:space="preserve">37150Distribution </v>
          </cell>
          <cell r="M567" t="str">
            <v>Excl</v>
          </cell>
          <cell r="N567" t="str">
            <v>06 - Distribution Plant - Electric</v>
          </cell>
          <cell r="V567" t="str">
            <v xml:space="preserve">37150Distribution </v>
          </cell>
          <cell r="W567" t="str">
            <v>No Groups</v>
          </cell>
        </row>
        <row r="568">
          <cell r="L568" t="str">
            <v xml:space="preserve">37300Distribution </v>
          </cell>
          <cell r="M568" t="str">
            <v>Incl</v>
          </cell>
          <cell r="N568" t="str">
            <v>06 - Distribution Plant - Electric</v>
          </cell>
          <cell r="V568" t="str">
            <v xml:space="preserve">37300Distribution </v>
          </cell>
          <cell r="W568" t="str">
            <v>No Groups</v>
          </cell>
        </row>
        <row r="569">
          <cell r="L569" t="str">
            <v>38900General Plant</v>
          </cell>
          <cell r="M569" t="str">
            <v>Excl</v>
          </cell>
          <cell r="N569" t="str">
            <v>08 - General Plant</v>
          </cell>
          <cell r="V569" t="str">
            <v>38900General Plant</v>
          </cell>
          <cell r="W569" t="str">
            <v>No Groups</v>
          </cell>
        </row>
        <row r="570">
          <cell r="L570" t="str">
            <v>39000General Plant</v>
          </cell>
          <cell r="M570" t="str">
            <v>Incl</v>
          </cell>
          <cell r="N570" t="str">
            <v>08 - General Plant</v>
          </cell>
          <cell r="V570" t="str">
            <v>39000General Plant</v>
          </cell>
          <cell r="W570" t="str">
            <v>No Groups</v>
          </cell>
        </row>
        <row r="571">
          <cell r="L571" t="str">
            <v>39010General Plant</v>
          </cell>
          <cell r="M571" t="str">
            <v>Excl</v>
          </cell>
          <cell r="N571" t="str">
            <v>08 - General Plant</v>
          </cell>
          <cell r="V571" t="str">
            <v>39010General Plant</v>
          </cell>
          <cell r="W571" t="str">
            <v>No Groups</v>
          </cell>
        </row>
        <row r="572">
          <cell r="L572" t="str">
            <v>39110General Plant</v>
          </cell>
          <cell r="M572" t="str">
            <v>Excl</v>
          </cell>
          <cell r="N572" t="str">
            <v>08 - General Plant</v>
          </cell>
          <cell r="V572" t="str">
            <v>39110General Plant</v>
          </cell>
          <cell r="W572" t="str">
            <v>No Groups</v>
          </cell>
        </row>
        <row r="573">
          <cell r="L573" t="str">
            <v>39120General Plant</v>
          </cell>
          <cell r="M573" t="str">
            <v>Excl</v>
          </cell>
          <cell r="N573" t="str">
            <v>08 - General Plant</v>
          </cell>
          <cell r="V573" t="str">
            <v>39120General Plant</v>
          </cell>
          <cell r="W573" t="str">
            <v>No Groups</v>
          </cell>
        </row>
        <row r="574">
          <cell r="L574" t="str">
            <v>39130General Plant</v>
          </cell>
          <cell r="M574" t="str">
            <v>Excl</v>
          </cell>
          <cell r="N574" t="str">
            <v>08 - General Plant</v>
          </cell>
          <cell r="V574" t="str">
            <v>39130General Plant</v>
          </cell>
          <cell r="W574" t="str">
            <v>No Groups</v>
          </cell>
        </row>
        <row r="575">
          <cell r="L575" t="str">
            <v>39140General Plant</v>
          </cell>
          <cell r="M575" t="str">
            <v>Excl</v>
          </cell>
          <cell r="N575" t="str">
            <v>08 - General Plant</v>
          </cell>
          <cell r="V575" t="str">
            <v>39140General Plant</v>
          </cell>
          <cell r="W575" t="str">
            <v>No Groups</v>
          </cell>
        </row>
        <row r="576">
          <cell r="L576" t="str">
            <v>39150General Plant</v>
          </cell>
          <cell r="M576" t="str">
            <v>Excl</v>
          </cell>
          <cell r="N576" t="str">
            <v>08 - General Plant</v>
          </cell>
          <cell r="V576" t="str">
            <v>39150General Plant</v>
          </cell>
          <cell r="W576" t="str">
            <v>No Groups</v>
          </cell>
        </row>
        <row r="577">
          <cell r="L577" t="str">
            <v>39190General Plant</v>
          </cell>
          <cell r="M577" t="str">
            <v>Excl</v>
          </cell>
          <cell r="N577" t="str">
            <v>08 - General Plant</v>
          </cell>
          <cell r="V577" t="str">
            <v>39190General Plant</v>
          </cell>
          <cell r="W577" t="str">
            <v>No Groups</v>
          </cell>
        </row>
        <row r="578">
          <cell r="L578" t="str">
            <v>39210General Plant</v>
          </cell>
          <cell r="M578" t="str">
            <v>Incl</v>
          </cell>
          <cell r="N578" t="str">
            <v>08 - General Plant</v>
          </cell>
          <cell r="V578" t="str">
            <v>39210General Plant</v>
          </cell>
          <cell r="W578" t="str">
            <v>No Groups</v>
          </cell>
        </row>
        <row r="579">
          <cell r="L579" t="str">
            <v>39220General Plant</v>
          </cell>
          <cell r="M579" t="str">
            <v>Incl</v>
          </cell>
          <cell r="N579" t="str">
            <v>08 - General Plant</v>
          </cell>
          <cell r="V579" t="str">
            <v>39220General Plant</v>
          </cell>
          <cell r="W579" t="str">
            <v>No Groups</v>
          </cell>
        </row>
        <row r="580">
          <cell r="L580" t="str">
            <v>39230General Plant</v>
          </cell>
          <cell r="M580" t="str">
            <v>Incl</v>
          </cell>
          <cell r="N580" t="str">
            <v>08 - General Plant</v>
          </cell>
          <cell r="V580" t="str">
            <v>39230General Plant</v>
          </cell>
          <cell r="W580" t="str">
            <v>No Groups</v>
          </cell>
        </row>
        <row r="581">
          <cell r="L581" t="str">
            <v>39240General Plant</v>
          </cell>
          <cell r="M581" t="str">
            <v>Incl</v>
          </cell>
          <cell r="N581" t="str">
            <v>08 - General Plant</v>
          </cell>
          <cell r="V581" t="str">
            <v>39240General Plant</v>
          </cell>
          <cell r="W581" t="str">
            <v>No Groups</v>
          </cell>
        </row>
        <row r="582">
          <cell r="L582" t="str">
            <v>39270General Plant</v>
          </cell>
          <cell r="M582" t="str">
            <v>Excl</v>
          </cell>
          <cell r="N582" t="str">
            <v>08 - General Plant</v>
          </cell>
          <cell r="V582" t="str">
            <v>39270General Plant</v>
          </cell>
          <cell r="W582" t="str">
            <v>No Groups</v>
          </cell>
        </row>
        <row r="583">
          <cell r="L583" t="str">
            <v>39290General Plant</v>
          </cell>
          <cell r="M583" t="str">
            <v>Incl</v>
          </cell>
          <cell r="N583" t="str">
            <v>08 - General Plant</v>
          </cell>
          <cell r="V583" t="str">
            <v>39290General Plant</v>
          </cell>
          <cell r="W583" t="str">
            <v>No Groups</v>
          </cell>
        </row>
        <row r="584">
          <cell r="L584" t="str">
            <v>39310General Plant</v>
          </cell>
          <cell r="M584" t="str">
            <v>Excl</v>
          </cell>
          <cell r="N584" t="str">
            <v>08 - General Plant</v>
          </cell>
          <cell r="V584" t="str">
            <v>39310General Plant</v>
          </cell>
          <cell r="W584" t="str">
            <v>No Groups</v>
          </cell>
        </row>
        <row r="585">
          <cell r="L585" t="str">
            <v>39320General Plant</v>
          </cell>
          <cell r="M585" t="str">
            <v>Excl</v>
          </cell>
          <cell r="N585" t="str">
            <v>08 - General Plant</v>
          </cell>
          <cell r="V585" t="str">
            <v>39320General Plant</v>
          </cell>
          <cell r="W585" t="str">
            <v>No Groups</v>
          </cell>
        </row>
        <row r="586">
          <cell r="L586" t="str">
            <v>39400General Plant</v>
          </cell>
          <cell r="M586" t="str">
            <v>Excl</v>
          </cell>
          <cell r="N586" t="str">
            <v>08 - General Plant</v>
          </cell>
          <cell r="V586" t="str">
            <v>39400General Plant</v>
          </cell>
          <cell r="W586" t="str">
            <v>No Groups</v>
          </cell>
        </row>
        <row r="587">
          <cell r="L587" t="str">
            <v>39410General Plant</v>
          </cell>
          <cell r="M587" t="str">
            <v>Excl</v>
          </cell>
          <cell r="N587" t="str">
            <v>08 - General Plant</v>
          </cell>
          <cell r="V587" t="str">
            <v>39410General Plant</v>
          </cell>
          <cell r="W587" t="str">
            <v>No Groups</v>
          </cell>
        </row>
        <row r="588">
          <cell r="L588" t="str">
            <v>39420General Plant</v>
          </cell>
          <cell r="M588" t="str">
            <v>Excl</v>
          </cell>
          <cell r="N588" t="str">
            <v>08 - General Plant</v>
          </cell>
          <cell r="V588" t="str">
            <v>39420General Plant</v>
          </cell>
          <cell r="W588" t="str">
            <v>No Groups</v>
          </cell>
        </row>
        <row r="589">
          <cell r="L589" t="str">
            <v>39520General Plant</v>
          </cell>
          <cell r="M589" t="str">
            <v>Excl</v>
          </cell>
          <cell r="N589" t="str">
            <v>08 - General Plant</v>
          </cell>
          <cell r="V589" t="str">
            <v>39520General Plant</v>
          </cell>
          <cell r="W589" t="str">
            <v>No Groups</v>
          </cell>
        </row>
        <row r="590">
          <cell r="L590" t="str">
            <v>39610General Plant</v>
          </cell>
          <cell r="M590" t="str">
            <v>Incl</v>
          </cell>
          <cell r="N590" t="str">
            <v>08 - General Plant</v>
          </cell>
          <cell r="V590" t="str">
            <v>39610General Plant</v>
          </cell>
          <cell r="W590" t="str">
            <v>No Groups</v>
          </cell>
        </row>
        <row r="591">
          <cell r="L591" t="str">
            <v>39700General Plant</v>
          </cell>
          <cell r="M591" t="str">
            <v>Excl</v>
          </cell>
          <cell r="N591" t="str">
            <v>08 - General Plant</v>
          </cell>
          <cell r="V591" t="str">
            <v>39700General Plant</v>
          </cell>
          <cell r="W591" t="str">
            <v>No Groups</v>
          </cell>
        </row>
        <row r="592">
          <cell r="L592" t="str">
            <v>39710General Plant</v>
          </cell>
          <cell r="M592" t="str">
            <v>Excl</v>
          </cell>
          <cell r="N592" t="str">
            <v>08 - General Plant</v>
          </cell>
          <cell r="V592" t="str">
            <v>39710General Plant</v>
          </cell>
          <cell r="W592" t="str">
            <v>No Groups</v>
          </cell>
        </row>
        <row r="593">
          <cell r="L593" t="str">
            <v>39720General Plant</v>
          </cell>
          <cell r="M593" t="str">
            <v>Excl</v>
          </cell>
          <cell r="N593" t="str">
            <v>08 - General Plant</v>
          </cell>
          <cell r="V593" t="str">
            <v>39720General Plant</v>
          </cell>
          <cell r="W593" t="str">
            <v>No Groups</v>
          </cell>
        </row>
        <row r="594">
          <cell r="L594" t="str">
            <v>39720Radial</v>
          </cell>
          <cell r="M594" t="str">
            <v>Excl</v>
          </cell>
          <cell r="N594" t="str">
            <v>08 - General Plant</v>
          </cell>
          <cell r="V594" t="str">
            <v>39730General Plant</v>
          </cell>
          <cell r="W594" t="str">
            <v>No Groups</v>
          </cell>
        </row>
        <row r="595">
          <cell r="L595" t="str">
            <v>39720TransGeneratorLead</v>
          </cell>
          <cell r="M595" t="str">
            <v>Excl</v>
          </cell>
          <cell r="N595" t="str">
            <v>08 - General Plant</v>
          </cell>
          <cell r="V595" t="str">
            <v>39780General Plant</v>
          </cell>
          <cell r="W595" t="str">
            <v>No Groups</v>
          </cell>
        </row>
        <row r="596">
          <cell r="L596" t="str">
            <v>39730General Plant</v>
          </cell>
          <cell r="M596" t="str">
            <v>Excl</v>
          </cell>
          <cell r="N596" t="str">
            <v>08 - General Plant</v>
          </cell>
          <cell r="V596" t="str">
            <v>39800General Plant</v>
          </cell>
          <cell r="W596" t="str">
            <v>No Groups</v>
          </cell>
        </row>
        <row r="597">
          <cell r="L597" t="str">
            <v>39780General Plant</v>
          </cell>
          <cell r="M597" t="str">
            <v>Incl</v>
          </cell>
          <cell r="N597" t="str">
            <v>08 - General Plant</v>
          </cell>
          <cell r="V597" t="str">
            <v>39780GenPlt StLucie EPU</v>
          </cell>
          <cell r="W597" t="str">
            <v>No Groups</v>
          </cell>
        </row>
        <row r="598">
          <cell r="L598" t="str">
            <v>39780GenPlt StLucie EPU</v>
          </cell>
          <cell r="M598" t="str">
            <v>Incl</v>
          </cell>
          <cell r="N598" t="str">
            <v>08 - General Plant</v>
          </cell>
          <cell r="V598" t="str">
            <v>39720Radial</v>
          </cell>
          <cell r="W598" t="str">
            <v>No Groups</v>
          </cell>
        </row>
        <row r="599">
          <cell r="L599" t="str">
            <v>39780Radial</v>
          </cell>
          <cell r="M599" t="str">
            <v>Incl</v>
          </cell>
          <cell r="N599" t="str">
            <v>08 - General Plant</v>
          </cell>
          <cell r="V599" t="str">
            <v>39780Radial</v>
          </cell>
          <cell r="W599" t="str">
            <v>No Groups</v>
          </cell>
        </row>
        <row r="600">
          <cell r="L600" t="str">
            <v>39780TransGeneratorLead</v>
          </cell>
          <cell r="M600" t="str">
            <v>Incl</v>
          </cell>
          <cell r="N600" t="str">
            <v>08 - General Plant</v>
          </cell>
          <cell r="V600" t="str">
            <v>39720TransGeneratorLead</v>
          </cell>
          <cell r="W600" t="str">
            <v>No Groups</v>
          </cell>
        </row>
        <row r="601">
          <cell r="L601" t="str">
            <v>39800General Plant</v>
          </cell>
          <cell r="M601" t="str">
            <v>Excl</v>
          </cell>
          <cell r="N601" t="str">
            <v>08 - General Plant</v>
          </cell>
          <cell r="V601" t="str">
            <v>39780TransGeneratorLead</v>
          </cell>
          <cell r="W601" t="str">
            <v>No Groups</v>
          </cell>
        </row>
        <row r="602">
          <cell r="L602" t="str">
            <v>39780TransGeneratorLead</v>
          </cell>
          <cell r="M602" t="str">
            <v>Incl</v>
          </cell>
          <cell r="N602" t="str">
            <v>08 - General Plant</v>
          </cell>
        </row>
        <row r="603">
          <cell r="L603" t="str">
            <v>39800General Plant</v>
          </cell>
          <cell r="M603" t="str">
            <v>Excl</v>
          </cell>
          <cell r="N603" t="str">
            <v>08 - General Plant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 Data"/>
      <sheetName val="Retirements"/>
      <sheetName val="NET BOOK - COMBINED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TPNC</v>
          </cell>
          <cell r="D1">
            <v>20200</v>
          </cell>
        </row>
        <row r="2">
          <cell r="C2" t="str">
            <v>TPN3</v>
          </cell>
          <cell r="D2">
            <v>20201</v>
          </cell>
        </row>
        <row r="3">
          <cell r="C3" t="str">
            <v>PTN4</v>
          </cell>
          <cell r="D3">
            <v>20202</v>
          </cell>
        </row>
        <row r="4">
          <cell r="C4" t="str">
            <v>PSL1</v>
          </cell>
          <cell r="D4">
            <v>20101</v>
          </cell>
        </row>
        <row r="5">
          <cell r="C5" t="str">
            <v>PSLC</v>
          </cell>
          <cell r="D5">
            <v>20100</v>
          </cell>
        </row>
        <row r="6">
          <cell r="C6" t="str">
            <v>PSL2</v>
          </cell>
          <cell r="D6">
            <v>20102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tabSelected="1" zoomScale="90" zoomScaleNormal="90" workbookViewId="0">
      <pane xSplit="3" ySplit="12" topLeftCell="D13" activePane="bottomRight" state="frozen"/>
      <selection activeCell="A5" sqref="A5:A6"/>
      <selection pane="topRight" activeCell="A5" sqref="A5:A6"/>
      <selection pane="bottomLeft" activeCell="A5" sqref="A5:A6"/>
      <selection pane="bottomRight" activeCell="D13" sqref="D13"/>
    </sheetView>
  </sheetViews>
  <sheetFormatPr defaultColWidth="9.109375" defaultRowHeight="14.4" outlineLevelRow="1" x14ac:dyDescent="0.3"/>
  <cols>
    <col min="1" max="1" width="3.44140625" style="25" bestFit="1" customWidth="1"/>
    <col min="2" max="2" width="4" style="25" customWidth="1"/>
    <col min="3" max="3" width="43.88671875" style="25" customWidth="1"/>
    <col min="4" max="4" width="23.109375" style="25" customWidth="1"/>
    <col min="5" max="5" width="2.5546875" style="26" customWidth="1"/>
    <col min="6" max="6" width="24.5546875" style="25" customWidth="1"/>
    <col min="7" max="7" width="21.5546875" style="25" customWidth="1"/>
    <col min="8" max="8" width="14.6640625" style="25" customWidth="1"/>
    <col min="9" max="9" width="12.109375" style="25" bestFit="1" customWidth="1"/>
    <col min="10" max="10" width="14" style="25" bestFit="1" customWidth="1"/>
    <col min="11" max="12" width="9.109375" style="25"/>
    <col min="13" max="13" width="15" style="25" bestFit="1" customWidth="1"/>
    <col min="14" max="14" width="12.6640625" style="25" bestFit="1" customWidth="1"/>
    <col min="15" max="16384" width="9.109375" style="25"/>
  </cols>
  <sheetData>
    <row r="1" spans="1:8" s="26" customFormat="1" x14ac:dyDescent="0.3">
      <c r="A1" s="8" t="s">
        <v>1935</v>
      </c>
    </row>
    <row r="2" spans="1:8" s="26" customFormat="1" x14ac:dyDescent="0.3">
      <c r="A2" s="8" t="s">
        <v>1936</v>
      </c>
    </row>
    <row r="3" spans="1:8" s="26" customFormat="1" x14ac:dyDescent="0.3">
      <c r="A3" s="8" t="s">
        <v>1937</v>
      </c>
    </row>
    <row r="4" spans="1:8" s="26" customFormat="1" x14ac:dyDescent="0.3">
      <c r="A4" s="8" t="s">
        <v>1938</v>
      </c>
    </row>
    <row r="5" spans="1:8" s="26" customFormat="1" x14ac:dyDescent="0.3">
      <c r="A5" s="8" t="s">
        <v>1939</v>
      </c>
    </row>
    <row r="6" spans="1:8" s="26" customFormat="1" x14ac:dyDescent="0.3">
      <c r="A6" s="8" t="s">
        <v>1940</v>
      </c>
    </row>
    <row r="7" spans="1:8" s="26" customFormat="1" x14ac:dyDescent="0.3"/>
    <row r="9" spans="1:8" s="26" customFormat="1" x14ac:dyDescent="0.3">
      <c r="B9" s="8" t="s">
        <v>1929</v>
      </c>
    </row>
    <row r="10" spans="1:8" s="26" customFormat="1" x14ac:dyDescent="0.3">
      <c r="B10" s="8" t="s">
        <v>1930</v>
      </c>
    </row>
    <row r="11" spans="1:8" s="26" customFormat="1" x14ac:dyDescent="0.3">
      <c r="B11" s="8"/>
    </row>
    <row r="12" spans="1:8" ht="51.75" customHeight="1" x14ac:dyDescent="0.3">
      <c r="D12" s="104" t="s">
        <v>1931</v>
      </c>
      <c r="E12" s="16"/>
      <c r="F12" s="104" t="s">
        <v>1932</v>
      </c>
      <c r="G12" s="104" t="s">
        <v>1913</v>
      </c>
      <c r="H12" s="104" t="s">
        <v>1933</v>
      </c>
    </row>
    <row r="13" spans="1:8" x14ac:dyDescent="0.3">
      <c r="A13" s="15" t="s">
        <v>102</v>
      </c>
      <c r="B13" s="25" t="s">
        <v>0</v>
      </c>
      <c r="D13" s="9"/>
      <c r="E13" s="9"/>
      <c r="G13" s="7"/>
    </row>
    <row r="14" spans="1:8" x14ac:dyDescent="0.3">
      <c r="C14" s="25" t="s">
        <v>8</v>
      </c>
      <c r="D14" s="4">
        <v>0</v>
      </c>
      <c r="E14" s="4"/>
      <c r="G14" s="7"/>
    </row>
    <row r="15" spans="1:8" x14ac:dyDescent="0.3">
      <c r="A15" s="25">
        <v>2</v>
      </c>
      <c r="C15" s="25" t="s">
        <v>1</v>
      </c>
      <c r="D15" s="4">
        <v>709649289.56000006</v>
      </c>
      <c r="E15" s="4"/>
      <c r="F15" s="54">
        <f>SUMIF('MFR-B7 less Depr Exclusions'!E:E,Summary!A15,'MFR-B7 less Depr Exclusions'!K:K)-'MFR-B7 less Depr Exclusions'!D1159</f>
        <v>710107081.7065382</v>
      </c>
      <c r="G15" s="7">
        <f>D15-F15</f>
        <v>-457792.14653813839</v>
      </c>
      <c r="H15" s="101">
        <f>G15/F15</f>
        <v>-6.4468044092443999E-4</v>
      </c>
    </row>
    <row r="16" spans="1:8" x14ac:dyDescent="0.3">
      <c r="A16" s="25">
        <v>3</v>
      </c>
      <c r="C16" s="25" t="s">
        <v>2</v>
      </c>
      <c r="D16" s="4">
        <v>971782237.7299999</v>
      </c>
      <c r="E16" s="4"/>
      <c r="F16" s="54">
        <f>SUMIF('MFR-B7 less Depr Exclusions'!E:E,Summary!A16,'MFR-B7 less Depr Exclusions'!K:K)-'MFR-B7 less Depr Exclusions'!D1160</f>
        <v>972512942.0889523</v>
      </c>
      <c r="G16" s="7">
        <f>D16-F16</f>
        <v>-730704.35895240307</v>
      </c>
      <c r="H16" s="101">
        <f t="shared" ref="H16:H20" si="0">G16/F16</f>
        <v>-7.5135695097574152E-4</v>
      </c>
    </row>
    <row r="17" spans="1:9" x14ac:dyDescent="0.3">
      <c r="A17" s="25">
        <v>4</v>
      </c>
      <c r="C17" s="25" t="s">
        <v>3</v>
      </c>
      <c r="D17" s="4">
        <v>1165136312.6300001</v>
      </c>
      <c r="E17" s="4"/>
      <c r="F17" s="54">
        <f>SUMIF('MFR-B7 less Depr Exclusions'!E:E,Summary!A17,'MFR-B7 less Depr Exclusions'!K:K)-'MFR-B7 less Depr Exclusions'!D1161</f>
        <v>1165183078.1946924</v>
      </c>
      <c r="G17" s="7">
        <f>D17-F17</f>
        <v>-46765.564692258835</v>
      </c>
      <c r="H17" s="101">
        <f t="shared" si="0"/>
        <v>-4.0135808326976664E-5</v>
      </c>
    </row>
    <row r="18" spans="1:9" x14ac:dyDescent="0.3">
      <c r="A18" s="25">
        <v>5</v>
      </c>
      <c r="C18" s="25" t="s">
        <v>4</v>
      </c>
      <c r="D18" s="4">
        <v>396626576.94999999</v>
      </c>
      <c r="E18" s="4"/>
      <c r="F18" s="54">
        <f>SUMIF('MFR-B7 less Depr Exclusions'!E:E,Summary!A18,'MFR-B7 less Depr Exclusions'!K:K)-'MFR-B7 less Depr Exclusions'!D1162</f>
        <v>396690637.45454353</v>
      </c>
      <c r="G18" s="7">
        <f>D18-F18</f>
        <v>-64060.504543542862</v>
      </c>
      <c r="H18" s="101">
        <f t="shared" si="0"/>
        <v>-1.6148731150954755E-4</v>
      </c>
    </row>
    <row r="19" spans="1:9" x14ac:dyDescent="0.3">
      <c r="A19" s="25">
        <v>6</v>
      </c>
      <c r="C19" s="8" t="s">
        <v>149</v>
      </c>
      <c r="D19" s="5">
        <v>0</v>
      </c>
      <c r="E19" s="5"/>
      <c r="F19" s="22">
        <f>SUMIF('MFR-B7 less Depr Exclusions'!E:E,Summary!A19,'MFR-B7 less Depr Exclusions'!K:K)-'MFR-B7 less Depr Exclusions'!D1163</f>
        <v>-1609320.5380854213</v>
      </c>
      <c r="G19" s="6">
        <f>D19-F19</f>
        <v>1609320.5380854213</v>
      </c>
      <c r="H19" s="102">
        <f t="shared" si="0"/>
        <v>-1</v>
      </c>
    </row>
    <row r="20" spans="1:9" x14ac:dyDescent="0.3">
      <c r="C20" s="1" t="s">
        <v>5</v>
      </c>
      <c r="D20" s="4">
        <v>3243194416.8699999</v>
      </c>
      <c r="E20" s="4"/>
      <c r="F20" s="10">
        <f>SUM(F14:F19)</f>
        <v>3242884418.906641</v>
      </c>
      <c r="G20" s="7">
        <f>SUM(G14:G19)</f>
        <v>309997.96335907816</v>
      </c>
      <c r="H20" s="101">
        <f t="shared" si="0"/>
        <v>9.5593281571100804E-5</v>
      </c>
    </row>
    <row r="21" spans="1:9" x14ac:dyDescent="0.3">
      <c r="D21" s="9"/>
      <c r="E21" s="9"/>
      <c r="F21" s="13"/>
      <c r="G21" s="7"/>
    </row>
    <row r="22" spans="1:9" x14ac:dyDescent="0.3">
      <c r="A22" s="19" t="s">
        <v>6</v>
      </c>
      <c r="B22" s="25" t="s">
        <v>10</v>
      </c>
      <c r="D22" s="9"/>
      <c r="E22" s="9"/>
      <c r="F22" s="13"/>
      <c r="G22" s="7"/>
    </row>
    <row r="23" spans="1:9" x14ac:dyDescent="0.3">
      <c r="A23" s="25">
        <v>7</v>
      </c>
      <c r="C23" s="25" t="s">
        <v>7</v>
      </c>
      <c r="D23" s="4">
        <v>4028573509.3299994</v>
      </c>
      <c r="E23" s="4"/>
      <c r="F23" s="54">
        <f>SUMIF('MFR-B7 less Depr Exclusions'!E:E,Summary!A23,'MFR-B7 less Depr Exclusions'!K:K)+'MFR-B7 less Depr Exclusions'!F1204+'MFR-B7 less Depr Exclusions'!F1205+'MFR-B7 less Depr Exclusions'!F1206+'MFR-B7 less Depr Exclusions'!F1207-'MFR-B7 less Depr Exclusions'!D1167</f>
        <v>4036500298.4808068</v>
      </c>
      <c r="G23" s="7">
        <f>D23-F23</f>
        <v>-7926789.1508073807</v>
      </c>
      <c r="H23" s="101">
        <f>G23/F23</f>
        <v>-1.9637776699262819E-3</v>
      </c>
      <c r="I23" s="23"/>
    </row>
    <row r="24" spans="1:9" x14ac:dyDescent="0.3">
      <c r="A24" s="25">
        <v>8</v>
      </c>
      <c r="C24" s="25" t="s">
        <v>8</v>
      </c>
      <c r="D24" s="4">
        <v>3793800417.7800002</v>
      </c>
      <c r="E24" s="4"/>
      <c r="F24" s="54">
        <f>SUMIF('MFR-B7 less Depr Exclusions'!E:E,Summary!A24,'MFR-B7 less Depr Exclusions'!K:K)+'MFR-B7 less Depr Exclusions'!F1201+'MFR-B7 less Depr Exclusions'!F1202+'MFR-B7 less Depr Exclusions'!F1203-'MFR-B7 less Depr Exclusions'!D1168</f>
        <v>3806967202.5018134</v>
      </c>
      <c r="G24" s="7">
        <f>D24-F24</f>
        <v>-13166784.721813202</v>
      </c>
      <c r="H24" s="101">
        <f>G24/F24</f>
        <v>-3.4586020896529984E-3</v>
      </c>
    </row>
    <row r="25" spans="1:9" x14ac:dyDescent="0.3">
      <c r="A25" s="25">
        <v>9</v>
      </c>
      <c r="C25" s="25" t="s">
        <v>150</v>
      </c>
      <c r="D25" s="5">
        <v>0</v>
      </c>
      <c r="E25" s="5"/>
      <c r="F25" s="22">
        <f>SUMIF('MFR-B7 less Depr Exclusions'!E:E,Summary!A25,'MFR-B7 less Depr Exclusions'!K:K)-'MFR-B7 less Depr Exclusions'!D1169</f>
        <v>9.9598467350006104E-3</v>
      </c>
      <c r="G25" s="6">
        <f>D25-F25</f>
        <v>-9.9598467350006104E-3</v>
      </c>
      <c r="H25" s="102">
        <f>G25/F25</f>
        <v>-1</v>
      </c>
    </row>
    <row r="26" spans="1:9" x14ac:dyDescent="0.3">
      <c r="C26" s="1" t="s">
        <v>9</v>
      </c>
      <c r="D26" s="4">
        <v>7822373927.1099997</v>
      </c>
      <c r="E26" s="4"/>
      <c r="F26" s="4">
        <f>SUM(F23:F25)</f>
        <v>7843467500.9925804</v>
      </c>
      <c r="G26" s="7">
        <f>SUM(G23:G25)</f>
        <v>-21093573.882580429</v>
      </c>
      <c r="H26" s="101">
        <f>G26/F26</f>
        <v>-2.6893174326165139E-3</v>
      </c>
    </row>
    <row r="27" spans="1:9" x14ac:dyDescent="0.3">
      <c r="D27" s="9"/>
      <c r="E27" s="9"/>
      <c r="F27" s="3"/>
      <c r="G27" s="7"/>
    </row>
    <row r="28" spans="1:9" x14ac:dyDescent="0.3">
      <c r="A28" s="15" t="s">
        <v>168</v>
      </c>
      <c r="B28" s="25" t="s">
        <v>11</v>
      </c>
      <c r="D28" s="9"/>
      <c r="E28" s="9"/>
      <c r="G28" s="7"/>
    </row>
    <row r="29" spans="1:9" x14ac:dyDescent="0.3">
      <c r="A29" s="25">
        <v>10</v>
      </c>
      <c r="C29" s="25" t="s">
        <v>12</v>
      </c>
      <c r="D29" s="4">
        <v>664255201.31999993</v>
      </c>
      <c r="E29" s="4"/>
      <c r="F29" s="54">
        <f>SUMIF('MFR-B7 less Depr Exclusions'!E:E,Summary!A29,'MFR-B7 less Depr Exclusions'!K:K)-'MFR-B7 less Depr Exclusions'!D1173</f>
        <v>664867514.75369167</v>
      </c>
      <c r="G29" s="7">
        <f t="shared" ref="G29:G39" si="1">D29-F29</f>
        <v>-612313.43369174004</v>
      </c>
      <c r="H29" s="103">
        <f>G29/F29</f>
        <v>-9.2095555897114183E-4</v>
      </c>
    </row>
    <row r="30" spans="1:9" x14ac:dyDescent="0.3">
      <c r="A30" s="25">
        <v>11</v>
      </c>
      <c r="C30" s="25" t="s">
        <v>13</v>
      </c>
      <c r="D30" s="4">
        <v>1180060530.7200003</v>
      </c>
      <c r="E30" s="4"/>
      <c r="F30" s="54">
        <f>SUMIF('MFR-B7 less Depr Exclusions'!E:E,Summary!A30,'MFR-B7 less Depr Exclusions'!K:K)-'MFR-B7 less Depr Exclusions'!D1174</f>
        <v>1180663144.0080462</v>
      </c>
      <c r="G30" s="7">
        <f t="shared" si="1"/>
        <v>-602613.28804588318</v>
      </c>
      <c r="H30" s="103">
        <f t="shared" ref="H30:H55" si="2">G30/F30</f>
        <v>-5.1040238793273994E-4</v>
      </c>
    </row>
    <row r="31" spans="1:9" x14ac:dyDescent="0.3">
      <c r="A31" s="25">
        <v>12</v>
      </c>
      <c r="C31" s="25" t="s">
        <v>1</v>
      </c>
      <c r="D31" s="4">
        <v>618217757.04999995</v>
      </c>
      <c r="E31" s="4"/>
      <c r="F31" s="54">
        <f>SUMIF('MFR-B7 less Depr Exclusions'!E:E,Summary!A31,'MFR-B7 less Depr Exclusions'!K:K)-'MFR-B7 less Depr Exclusions'!D1175</f>
        <v>618407975.04259014</v>
      </c>
      <c r="G31" s="7">
        <f t="shared" si="1"/>
        <v>-190217.99259018898</v>
      </c>
      <c r="H31" s="103">
        <f t="shared" si="2"/>
        <v>-3.0759304579972235E-4</v>
      </c>
    </row>
    <row r="32" spans="1:9" x14ac:dyDescent="0.3">
      <c r="A32" s="25">
        <v>13</v>
      </c>
      <c r="C32" s="25" t="s">
        <v>2</v>
      </c>
      <c r="D32" s="4">
        <v>1379200537.3499999</v>
      </c>
      <c r="E32" s="4"/>
      <c r="F32" s="54">
        <f>SUMIF('MFR-B7 less Depr Exclusions'!E:E,Summary!A32,'MFR-B7 less Depr Exclusions'!K:K)-'MFR-B7 less Depr Exclusions'!D1176</f>
        <v>1379255393.4778423</v>
      </c>
      <c r="G32" s="7">
        <f t="shared" si="1"/>
        <v>-54856.1278424263</v>
      </c>
      <c r="H32" s="103">
        <f t="shared" si="2"/>
        <v>-3.9772277202487199E-5</v>
      </c>
    </row>
    <row r="33" spans="1:8" x14ac:dyDescent="0.3">
      <c r="A33" s="25">
        <v>14</v>
      </c>
      <c r="C33" s="25" t="s">
        <v>14</v>
      </c>
      <c r="D33" s="4">
        <v>1051750194.27</v>
      </c>
      <c r="E33" s="4"/>
      <c r="F33" s="54">
        <f>SUMIF('MFR-B7 less Depr Exclusions'!E:E,Summary!A33,'MFR-B7 less Depr Exclusions'!K:K)-'MFR-B7 less Depr Exclusions'!D1177</f>
        <v>1052258463.5031052</v>
      </c>
      <c r="G33" s="7">
        <f t="shared" si="1"/>
        <v>-508269.23310518265</v>
      </c>
      <c r="H33" s="103">
        <f t="shared" si="2"/>
        <v>-4.8302698503663094E-4</v>
      </c>
    </row>
    <row r="34" spans="1:8" x14ac:dyDescent="0.3">
      <c r="A34" s="25">
        <v>15</v>
      </c>
      <c r="C34" s="25" t="s">
        <v>8</v>
      </c>
      <c r="D34" s="4">
        <v>627794217.33999991</v>
      </c>
      <c r="E34" s="4"/>
      <c r="F34" s="54">
        <f>SUMIF('MFR-B7 less Depr Exclusions'!E:E,Summary!A34,'MFR-B7 less Depr Exclusions'!K:K)-'MFR-B7 less Depr Exclusions'!D1178</f>
        <v>627675605.18205726</v>
      </c>
      <c r="G34" s="7">
        <f t="shared" si="1"/>
        <v>118612.1579426527</v>
      </c>
      <c r="H34" s="103">
        <f t="shared" si="2"/>
        <v>1.8897047609210376E-4</v>
      </c>
    </row>
    <row r="35" spans="1:8" x14ac:dyDescent="0.3">
      <c r="A35" s="25">
        <v>16</v>
      </c>
      <c r="C35" s="25" t="s">
        <v>15</v>
      </c>
      <c r="D35" s="4">
        <v>2141603062.3200004</v>
      </c>
      <c r="E35" s="4"/>
      <c r="F35" s="54">
        <f>SUMIF('MFR-B7 less Depr Exclusions'!E:E,Summary!A35,'MFR-B7 less Depr Exclusions'!K:K)-'MFR-B7 less Depr Exclusions'!D1179</f>
        <v>2143023455.3660417</v>
      </c>
      <c r="G35" s="7">
        <f t="shared" si="1"/>
        <v>-1420393.0460412502</v>
      </c>
      <c r="H35" s="103">
        <f t="shared" si="2"/>
        <v>-6.6279864668986478E-4</v>
      </c>
    </row>
    <row r="36" spans="1:8" x14ac:dyDescent="0.3">
      <c r="A36" s="25">
        <v>17</v>
      </c>
      <c r="C36" s="25" t="s">
        <v>16</v>
      </c>
      <c r="D36" s="4">
        <v>960617137.50999987</v>
      </c>
      <c r="E36" s="4"/>
      <c r="F36" s="54">
        <f>SUMIF('MFR-B7 less Depr Exclusions'!E:E,Summary!A36,'MFR-B7 less Depr Exclusions'!K:K)-'MFR-B7 less Depr Exclusions'!D1180</f>
        <v>960719910.58836365</v>
      </c>
      <c r="G36" s="7">
        <f t="shared" si="1"/>
        <v>-102773.07836377621</v>
      </c>
      <c r="H36" s="103">
        <f t="shared" si="2"/>
        <v>-1.0697506862414871E-4</v>
      </c>
    </row>
    <row r="37" spans="1:8" x14ac:dyDescent="0.3">
      <c r="A37" s="25">
        <v>18</v>
      </c>
      <c r="C37" s="25" t="s">
        <v>17</v>
      </c>
      <c r="D37" s="4">
        <v>1151144432.8700001</v>
      </c>
      <c r="E37" s="4"/>
      <c r="F37" s="54">
        <f>SUMIF('MFR-B7 less Depr Exclusions'!E:E,Summary!A37,'MFR-B7 less Depr Exclusions'!K:K)-'MFR-B7 less Depr Exclusions'!D1181</f>
        <v>1151354733.8610511</v>
      </c>
      <c r="G37" s="7">
        <f t="shared" si="1"/>
        <v>-210300.99105095863</v>
      </c>
      <c r="H37" s="103">
        <f t="shared" si="2"/>
        <v>-1.8265525373376229E-4</v>
      </c>
    </row>
    <row r="38" spans="1:8" x14ac:dyDescent="0.3">
      <c r="A38" s="25">
        <v>19</v>
      </c>
      <c r="C38" s="25" t="s">
        <v>18</v>
      </c>
      <c r="D38" s="4">
        <v>1109862940.1500001</v>
      </c>
      <c r="E38" s="4"/>
      <c r="F38" s="54">
        <f>SUMIF('MFR-B7 less Depr Exclusions'!E:E,Summary!A38,'MFR-B7 less Depr Exclusions'!K:K)-'MFR-B7 less Depr Exclusions'!D1182</f>
        <v>1109862939.8749394</v>
      </c>
      <c r="G38" s="7">
        <f t="shared" si="1"/>
        <v>0.27506065368652344</v>
      </c>
      <c r="H38" s="103">
        <f t="shared" si="2"/>
        <v>2.4783299252925552E-10</v>
      </c>
    </row>
    <row r="39" spans="1:8" x14ac:dyDescent="0.3">
      <c r="A39" s="25">
        <v>20</v>
      </c>
      <c r="C39" s="25" t="s">
        <v>150</v>
      </c>
      <c r="D39" s="5">
        <v>0</v>
      </c>
      <c r="E39" s="5"/>
      <c r="F39" s="22">
        <f>SUMIF('MFR-B7 less Depr Exclusions'!E:E,Summary!A39,'MFR-B7 less Depr Exclusions'!K:K)-'MFR-B7 less Depr Exclusions'!D1183</f>
        <v>-7545.4506565593183</v>
      </c>
      <c r="G39" s="6">
        <f t="shared" si="1"/>
        <v>7545.4506565593183</v>
      </c>
      <c r="H39" s="102">
        <f t="shared" si="2"/>
        <v>-1</v>
      </c>
    </row>
    <row r="40" spans="1:8" x14ac:dyDescent="0.3">
      <c r="C40" s="1" t="s">
        <v>19</v>
      </c>
      <c r="D40" s="4">
        <v>10884506010.900002</v>
      </c>
      <c r="E40" s="4"/>
      <c r="F40" s="23">
        <f>SUM(F29:F39)</f>
        <v>10888081590.207071</v>
      </c>
      <c r="G40" s="7">
        <f>SUM(G29:G39)</f>
        <v>-3575579.3070715405</v>
      </c>
      <c r="H40" s="103">
        <f t="shared" si="2"/>
        <v>-3.2839387521558237E-4</v>
      </c>
    </row>
    <row r="41" spans="1:8" x14ac:dyDescent="0.3">
      <c r="D41" s="9"/>
      <c r="E41" s="9"/>
      <c r="G41" s="7"/>
    </row>
    <row r="42" spans="1:8" x14ac:dyDescent="0.3">
      <c r="A42" s="25">
        <v>21</v>
      </c>
      <c r="C42" s="2" t="s">
        <v>20</v>
      </c>
      <c r="D42" s="4">
        <v>42450323.429999992</v>
      </c>
      <c r="E42" s="4"/>
      <c r="F42" s="54">
        <f>SUMIF('MFR-B7 less Depr Exclusions'!E:E,Summary!A42,'MFR-B7 less Depr Exclusions'!K:K)-'MFR-B7 less Depr Exclusions'!D1186</f>
        <v>41019533.164583579</v>
      </c>
      <c r="G42" s="7">
        <f>D42-F42</f>
        <v>1430790.2654164135</v>
      </c>
      <c r="H42" s="103">
        <f t="shared" si="2"/>
        <v>3.4880705728064287E-2</v>
      </c>
    </row>
    <row r="43" spans="1:8" x14ac:dyDescent="0.3">
      <c r="A43" s="25">
        <v>22</v>
      </c>
      <c r="C43" s="2" t="s">
        <v>21</v>
      </c>
      <c r="D43" s="5">
        <v>485148529.50000006</v>
      </c>
      <c r="E43" s="5"/>
      <c r="F43" s="22">
        <f>SUMIF('MFR-B7 less Depr Exclusions'!E:E,Summary!A43,'MFR-B7 less Depr Exclusions'!K:K)-'MFR-B7 less Depr Exclusions'!D1187</f>
        <v>485148529.51722991</v>
      </c>
      <c r="G43" s="6">
        <f>D43-F43</f>
        <v>-1.7229855060577393E-2</v>
      </c>
      <c r="H43" s="102">
        <f t="shared" si="2"/>
        <v>-3.5514598132911543E-11</v>
      </c>
    </row>
    <row r="44" spans="1:8" x14ac:dyDescent="0.3">
      <c r="C44" s="1" t="s">
        <v>22</v>
      </c>
      <c r="D44" s="4">
        <v>527598852.93000007</v>
      </c>
      <c r="E44" s="4"/>
      <c r="F44" s="23">
        <f>F42+F43</f>
        <v>526168062.68181348</v>
      </c>
      <c r="G44" s="7">
        <f>SUM(G42:G43)</f>
        <v>1430790.2481865585</v>
      </c>
      <c r="H44" s="103">
        <f t="shared" si="2"/>
        <v>2.7192647172350174E-3</v>
      </c>
    </row>
    <row r="45" spans="1:8" x14ac:dyDescent="0.3">
      <c r="A45" s="15" t="s">
        <v>112</v>
      </c>
      <c r="D45" s="9"/>
      <c r="E45" s="9"/>
      <c r="G45" s="7"/>
    </row>
    <row r="46" spans="1:8" x14ac:dyDescent="0.3">
      <c r="A46" s="25">
        <v>23</v>
      </c>
      <c r="C46" s="25" t="s">
        <v>23</v>
      </c>
      <c r="D46" s="20">
        <v>151401966.24000001</v>
      </c>
      <c r="E46" s="20"/>
      <c r="F46" s="54">
        <f>SUMIF('MFR-B7 less Depr Exclusions'!E:E,Summary!A46,'MFR-B7 less Depr Exclusions'!K:K)-'MFR-B7 less Depr Exclusions'!D1190-'MFR-B7 less Depr Exclusions'!E1190</f>
        <v>151477807.25254518</v>
      </c>
      <c r="G46" s="7">
        <f t="shared" ref="G46:G51" si="3">D46-F46</f>
        <v>-75841.0125451684</v>
      </c>
      <c r="H46" s="103">
        <f t="shared" si="2"/>
        <v>-5.0067408500788224E-4</v>
      </c>
    </row>
    <row r="47" spans="1:8" x14ac:dyDescent="0.3">
      <c r="A47" s="25">
        <v>24</v>
      </c>
      <c r="C47" s="25" t="s">
        <v>24</v>
      </c>
      <c r="D47" s="4">
        <v>63267191.399999999</v>
      </c>
      <c r="E47" s="4"/>
      <c r="F47" s="54">
        <f>SUMIF('MFR-B7 less Depr Exclusions'!E:E,Summary!A47,'MFR-B7 less Depr Exclusions'!K:K)-'MFR-B7 less Depr Exclusions'!D1191-'MFR-B7 less Depr Exclusions'!E1191</f>
        <v>63308361.674854681</v>
      </c>
      <c r="G47" s="7">
        <f t="shared" si="3"/>
        <v>-41170.274854682386</v>
      </c>
      <c r="H47" s="103">
        <f t="shared" si="2"/>
        <v>-6.5031338302717011E-4</v>
      </c>
    </row>
    <row r="48" spans="1:8" x14ac:dyDescent="0.3">
      <c r="A48" s="25">
        <v>25</v>
      </c>
      <c r="C48" s="25" t="s">
        <v>2</v>
      </c>
      <c r="D48" s="20">
        <v>432747706.49000001</v>
      </c>
      <c r="E48" s="20"/>
      <c r="F48" s="54">
        <f>SUMIF('MFR-B7 less Depr Exclusions'!E:E,Summary!A48,'MFR-B7 less Depr Exclusions'!K:K)-'MFR-B7 less Depr Exclusions'!D1192-'MFR-B7 less Depr Exclusions'!E1192</f>
        <v>432749262.90581024</v>
      </c>
      <c r="G48" s="7">
        <f t="shared" si="3"/>
        <v>-1556.4158102273941</v>
      </c>
      <c r="H48" s="103">
        <f t="shared" si="2"/>
        <v>-3.5965764557897234E-6</v>
      </c>
    </row>
    <row r="49" spans="1:8" x14ac:dyDescent="0.3">
      <c r="A49" s="25">
        <v>26</v>
      </c>
      <c r="C49" s="25" t="s">
        <v>25</v>
      </c>
      <c r="D49" s="4">
        <v>132733805.12</v>
      </c>
      <c r="E49" s="4"/>
      <c r="F49" s="54">
        <f>SUMIF('MFR-B7 less Depr Exclusions'!E:E,Summary!A49,'MFR-B7 less Depr Exclusions'!K:K)-'MFR-B7 less Depr Exclusions'!D1193</f>
        <v>132733805.12196872</v>
      </c>
      <c r="G49" s="7">
        <f t="shared" si="3"/>
        <v>-1.9687116146087646E-3</v>
      </c>
      <c r="H49" s="103">
        <f t="shared" si="2"/>
        <v>-1.4832028757103144E-11</v>
      </c>
    </row>
    <row r="50" spans="1:8" x14ac:dyDescent="0.3">
      <c r="A50" s="25">
        <v>27</v>
      </c>
      <c r="C50" s="25" t="s">
        <v>1</v>
      </c>
      <c r="D50" s="4">
        <v>134051813.83</v>
      </c>
      <c r="E50" s="4"/>
      <c r="F50" s="54">
        <f>SUMIF('MFR-B7 less Depr Exclusions'!E:E,Summary!A50,'MFR-B7 less Depr Exclusions'!K:K)-'MFR-B7 less Depr Exclusions'!D1194</f>
        <v>134051813.8307078</v>
      </c>
      <c r="G50" s="7">
        <f t="shared" si="3"/>
        <v>-7.0780515670776367E-4</v>
      </c>
      <c r="H50" s="103">
        <f t="shared" si="2"/>
        <v>-5.2800863821331136E-12</v>
      </c>
    </row>
    <row r="51" spans="1:8" x14ac:dyDescent="0.3">
      <c r="A51" s="25">
        <v>28</v>
      </c>
      <c r="C51" s="25" t="s">
        <v>26</v>
      </c>
      <c r="D51" s="5">
        <v>136932317.44</v>
      </c>
      <c r="E51" s="5"/>
      <c r="F51" s="22">
        <f>SUMIF('MFR-B7 less Depr Exclusions'!E:E,Summary!A51,'MFR-B7 less Depr Exclusions'!K:K)-'MFR-B7 less Depr Exclusions'!D1195</f>
        <v>136932317.4364334</v>
      </c>
      <c r="G51" s="6">
        <f t="shared" si="3"/>
        <v>3.5665929317474365E-3</v>
      </c>
      <c r="H51" s="102">
        <f t="shared" si="2"/>
        <v>2.6046392834935529E-11</v>
      </c>
    </row>
    <row r="52" spans="1:8" x14ac:dyDescent="0.3">
      <c r="C52" s="1" t="s">
        <v>27</v>
      </c>
      <c r="D52" s="4">
        <v>1051134800.52</v>
      </c>
      <c r="E52" s="4"/>
      <c r="F52" s="4">
        <f>SUM(F46:F51)</f>
        <v>1051253368.2223201</v>
      </c>
      <c r="G52" s="4">
        <f>SUM(G46:G51)</f>
        <v>-118567.70232000202</v>
      </c>
      <c r="H52" s="103">
        <f t="shared" si="2"/>
        <v>-1.1278698923029486E-4</v>
      </c>
    </row>
    <row r="53" spans="1:8" x14ac:dyDescent="0.3">
      <c r="D53" s="9"/>
      <c r="E53" s="9"/>
      <c r="G53" s="7"/>
      <c r="H53" s="89"/>
    </row>
    <row r="54" spans="1:8" x14ac:dyDescent="0.3">
      <c r="C54" s="1" t="s">
        <v>28</v>
      </c>
      <c r="D54" s="4">
        <v>12463239664.350002</v>
      </c>
      <c r="E54" s="4"/>
      <c r="F54" s="4">
        <f>F52+F44+F40</f>
        <v>12465503021.111204</v>
      </c>
      <c r="G54" s="7">
        <f>G52+G44+G40</f>
        <v>-2263356.761204984</v>
      </c>
      <c r="H54" s="103">
        <f t="shared" si="2"/>
        <v>-1.8156962918959872E-4</v>
      </c>
    </row>
    <row r="55" spans="1:8" x14ac:dyDescent="0.3">
      <c r="C55" s="1" t="s">
        <v>29</v>
      </c>
      <c r="D55" s="4">
        <v>23528808008.330002</v>
      </c>
      <c r="E55" s="4"/>
      <c r="F55" s="4">
        <f>F54+F26+F20</f>
        <v>23551854941.010422</v>
      </c>
      <c r="G55" s="7">
        <f>G54+G26+G20</f>
        <v>-23046932.680426337</v>
      </c>
      <c r="H55" s="103">
        <f t="shared" si="2"/>
        <v>-9.7856125295231531E-4</v>
      </c>
    </row>
    <row r="56" spans="1:8" x14ac:dyDescent="0.3">
      <c r="D56" s="9"/>
      <c r="E56" s="9"/>
      <c r="G56" s="7"/>
    </row>
    <row r="57" spans="1:8" x14ac:dyDescent="0.3">
      <c r="B57" s="25" t="s">
        <v>151</v>
      </c>
      <c r="D57" s="9"/>
      <c r="E57" s="9"/>
      <c r="G57" s="7"/>
    </row>
    <row r="58" spans="1:8" x14ac:dyDescent="0.3">
      <c r="C58" s="25" t="s">
        <v>116</v>
      </c>
      <c r="D58" s="4">
        <v>256062200.68000001</v>
      </c>
      <c r="E58" s="4"/>
      <c r="G58" s="7"/>
    </row>
    <row r="59" spans="1:8" x14ac:dyDescent="0.3">
      <c r="C59" s="25" t="s">
        <v>103</v>
      </c>
      <c r="D59" s="4">
        <v>164509018.69</v>
      </c>
      <c r="E59" s="4"/>
      <c r="G59" s="7"/>
    </row>
    <row r="60" spans="1:8" x14ac:dyDescent="0.3">
      <c r="C60" s="25" t="s">
        <v>117</v>
      </c>
      <c r="D60" s="4">
        <v>1836156315.26</v>
      </c>
      <c r="E60" s="4"/>
      <c r="G60" s="7"/>
    </row>
    <row r="61" spans="1:8" x14ac:dyDescent="0.3">
      <c r="C61" s="25" t="s">
        <v>118</v>
      </c>
      <c r="D61" s="4">
        <v>416112312.94999999</v>
      </c>
      <c r="E61" s="4"/>
      <c r="G61" s="7"/>
    </row>
    <row r="62" spans="1:8" x14ac:dyDescent="0.3">
      <c r="C62" s="25" t="s">
        <v>119</v>
      </c>
      <c r="D62" s="4">
        <v>371412402.08999997</v>
      </c>
      <c r="E62" s="4"/>
      <c r="G62" s="7"/>
    </row>
    <row r="63" spans="1:8" x14ac:dyDescent="0.3">
      <c r="C63" s="25" t="s">
        <v>120</v>
      </c>
      <c r="D63" s="4">
        <v>1315959900.5599999</v>
      </c>
      <c r="E63" s="4"/>
      <c r="G63" s="7"/>
    </row>
    <row r="64" spans="1:8" x14ac:dyDescent="0.3">
      <c r="C64" s="25" t="s">
        <v>121</v>
      </c>
      <c r="D64" s="4">
        <v>905131018.38999999</v>
      </c>
      <c r="E64" s="4"/>
      <c r="G64" s="7"/>
    </row>
    <row r="65" spans="1:8" x14ac:dyDescent="0.3">
      <c r="C65" s="25" t="s">
        <v>122</v>
      </c>
      <c r="D65" s="4">
        <v>80295444.120000005</v>
      </c>
      <c r="E65" s="4"/>
      <c r="G65" s="7"/>
    </row>
    <row r="66" spans="1:8" x14ac:dyDescent="0.3">
      <c r="C66" s="25" t="s">
        <v>123</v>
      </c>
      <c r="D66" s="4">
        <v>111203910.44</v>
      </c>
      <c r="E66" s="4"/>
      <c r="G66" s="7"/>
    </row>
    <row r="67" spans="1:8" x14ac:dyDescent="0.3">
      <c r="C67" s="25" t="s">
        <v>124</v>
      </c>
      <c r="D67" s="5">
        <v>120783299.18000001</v>
      </c>
      <c r="E67" s="4"/>
      <c r="G67" s="7"/>
    </row>
    <row r="68" spans="1:8" x14ac:dyDescent="0.3">
      <c r="A68" s="25">
        <v>30</v>
      </c>
      <c r="C68" s="1" t="s">
        <v>153</v>
      </c>
      <c r="D68" s="4">
        <v>5577625822.3599997</v>
      </c>
      <c r="E68" s="4"/>
      <c r="F68" s="21">
        <f>'MFR-B7 less Depr Exclusions'!K944+'MFR-B7 less Depr Exclusions'!F1208</f>
        <v>5581855645.9319944</v>
      </c>
      <c r="G68" s="7">
        <f>D68-F68</f>
        <v>-4229823.5719947815</v>
      </c>
      <c r="H68" s="103">
        <f t="shared" ref="H68" si="4">G68/F68</f>
        <v>-7.5778089587061218E-4</v>
      </c>
    </row>
    <row r="69" spans="1:8" x14ac:dyDescent="0.3">
      <c r="C69" s="25" t="s">
        <v>150</v>
      </c>
      <c r="D69" s="5">
        <v>0</v>
      </c>
      <c r="E69" s="5"/>
      <c r="F69" s="55"/>
      <c r="G69" s="6"/>
      <c r="H69" s="55"/>
    </row>
    <row r="70" spans="1:8" x14ac:dyDescent="0.3">
      <c r="C70" s="1" t="s">
        <v>125</v>
      </c>
      <c r="D70" s="17">
        <v>5577625822.3599997</v>
      </c>
      <c r="E70" s="17"/>
      <c r="F70" s="17">
        <f>F68+F69</f>
        <v>5581855645.9319944</v>
      </c>
      <c r="G70" s="7">
        <f>D70-F70</f>
        <v>-4229823.5719947815</v>
      </c>
      <c r="H70" s="103">
        <f t="shared" ref="H70" si="5">G70/F70</f>
        <v>-7.5778089587061218E-4</v>
      </c>
    </row>
    <row r="71" spans="1:8" x14ac:dyDescent="0.3">
      <c r="D71" s="9"/>
      <c r="E71" s="9"/>
      <c r="G71" s="7"/>
    </row>
    <row r="72" spans="1:8" x14ac:dyDescent="0.3">
      <c r="B72" s="25" t="s">
        <v>152</v>
      </c>
      <c r="D72" s="9"/>
      <c r="E72" s="9"/>
      <c r="G72" s="7"/>
    </row>
    <row r="73" spans="1:8" x14ac:dyDescent="0.3">
      <c r="C73" s="25" t="s">
        <v>154</v>
      </c>
      <c r="D73" s="9">
        <v>0</v>
      </c>
      <c r="E73" s="9"/>
      <c r="G73" s="7"/>
    </row>
    <row r="74" spans="1:8" x14ac:dyDescent="0.3">
      <c r="A74" s="25">
        <v>31</v>
      </c>
      <c r="C74" s="25" t="s">
        <v>103</v>
      </c>
      <c r="D74" s="4">
        <v>205508712.61000001</v>
      </c>
      <c r="E74" s="4"/>
      <c r="F74" s="54">
        <f>'MFR-B7 less Depr Exclusions'!K950+SUM('MFR-B7 less Depr Exclusions'!K1018:K1025)</f>
        <v>203167973.73797962</v>
      </c>
      <c r="G74" s="7">
        <f>D74-F74</f>
        <v>2340738.8720203936</v>
      </c>
      <c r="H74" s="103">
        <f t="shared" ref="H74:H95" si="6">G74/F74</f>
        <v>1.1521200063939127E-2</v>
      </c>
    </row>
    <row r="75" spans="1:8" x14ac:dyDescent="0.3">
      <c r="A75" s="25">
        <v>32</v>
      </c>
      <c r="C75" s="25" t="s">
        <v>117</v>
      </c>
      <c r="D75" s="4">
        <v>1911232118.75</v>
      </c>
      <c r="E75" s="4"/>
      <c r="F75" s="54">
        <f>'MFR-B7 less Depr Exclusions'!K956+'MFR-B7 less Depr Exclusions'!K1015+SUM('MFR-B7 less Depr Exclusions'!K1026:K1028)</f>
        <v>1913593268.4171398</v>
      </c>
      <c r="G75" s="7">
        <f>D75-F75</f>
        <v>-2361149.6671397686</v>
      </c>
      <c r="H75" s="103">
        <f t="shared" si="6"/>
        <v>-1.2338827200687387E-3</v>
      </c>
    </row>
    <row r="76" spans="1:8" outlineLevel="1" x14ac:dyDescent="0.3">
      <c r="C76" s="25" t="s">
        <v>126</v>
      </c>
      <c r="D76" s="4">
        <v>1152547582.3699999</v>
      </c>
      <c r="E76" s="4"/>
      <c r="F76" s="54"/>
      <c r="G76" s="7"/>
      <c r="H76" s="103" t="e">
        <f t="shared" si="6"/>
        <v>#DIV/0!</v>
      </c>
    </row>
    <row r="77" spans="1:8" outlineLevel="1" x14ac:dyDescent="0.3">
      <c r="C77" s="25" t="s">
        <v>127</v>
      </c>
      <c r="D77" s="4">
        <v>931675387.74000001</v>
      </c>
      <c r="E77" s="4"/>
      <c r="F77" s="54"/>
      <c r="G77" s="7"/>
      <c r="H77" s="103" t="e">
        <f t="shared" si="6"/>
        <v>#DIV/0!</v>
      </c>
    </row>
    <row r="78" spans="1:8" x14ac:dyDescent="0.3">
      <c r="A78" s="25">
        <v>33</v>
      </c>
      <c r="C78" s="25" t="s">
        <v>128</v>
      </c>
      <c r="D78" s="4">
        <v>2084222970.1099999</v>
      </c>
      <c r="E78" s="4"/>
      <c r="F78" s="54">
        <f>'MFR-B7 less Depr Exclusions'!K961+SUM('MFR-B7 less Depr Exclusions'!K1029:K1031)+'MFR-B7 less Depr Exclusions'!F1209</f>
        <v>2085333286.9526143</v>
      </c>
      <c r="G78" s="7">
        <f>D78-F78</f>
        <v>-1110316.8426144123</v>
      </c>
      <c r="H78" s="103">
        <f t="shared" si="6"/>
        <v>-5.3244095299364127E-4</v>
      </c>
    </row>
    <row r="79" spans="1:8" x14ac:dyDescent="0.3">
      <c r="A79" s="25">
        <v>34</v>
      </c>
      <c r="C79" s="25" t="s">
        <v>121</v>
      </c>
      <c r="D79" s="4">
        <v>2233914471.5</v>
      </c>
      <c r="E79" s="4"/>
      <c r="F79" s="54">
        <f>'MFR-B7 less Depr Exclusions'!K965+SUM('MFR-B7 less Depr Exclusions'!K1032:K1034)+'MFR-B7 less Depr Exclusions'!F1210</f>
        <v>2234863504.7477555</v>
      </c>
      <c r="G79" s="7">
        <f>D79-F79</f>
        <v>-949033.2477555275</v>
      </c>
      <c r="H79" s="103">
        <f t="shared" si="6"/>
        <v>-4.2464931112768024E-4</v>
      </c>
    </row>
    <row r="80" spans="1:8" outlineLevel="1" x14ac:dyDescent="0.3">
      <c r="C80" s="25" t="s">
        <v>129</v>
      </c>
      <c r="D80" s="4">
        <v>1527417261.03</v>
      </c>
      <c r="E80" s="4"/>
      <c r="F80" s="54"/>
      <c r="G80" s="7"/>
      <c r="H80" s="103" t="e">
        <f t="shared" si="6"/>
        <v>#DIV/0!</v>
      </c>
    </row>
    <row r="81" spans="1:8" outlineLevel="1" x14ac:dyDescent="0.3">
      <c r="C81" s="25" t="s">
        <v>130</v>
      </c>
      <c r="D81" s="4">
        <v>287479643.85000002</v>
      </c>
      <c r="E81" s="4"/>
      <c r="F81" s="54"/>
      <c r="G81" s="7"/>
      <c r="H81" s="103" t="e">
        <f t="shared" si="6"/>
        <v>#DIV/0!</v>
      </c>
    </row>
    <row r="82" spans="1:8" x14ac:dyDescent="0.3">
      <c r="A82" s="25">
        <v>35</v>
      </c>
      <c r="C82" s="25" t="s">
        <v>122</v>
      </c>
      <c r="D82" s="4">
        <v>1814896904.8800001</v>
      </c>
      <c r="E82" s="4"/>
      <c r="F82" s="54">
        <f>'MFR-B7 less Depr Exclusions'!K970+SUM('MFR-B7 less Depr Exclusions'!K1035:K1044)+'MFR-B7 less Depr Exclusions'!F1211</f>
        <v>1814873052.8128324</v>
      </c>
      <c r="G82" s="7">
        <f>D82-F82</f>
        <v>23852.067167758942</v>
      </c>
      <c r="H82" s="103">
        <f t="shared" si="6"/>
        <v>1.3142554037479999E-5</v>
      </c>
    </row>
    <row r="83" spans="1:8" outlineLevel="1" x14ac:dyDescent="0.3">
      <c r="C83" s="25" t="s">
        <v>131</v>
      </c>
      <c r="D83" s="4">
        <v>1707263746.8399999</v>
      </c>
      <c r="E83" s="4"/>
      <c r="F83" s="54"/>
      <c r="G83" s="7"/>
      <c r="H83" s="103" t="e">
        <f t="shared" si="6"/>
        <v>#DIV/0!</v>
      </c>
    </row>
    <row r="84" spans="1:8" outlineLevel="1" x14ac:dyDescent="0.3">
      <c r="C84" s="25" t="s">
        <v>132</v>
      </c>
      <c r="D84" s="4">
        <v>936987533.87</v>
      </c>
      <c r="E84" s="4"/>
      <c r="F84" s="54"/>
      <c r="G84" s="7"/>
      <c r="H84" s="103" t="e">
        <f t="shared" si="6"/>
        <v>#DIV/0!</v>
      </c>
    </row>
    <row r="85" spans="1:8" x14ac:dyDescent="0.3">
      <c r="A85" s="25">
        <v>36</v>
      </c>
      <c r="C85" s="25" t="s">
        <v>155</v>
      </c>
      <c r="D85" s="4">
        <v>2644251280.71</v>
      </c>
      <c r="E85" s="4"/>
      <c r="F85" s="54">
        <f>'MFR-B7 less Depr Exclusions'!K976+SUM('MFR-B7 less Depr Exclusions'!K1045:K1047)</f>
        <v>2644727711.7591949</v>
      </c>
      <c r="G85" s="7">
        <f>D85-F85</f>
        <v>-476431.04919481277</v>
      </c>
      <c r="H85" s="103">
        <f t="shared" si="6"/>
        <v>-1.801437051823777E-4</v>
      </c>
    </row>
    <row r="86" spans="1:8" x14ac:dyDescent="0.3">
      <c r="A86" s="25">
        <v>37</v>
      </c>
      <c r="C86" s="25" t="s">
        <v>133</v>
      </c>
      <c r="D86" s="4">
        <v>2222715382.7600002</v>
      </c>
      <c r="E86" s="4"/>
      <c r="F86" s="54">
        <f>'MFR-B7 less Depr Exclusions'!K981</f>
        <v>2222663968.009253</v>
      </c>
      <c r="G86" s="7">
        <f>D86-F86</f>
        <v>51414.750747203827</v>
      </c>
      <c r="H86" s="103">
        <f t="shared" si="6"/>
        <v>2.313203951979024E-5</v>
      </c>
    </row>
    <row r="87" spans="1:8" outlineLevel="1" x14ac:dyDescent="0.3">
      <c r="C87" s="25" t="s">
        <v>134</v>
      </c>
      <c r="D87" s="4">
        <v>583179472.33000004</v>
      </c>
      <c r="E87" s="4"/>
      <c r="F87" s="54"/>
      <c r="G87" s="7"/>
      <c r="H87" s="103" t="e">
        <f t="shared" si="6"/>
        <v>#DIV/0!</v>
      </c>
    </row>
    <row r="88" spans="1:8" outlineLevel="1" x14ac:dyDescent="0.3">
      <c r="C88" s="25" t="s">
        <v>135</v>
      </c>
      <c r="D88" s="4">
        <v>815647717.33000004</v>
      </c>
      <c r="E88" s="4"/>
      <c r="F88" s="54"/>
      <c r="G88" s="7"/>
      <c r="H88" s="103" t="e">
        <f t="shared" si="6"/>
        <v>#DIV/0!</v>
      </c>
    </row>
    <row r="89" spans="1:8" x14ac:dyDescent="0.3">
      <c r="A89" s="25">
        <v>38</v>
      </c>
      <c r="C89" s="25" t="s">
        <v>156</v>
      </c>
      <c r="D89" s="4">
        <v>1398827189.6600001</v>
      </c>
      <c r="E89" s="4"/>
      <c r="F89" s="54">
        <f>'MFR-B7 less Depr Exclusions'!K988+'MFR-B7 less Depr Exclusions'!K1048</f>
        <v>1398825758.0538561</v>
      </c>
      <c r="G89" s="7">
        <f t="shared" ref="G89:G95" si="7">D89-F89</f>
        <v>1431.606143951416</v>
      </c>
      <c r="H89" s="103">
        <f t="shared" si="6"/>
        <v>1.0234342166698204E-6</v>
      </c>
    </row>
    <row r="90" spans="1:8" x14ac:dyDescent="0.3">
      <c r="A90" s="25">
        <v>39</v>
      </c>
      <c r="C90" s="25" t="s">
        <v>136</v>
      </c>
      <c r="D90" s="4">
        <v>90547257.879999995</v>
      </c>
      <c r="E90" s="4"/>
      <c r="F90" s="54">
        <f>'MFR-B7 less Depr Exclusions'!K993</f>
        <v>90579355.189999998</v>
      </c>
      <c r="G90" s="7">
        <f t="shared" si="7"/>
        <v>-32097.310000002384</v>
      </c>
      <c r="H90" s="103">
        <f t="shared" si="6"/>
        <v>-3.5435569101452315E-4</v>
      </c>
    </row>
    <row r="91" spans="1:8" x14ac:dyDescent="0.3">
      <c r="A91" s="25">
        <v>40</v>
      </c>
      <c r="C91" s="25" t="s">
        <v>137</v>
      </c>
      <c r="D91" s="4">
        <v>840946337.94000006</v>
      </c>
      <c r="E91" s="4"/>
      <c r="F91" s="54">
        <f>'MFR-B7 less Depr Exclusions'!K1010+'MFR-B7 less Depr Exclusions'!K1005</f>
        <v>840936129.74343169</v>
      </c>
      <c r="G91" s="7">
        <f t="shared" si="7"/>
        <v>10208.196568369865</v>
      </c>
      <c r="H91" s="103">
        <f t="shared" si="6"/>
        <v>1.2139086676516527E-5</v>
      </c>
    </row>
    <row r="92" spans="1:8" x14ac:dyDescent="0.3">
      <c r="A92" s="25">
        <v>41</v>
      </c>
      <c r="C92" s="25" t="s">
        <v>138</v>
      </c>
      <c r="D92" s="4">
        <v>82197777.310000002</v>
      </c>
      <c r="E92" s="4"/>
      <c r="F92" s="54">
        <f>'MFR-B7 less Depr Exclusions'!K998</f>
        <v>82987953.737746462</v>
      </c>
      <c r="G92" s="7">
        <f t="shared" si="7"/>
        <v>-790176.42774645984</v>
      </c>
      <c r="H92" s="103">
        <f t="shared" si="6"/>
        <v>-9.5215798457150523E-3</v>
      </c>
    </row>
    <row r="93" spans="1:8" x14ac:dyDescent="0.3">
      <c r="A93" s="25">
        <v>42</v>
      </c>
      <c r="C93" s="25" t="s">
        <v>139</v>
      </c>
      <c r="D93" s="4">
        <v>486691167.85000002</v>
      </c>
      <c r="E93" s="4"/>
      <c r="F93" s="54">
        <f>'MFR-B7 less Depr Exclusions'!K1002</f>
        <v>487056975.68301606</v>
      </c>
      <c r="G93" s="7">
        <f t="shared" si="7"/>
        <v>-365807.83301603794</v>
      </c>
      <c r="H93" s="103">
        <f t="shared" si="6"/>
        <v>-7.5105757905028164E-4</v>
      </c>
    </row>
    <row r="94" spans="1:8" x14ac:dyDescent="0.3">
      <c r="A94" s="25">
        <v>43</v>
      </c>
      <c r="C94" s="25" t="s">
        <v>150</v>
      </c>
      <c r="D94" s="5">
        <v>0</v>
      </c>
      <c r="E94" s="5"/>
      <c r="F94" s="22">
        <f>'MFR-B7 less Depr Exclusions'!K1017</f>
        <v>5345.8485947244262</v>
      </c>
      <c r="G94" s="6">
        <f t="shared" si="7"/>
        <v>-5345.8485947244262</v>
      </c>
      <c r="H94" s="102">
        <f t="shared" si="6"/>
        <v>-1</v>
      </c>
    </row>
    <row r="95" spans="1:8" x14ac:dyDescent="0.3">
      <c r="C95" s="25" t="s">
        <v>140</v>
      </c>
      <c r="D95" s="17">
        <v>16015951571.960001</v>
      </c>
      <c r="E95" s="17"/>
      <c r="F95" s="23">
        <f>SUM(F74:F94)</f>
        <v>16019614284.693415</v>
      </c>
      <c r="G95" s="7">
        <f t="shared" si="7"/>
        <v>-3662712.7334136963</v>
      </c>
      <c r="H95" s="103">
        <f t="shared" si="6"/>
        <v>-2.2863925861894081E-4</v>
      </c>
    </row>
    <row r="96" spans="1:8" x14ac:dyDescent="0.3">
      <c r="D96" s="9"/>
      <c r="E96" s="9"/>
      <c r="G96" s="7"/>
    </row>
    <row r="97" spans="1:8" x14ac:dyDescent="0.3">
      <c r="B97" s="25" t="s">
        <v>157</v>
      </c>
      <c r="D97" s="9"/>
      <c r="E97" s="9"/>
      <c r="G97" s="7"/>
    </row>
    <row r="98" spans="1:8" x14ac:dyDescent="0.3">
      <c r="C98" s="25" t="s">
        <v>114</v>
      </c>
      <c r="D98" s="4">
        <v>498029542.85000002</v>
      </c>
      <c r="E98" s="4"/>
      <c r="G98" s="7"/>
    </row>
    <row r="99" spans="1:8" x14ac:dyDescent="0.3">
      <c r="C99" s="25" t="s">
        <v>141</v>
      </c>
      <c r="D99" s="4">
        <v>9553997.9000000004</v>
      </c>
      <c r="E99" s="4"/>
      <c r="G99" s="7"/>
    </row>
    <row r="100" spans="1:8" x14ac:dyDescent="0.3">
      <c r="C100" s="25" t="s">
        <v>142</v>
      </c>
      <c r="D100" s="4">
        <v>49640483.380000003</v>
      </c>
      <c r="E100" s="4"/>
      <c r="G100" s="7"/>
    </row>
    <row r="101" spans="1:8" x14ac:dyDescent="0.3">
      <c r="C101" s="25" t="s">
        <v>143</v>
      </c>
      <c r="D101" s="4">
        <v>258262874.08000001</v>
      </c>
      <c r="E101" s="4"/>
      <c r="G101" s="7"/>
    </row>
    <row r="102" spans="1:8" x14ac:dyDescent="0.3">
      <c r="C102" s="25" t="s">
        <v>144</v>
      </c>
      <c r="D102" s="4">
        <v>823115.49</v>
      </c>
      <c r="E102" s="4"/>
      <c r="G102" s="7"/>
    </row>
    <row r="103" spans="1:8" x14ac:dyDescent="0.3">
      <c r="C103" s="25" t="s">
        <v>145</v>
      </c>
      <c r="D103" s="4">
        <v>22842250.530000001</v>
      </c>
      <c r="E103" s="4"/>
      <c r="G103" s="7"/>
    </row>
    <row r="104" spans="1:8" x14ac:dyDescent="0.3">
      <c r="C104" s="25" t="s">
        <v>146</v>
      </c>
      <c r="D104" s="4">
        <v>5278055.37</v>
      </c>
      <c r="E104" s="4"/>
      <c r="G104" s="7"/>
    </row>
    <row r="105" spans="1:8" x14ac:dyDescent="0.3">
      <c r="C105" s="25" t="s">
        <v>147</v>
      </c>
      <c r="D105" s="5">
        <v>13578642.16</v>
      </c>
      <c r="E105" s="4"/>
      <c r="F105" s="55"/>
      <c r="G105" s="6"/>
      <c r="H105" s="55"/>
    </row>
    <row r="106" spans="1:8" x14ac:dyDescent="0.3">
      <c r="A106" s="25">
        <v>44</v>
      </c>
      <c r="C106" s="25" t="s">
        <v>148</v>
      </c>
      <c r="D106" s="17">
        <v>858008961.75999999</v>
      </c>
      <c r="E106" s="17"/>
      <c r="F106" s="21">
        <f>'MFR-B7 less Depr Exclusions'!K1066+'MFR-B7 less Depr Exclusions'!K1104+'MFR-B7 less Depr Exclusions'!K1109+'MFR-B7 less Depr Exclusions'!K1130+'MFR-B7 less Depr Exclusions'!K1139+'MFR-B7 less Depr Exclusions'!F1213</f>
        <v>860144805.65460014</v>
      </c>
      <c r="G106" s="7">
        <f>D106-F106</f>
        <v>-2135843.894600153</v>
      </c>
      <c r="H106" s="103">
        <f t="shared" ref="H106" si="8">G106/F106</f>
        <v>-2.4831213076671448E-3</v>
      </c>
    </row>
    <row r="107" spans="1:8" s="26" customFormat="1" x14ac:dyDescent="0.3">
      <c r="D107" s="67"/>
      <c r="E107" s="67"/>
      <c r="F107" s="82"/>
      <c r="G107" s="83"/>
      <c r="H107" s="55"/>
    </row>
    <row r="108" spans="1:8" x14ac:dyDescent="0.3">
      <c r="B108" s="8" t="s">
        <v>158</v>
      </c>
      <c r="D108" s="18">
        <v>45980394364.410004</v>
      </c>
      <c r="E108" s="18"/>
      <c r="F108" s="69">
        <f>F106+F95+F70+F55</f>
        <v>46013469677.290436</v>
      </c>
      <c r="G108" s="69">
        <f>D108-F108</f>
        <v>-33075312.880432129</v>
      </c>
      <c r="H108" s="105">
        <f>G108/F108</f>
        <v>-7.1881805724283761E-4</v>
      </c>
    </row>
    <row r="109" spans="1:8" s="26" customFormat="1" x14ac:dyDescent="0.3">
      <c r="B109" s="8"/>
      <c r="D109" s="18"/>
      <c r="E109" s="18"/>
      <c r="F109" s="3"/>
      <c r="G109" s="3"/>
    </row>
    <row r="110" spans="1:8" s="26" customFormat="1" ht="18" x14ac:dyDescent="0.6">
      <c r="B110" s="8"/>
      <c r="D110" s="18"/>
      <c r="E110" s="18"/>
      <c r="F110" s="69" t="s">
        <v>1934</v>
      </c>
      <c r="G110" s="107"/>
    </row>
    <row r="111" spans="1:8" s="26" customFormat="1" x14ac:dyDescent="0.3">
      <c r="B111" s="8"/>
      <c r="D111" s="18"/>
      <c r="E111" s="18"/>
      <c r="F111" s="3">
        <f>'MFR B7 Detail'!$K$567</f>
        <v>1159940408.6900001</v>
      </c>
      <c r="G111" s="3" t="s">
        <v>1804</v>
      </c>
    </row>
    <row r="112" spans="1:8" s="26" customFormat="1" x14ac:dyDescent="0.3">
      <c r="B112" s="8"/>
      <c r="D112" s="18"/>
      <c r="E112" s="18"/>
      <c r="F112" s="3">
        <f>'MFR B7 Detail'!$K$92+'MFR B7 Detail'!K23</f>
        <v>1069736372.6833706</v>
      </c>
      <c r="G112" s="3" t="s">
        <v>219</v>
      </c>
    </row>
    <row r="113" spans="1:14" s="26" customFormat="1" x14ac:dyDescent="0.3">
      <c r="B113" s="8"/>
      <c r="D113" s="18"/>
      <c r="E113" s="18"/>
      <c r="F113" s="3">
        <f>+'MFR B7 Detail'!$K$1387-'MFR-B7 less Depr Exclusions'!$K$1104+43976273.35</f>
        <v>444032008.14866191</v>
      </c>
      <c r="G113" s="3" t="s">
        <v>1928</v>
      </c>
    </row>
    <row r="114" spans="1:14" s="26" customFormat="1" x14ac:dyDescent="0.3">
      <c r="B114" s="8"/>
      <c r="D114" s="18"/>
      <c r="E114" s="18"/>
      <c r="F114" s="3">
        <f>'MFR B7 Detail'!$K$1481+'MFR B7 Detail'!K1488+'MFR-B7 less Depr Exclusions'!K1143+'MFR-B7 less Depr Exclusions'!$K$1150</f>
        <v>301688220.22733182</v>
      </c>
      <c r="G114" s="3" t="s">
        <v>1803</v>
      </c>
      <c r="M114" s="54"/>
    </row>
    <row r="115" spans="1:14" s="26" customFormat="1" x14ac:dyDescent="0.3">
      <c r="B115" s="8"/>
      <c r="D115" s="18"/>
      <c r="E115" s="18"/>
      <c r="F115" s="108">
        <f>-'MFR-B7 less Depr Exclusions'!F1214</f>
        <v>149615318.33024105</v>
      </c>
      <c r="G115" s="3" t="s">
        <v>1802</v>
      </c>
      <c r="M115" s="54"/>
    </row>
    <row r="116" spans="1:14" s="26" customFormat="1" x14ac:dyDescent="0.3">
      <c r="B116" s="8"/>
      <c r="D116" s="18"/>
      <c r="E116" s="18"/>
      <c r="F116" s="10">
        <f>'MFR B7 Detail'!K1489</f>
        <v>107382869.72</v>
      </c>
      <c r="G116" s="3" t="s">
        <v>1914</v>
      </c>
      <c r="M116" s="54"/>
    </row>
    <row r="117" spans="1:14" s="26" customFormat="1" x14ac:dyDescent="0.3">
      <c r="B117" s="8"/>
      <c r="D117" s="18"/>
      <c r="E117" s="18"/>
      <c r="F117" s="86">
        <f>'MFR B7 Detail'!K556-'MFR-B7 less Depr Exclusions'!K418</f>
        <v>87872833.024716377</v>
      </c>
      <c r="G117" s="3" t="s">
        <v>1927</v>
      </c>
    </row>
    <row r="118" spans="1:14" s="26" customFormat="1" x14ac:dyDescent="0.3">
      <c r="B118" s="8"/>
      <c r="D118" s="18"/>
      <c r="E118" s="18"/>
      <c r="F118" s="106">
        <f>'MFR B7 Detail'!K1490</f>
        <v>59224687.57</v>
      </c>
      <c r="G118" s="3" t="s">
        <v>1915</v>
      </c>
    </row>
    <row r="119" spans="1:14" x14ac:dyDescent="0.3">
      <c r="A119" s="9"/>
      <c r="B119" s="9"/>
      <c r="C119" s="9"/>
      <c r="D119" s="4"/>
      <c r="E119" s="4"/>
      <c r="F119" s="69">
        <f>F108+SUM(F111:F118)</f>
        <v>49392962395.684761</v>
      </c>
      <c r="G119" s="85" t="s">
        <v>1911</v>
      </c>
      <c r="M119" s="81"/>
      <c r="N119" s="10"/>
    </row>
    <row r="120" spans="1:14" x14ac:dyDescent="0.3">
      <c r="F120" s="84">
        <f>MFR_B_7_Test!I171*1000</f>
        <v>49392962395.685608</v>
      </c>
      <c r="G120" s="8" t="s">
        <v>1912</v>
      </c>
      <c r="M120" s="81"/>
      <c r="N120" s="10"/>
    </row>
    <row r="121" spans="1:14" ht="15" x14ac:dyDescent="0.25">
      <c r="F121" s="80">
        <f>F119-F120</f>
        <v>-8.4686279296875E-4</v>
      </c>
      <c r="G121" s="25" t="s">
        <v>1913</v>
      </c>
    </row>
    <row r="122" spans="1:14" ht="15" x14ac:dyDescent="0.25">
      <c r="F122" s="3"/>
    </row>
    <row r="123" spans="1:14" x14ac:dyDescent="0.3">
      <c r="F123" s="23"/>
    </row>
  </sheetData>
  <conditionalFormatting sqref="D47:E47 D14:E45 D49:E118">
    <cfRule type="expression" dxfId="8" priority="15">
      <formula>IF(ROUND(D14-#REF!,10)=0,FALSE,TRUE)</formula>
    </cfRule>
  </conditionalFormatting>
  <conditionalFormatting sqref="F26">
    <cfRule type="expression" dxfId="7" priority="12">
      <formula>IF(ROUND(F26-#REF!,10)=0,FALSE,TRUE)</formula>
    </cfRule>
  </conditionalFormatting>
  <conditionalFormatting sqref="F54">
    <cfRule type="expression" dxfId="6" priority="10">
      <formula>IF(ROUND(F54-#REF!,10)=0,FALSE,TRUE)</formula>
    </cfRule>
  </conditionalFormatting>
  <conditionalFormatting sqref="F55">
    <cfRule type="expression" dxfId="5" priority="9">
      <formula>IF(ROUND(F55-#REF!,10)=0,FALSE,TRUE)</formula>
    </cfRule>
  </conditionalFormatting>
  <conditionalFormatting sqref="F70">
    <cfRule type="expression" dxfId="4" priority="8">
      <formula>IF(ROUND(F70-#REF!,10)=0,FALSE,TRUE)</formula>
    </cfRule>
  </conditionalFormatting>
  <conditionalFormatting sqref="F52">
    <cfRule type="expression" dxfId="3" priority="6">
      <formula>IF(ROUND(F52-#REF!,10)=0,FALSE,TRUE)</formula>
    </cfRule>
  </conditionalFormatting>
  <conditionalFormatting sqref="G52">
    <cfRule type="expression" dxfId="2" priority="5">
      <formula>IF(ROUND(G52-#REF!,10)=0,FALSE,TRUE)</formula>
    </cfRule>
  </conditionalFormatting>
  <pageMargins left="0.2" right="0.2" top="0.25" bottom="0.25" header="0.3" footer="0.3"/>
  <pageSetup scale="32" orientation="landscape" r:id="rId1"/>
  <ignoredErrors>
    <ignoredError sqref="F74:F8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79"/>
  <sheetViews>
    <sheetView showGridLines="0" showZeros="0" workbookViewId="0">
      <pane xSplit="3" ySplit="19" topLeftCell="D20" activePane="bottomRight" state="frozen"/>
      <selection activeCell="A5" sqref="A5:A6"/>
      <selection pane="topRight" activeCell="A5" sqref="A5:A6"/>
      <selection pane="bottomLeft" activeCell="A5" sqref="A5:A6"/>
      <selection pane="bottomRight" activeCell="A7" sqref="A7"/>
    </sheetView>
  </sheetViews>
  <sheetFormatPr defaultColWidth="9.109375" defaultRowHeight="14.4" x14ac:dyDescent="0.3"/>
  <cols>
    <col min="1" max="1" width="5.44140625" style="58" customWidth="1"/>
    <col min="2" max="2" width="7.6640625" style="58" customWidth="1"/>
    <col min="3" max="3" width="46.44140625" style="58" customWidth="1"/>
    <col min="4" max="11" width="13.6640625" style="58" customWidth="1"/>
    <col min="12" max="16384" width="9.109375" style="58"/>
  </cols>
  <sheetData>
    <row r="1" spans="1:11" x14ac:dyDescent="0.3">
      <c r="A1" s="118" t="s">
        <v>1935</v>
      </c>
    </row>
    <row r="2" spans="1:11" x14ac:dyDescent="0.3">
      <c r="A2" s="118" t="s">
        <v>1936</v>
      </c>
    </row>
    <row r="3" spans="1:11" x14ac:dyDescent="0.3">
      <c r="A3" s="118" t="s">
        <v>1937</v>
      </c>
    </row>
    <row r="4" spans="1:11" x14ac:dyDescent="0.3">
      <c r="A4" s="118" t="s">
        <v>1938</v>
      </c>
    </row>
    <row r="5" spans="1:11" x14ac:dyDescent="0.3">
      <c r="A5" s="118" t="s">
        <v>1939</v>
      </c>
    </row>
    <row r="6" spans="1:11" x14ac:dyDescent="0.3">
      <c r="A6" s="118" t="s">
        <v>1941</v>
      </c>
    </row>
    <row r="9" spans="1:11" ht="15" thickBot="1" x14ac:dyDescent="0.3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x14ac:dyDescent="0.3">
      <c r="A10" s="28" t="s">
        <v>1805</v>
      </c>
      <c r="D10" s="28" t="s">
        <v>1806</v>
      </c>
      <c r="I10" s="28" t="s">
        <v>1807</v>
      </c>
    </row>
    <row r="11" spans="1:11" x14ac:dyDescent="0.3">
      <c r="D11" s="28" t="s">
        <v>1808</v>
      </c>
      <c r="I11" s="28" t="s">
        <v>1809</v>
      </c>
    </row>
    <row r="12" spans="1:11" ht="16.2" x14ac:dyDescent="0.3">
      <c r="A12" s="28" t="s">
        <v>1810</v>
      </c>
      <c r="D12" s="28" t="s">
        <v>1811</v>
      </c>
      <c r="I12" s="28" t="s">
        <v>1812</v>
      </c>
    </row>
    <row r="13" spans="1:11" x14ac:dyDescent="0.3">
      <c r="B13" s="28" t="s">
        <v>1813</v>
      </c>
      <c r="I13" s="28" t="s">
        <v>1814</v>
      </c>
    </row>
    <row r="14" spans="1:11" x14ac:dyDescent="0.3">
      <c r="E14" s="28" t="s">
        <v>1815</v>
      </c>
      <c r="I14" s="28" t="s">
        <v>1816</v>
      </c>
    </row>
    <row r="15" spans="1:11" x14ac:dyDescent="0.3">
      <c r="A15" s="28" t="s">
        <v>1817</v>
      </c>
      <c r="I15" s="28" t="s">
        <v>1818</v>
      </c>
    </row>
    <row r="16" spans="1:11" ht="15" thickBot="1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x14ac:dyDescent="0.3">
      <c r="B17" s="70" t="s">
        <v>1819</v>
      </c>
      <c r="C17" s="70" t="s">
        <v>1820</v>
      </c>
      <c r="D17" s="70" t="s">
        <v>1821</v>
      </c>
      <c r="E17" s="70" t="s">
        <v>1822</v>
      </c>
      <c r="F17" s="70" t="s">
        <v>1823</v>
      </c>
      <c r="G17" s="70" t="s">
        <v>1824</v>
      </c>
      <c r="H17" s="70" t="s">
        <v>1825</v>
      </c>
      <c r="I17" s="70" t="s">
        <v>1826</v>
      </c>
      <c r="J17" s="70" t="s">
        <v>1827</v>
      </c>
    </row>
    <row r="18" spans="1:11" ht="15" thickBot="1" x14ac:dyDescent="0.3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53.4" thickBot="1" x14ac:dyDescent="0.35">
      <c r="A19" s="29" t="s">
        <v>1828</v>
      </c>
      <c r="B19" s="29" t="s">
        <v>1829</v>
      </c>
      <c r="C19" s="29" t="s">
        <v>1830</v>
      </c>
      <c r="D19" s="29" t="s">
        <v>1831</v>
      </c>
      <c r="E19" s="29" t="s">
        <v>1832</v>
      </c>
      <c r="F19" s="29" t="s">
        <v>1833</v>
      </c>
      <c r="G19" s="29" t="s">
        <v>1834</v>
      </c>
      <c r="H19" s="29" t="s">
        <v>1835</v>
      </c>
      <c r="I19" s="29" t="s">
        <v>1836</v>
      </c>
      <c r="J19" s="29" t="s">
        <v>1837</v>
      </c>
    </row>
    <row r="20" spans="1:11" x14ac:dyDescent="0.3">
      <c r="A20" s="70" t="s">
        <v>1838</v>
      </c>
      <c r="B20" s="71" t="s">
        <v>1839</v>
      </c>
      <c r="C20" s="71" t="s">
        <v>186</v>
      </c>
      <c r="D20" s="31"/>
      <c r="E20" s="72"/>
      <c r="F20" s="72"/>
      <c r="G20" s="72"/>
      <c r="H20" s="72"/>
      <c r="I20" s="72"/>
      <c r="J20" s="72"/>
    </row>
    <row r="21" spans="1:11" x14ac:dyDescent="0.3">
      <c r="A21" s="70" t="s">
        <v>1840</v>
      </c>
      <c r="B21" s="73" t="s">
        <v>1839</v>
      </c>
      <c r="C21" s="73" t="s">
        <v>187</v>
      </c>
      <c r="D21" s="74">
        <v>0.01</v>
      </c>
      <c r="E21" s="72">
        <v>25237.641272459416</v>
      </c>
      <c r="F21" s="72">
        <v>0</v>
      </c>
      <c r="G21" s="72">
        <v>0</v>
      </c>
      <c r="H21" s="72">
        <v>0</v>
      </c>
      <c r="I21" s="72">
        <v>25237.641272459416</v>
      </c>
      <c r="J21" s="72">
        <v>25237.641272459419</v>
      </c>
    </row>
    <row r="22" spans="1:11" x14ac:dyDescent="0.3">
      <c r="A22" s="70" t="s">
        <v>1841</v>
      </c>
      <c r="B22" s="73" t="s">
        <v>1839</v>
      </c>
      <c r="C22" s="73" t="s">
        <v>219</v>
      </c>
      <c r="D22" s="74">
        <v>13.2</v>
      </c>
      <c r="E22" s="72">
        <v>944974.89892638801</v>
      </c>
      <c r="F22" s="72">
        <v>136379.50554360429</v>
      </c>
      <c r="G22" s="72">
        <v>-57398.392249999997</v>
      </c>
      <c r="H22" s="72">
        <v>0</v>
      </c>
      <c r="I22" s="72">
        <v>1023956.0122199921</v>
      </c>
      <c r="J22" s="72">
        <v>997104.50537067291</v>
      </c>
    </row>
    <row r="23" spans="1:11" x14ac:dyDescent="0.3">
      <c r="A23" s="70" t="s">
        <v>1842</v>
      </c>
      <c r="B23" s="73" t="s">
        <v>1839</v>
      </c>
      <c r="C23" s="73" t="s">
        <v>277</v>
      </c>
      <c r="D23" s="74">
        <v>4.3</v>
      </c>
      <c r="E23" s="72">
        <v>2127.938156792371</v>
      </c>
      <c r="F23" s="72">
        <v>2384.0056427639047</v>
      </c>
      <c r="G23" s="72">
        <v>0</v>
      </c>
      <c r="H23" s="72">
        <v>0</v>
      </c>
      <c r="I23" s="72">
        <v>4511.9437995562748</v>
      </c>
      <c r="J23" s="72">
        <v>3369.8923999547878</v>
      </c>
    </row>
    <row r="24" spans="1:11" x14ac:dyDescent="0.3">
      <c r="A24" s="70" t="s">
        <v>1843</v>
      </c>
    </row>
    <row r="25" spans="1:11" x14ac:dyDescent="0.3">
      <c r="A25" s="70" t="s">
        <v>1844</v>
      </c>
      <c r="B25" s="71" t="s">
        <v>1839</v>
      </c>
      <c r="C25" s="71" t="s">
        <v>281</v>
      </c>
      <c r="D25" s="31"/>
      <c r="E25" s="72"/>
      <c r="F25" s="72"/>
      <c r="G25" s="72"/>
      <c r="H25" s="72"/>
      <c r="I25" s="72"/>
      <c r="J25" s="72"/>
    </row>
    <row r="26" spans="1:11" x14ac:dyDescent="0.3">
      <c r="A26" s="70" t="s">
        <v>1845</v>
      </c>
      <c r="B26" s="73" t="s">
        <v>1839</v>
      </c>
      <c r="C26" s="73" t="s">
        <v>287</v>
      </c>
      <c r="D26" s="74">
        <v>20</v>
      </c>
      <c r="E26" s="72">
        <v>7250.9823035469617</v>
      </c>
      <c r="F26" s="72">
        <v>1327.9935478158313</v>
      </c>
      <c r="G26" s="72">
        <v>-3107.2284599999998</v>
      </c>
      <c r="H26" s="72">
        <v>0</v>
      </c>
      <c r="I26" s="72">
        <v>5471.7473913627928</v>
      </c>
      <c r="J26" s="72">
        <v>5873.094243749525</v>
      </c>
    </row>
    <row r="27" spans="1:11" ht="15" thickBot="1" x14ac:dyDescent="0.35">
      <c r="A27" s="70" t="s">
        <v>1846</v>
      </c>
      <c r="B27" s="73" t="s">
        <v>1839</v>
      </c>
      <c r="C27" s="73" t="s">
        <v>282</v>
      </c>
      <c r="D27" s="74">
        <v>20</v>
      </c>
      <c r="E27" s="72">
        <v>6359.027</v>
      </c>
      <c r="F27" s="72">
        <v>0</v>
      </c>
      <c r="G27" s="72">
        <v>0</v>
      </c>
      <c r="H27" s="72">
        <v>0</v>
      </c>
      <c r="I27" s="72">
        <v>6359.027</v>
      </c>
      <c r="J27" s="72">
        <v>6359.027</v>
      </c>
    </row>
    <row r="28" spans="1:11" ht="15" thickTop="1" x14ac:dyDescent="0.3">
      <c r="A28" s="70" t="s">
        <v>1847</v>
      </c>
      <c r="B28" s="73" t="s">
        <v>1839</v>
      </c>
      <c r="C28" s="73" t="s">
        <v>1848</v>
      </c>
      <c r="D28" s="31">
        <v>0</v>
      </c>
      <c r="E28" s="75">
        <v>985950.48765918671</v>
      </c>
      <c r="F28" s="75">
        <v>140091.50473418404</v>
      </c>
      <c r="G28" s="75">
        <v>-60505.620710000003</v>
      </c>
      <c r="H28" s="75">
        <v>0</v>
      </c>
      <c r="I28" s="75">
        <v>1065536.3716833706</v>
      </c>
      <c r="J28" s="75">
        <v>1037944.1602868367</v>
      </c>
    </row>
    <row r="29" spans="1:11" x14ac:dyDescent="0.3">
      <c r="A29" s="70" t="s">
        <v>1849</v>
      </c>
    </row>
    <row r="30" spans="1:11" x14ac:dyDescent="0.3">
      <c r="A30" s="70" t="s">
        <v>1850</v>
      </c>
      <c r="B30" s="71" t="s">
        <v>1839</v>
      </c>
      <c r="C30" s="71" t="s">
        <v>299</v>
      </c>
      <c r="D30" s="31"/>
      <c r="E30" s="72"/>
      <c r="F30" s="72"/>
      <c r="G30" s="72"/>
      <c r="H30" s="72"/>
      <c r="I30" s="72"/>
      <c r="J30" s="72"/>
    </row>
    <row r="31" spans="1:11" x14ac:dyDescent="0.3">
      <c r="A31" s="70" t="s">
        <v>1851</v>
      </c>
      <c r="B31" s="73" t="s">
        <v>1839</v>
      </c>
      <c r="C31" s="73" t="s">
        <v>16</v>
      </c>
      <c r="D31" s="74">
        <v>0.01</v>
      </c>
      <c r="E31" s="72">
        <v>0.18552807455787101</v>
      </c>
      <c r="F31" s="72">
        <v>2.0821212062333786E-3</v>
      </c>
      <c r="G31" s="72">
        <v>0</v>
      </c>
      <c r="H31" s="72">
        <v>0</v>
      </c>
      <c r="I31" s="72">
        <v>0.18761019576410437</v>
      </c>
      <c r="J31" s="72">
        <v>0.18704424169811376</v>
      </c>
    </row>
    <row r="32" spans="1:11" x14ac:dyDescent="0.3">
      <c r="A32" s="70" t="s">
        <v>1852</v>
      </c>
      <c r="B32" s="73" t="s">
        <v>1839</v>
      </c>
      <c r="C32" s="73" t="s">
        <v>304</v>
      </c>
      <c r="D32" s="74">
        <v>2.5</v>
      </c>
      <c r="E32" s="72">
        <v>197.44522044525996</v>
      </c>
      <c r="F32" s="72">
        <v>2.6784374787722767</v>
      </c>
      <c r="G32" s="72">
        <v>0</v>
      </c>
      <c r="H32" s="72">
        <v>0</v>
      </c>
      <c r="I32" s="72">
        <v>200.12365792403227</v>
      </c>
      <c r="J32" s="72">
        <v>199.39561549447782</v>
      </c>
    </row>
    <row r="33" spans="1:10" x14ac:dyDescent="0.3">
      <c r="A33" s="70" t="s">
        <v>1853</v>
      </c>
      <c r="B33" s="73" t="s">
        <v>1839</v>
      </c>
      <c r="C33" s="73" t="s">
        <v>309</v>
      </c>
      <c r="D33" s="74">
        <v>2.6</v>
      </c>
      <c r="E33" s="72">
        <v>191593.61499589309</v>
      </c>
      <c r="F33" s="72">
        <v>357.63515310822032</v>
      </c>
      <c r="G33" s="72">
        <v>-318.21062000000001</v>
      </c>
      <c r="H33" s="72">
        <v>0</v>
      </c>
      <c r="I33" s="72">
        <v>191633.03952900125</v>
      </c>
      <c r="J33" s="72">
        <v>191630.75961365466</v>
      </c>
    </row>
    <row r="34" spans="1:10" x14ac:dyDescent="0.3">
      <c r="A34" s="70" t="s">
        <v>1854</v>
      </c>
      <c r="B34" s="73" t="s">
        <v>1839</v>
      </c>
      <c r="C34" s="73" t="s">
        <v>1</v>
      </c>
      <c r="D34" s="74">
        <v>2.5</v>
      </c>
      <c r="E34" s="72">
        <v>494026.48276829068</v>
      </c>
      <c r="F34" s="72">
        <v>17405.520201322048</v>
      </c>
      <c r="G34" s="72">
        <v>-4180.9096399999999</v>
      </c>
      <c r="H34" s="72">
        <v>0</v>
      </c>
      <c r="I34" s="72">
        <v>507251.09332961281</v>
      </c>
      <c r="J34" s="72">
        <v>499879.75561413006</v>
      </c>
    </row>
    <row r="35" spans="1:10" x14ac:dyDescent="0.3">
      <c r="A35" s="70" t="s">
        <v>1855</v>
      </c>
      <c r="B35" s="73" t="s">
        <v>1839</v>
      </c>
      <c r="C35" s="73" t="s">
        <v>371</v>
      </c>
      <c r="D35" s="74">
        <v>2.5</v>
      </c>
      <c r="E35" s="72">
        <v>928349.31876074744</v>
      </c>
      <c r="F35" s="72">
        <v>46521.409875080702</v>
      </c>
      <c r="G35" s="72">
        <v>-8435.0856300000014</v>
      </c>
      <c r="H35" s="72">
        <v>0</v>
      </c>
      <c r="I35" s="72">
        <v>966435.64300582791</v>
      </c>
      <c r="J35" s="72">
        <v>952065.40157727525</v>
      </c>
    </row>
    <row r="36" spans="1:10" x14ac:dyDescent="0.3">
      <c r="A36" s="70" t="s">
        <v>1856</v>
      </c>
      <c r="B36" s="73" t="s">
        <v>1839</v>
      </c>
      <c r="C36" s="73" t="s">
        <v>406</v>
      </c>
      <c r="D36" s="74">
        <v>0.01</v>
      </c>
      <c r="E36" s="72">
        <v>370.94155999999998</v>
      </c>
      <c r="F36" s="72">
        <v>0</v>
      </c>
      <c r="G36" s="72">
        <v>0</v>
      </c>
      <c r="H36" s="72">
        <v>0</v>
      </c>
      <c r="I36" s="72">
        <v>370.94155999999998</v>
      </c>
      <c r="J36" s="72">
        <v>370.94155999999992</v>
      </c>
    </row>
    <row r="37" spans="1:10" x14ac:dyDescent="0.3">
      <c r="A37" s="70" t="s">
        <v>1857</v>
      </c>
      <c r="B37" s="73" t="s">
        <v>1839</v>
      </c>
      <c r="C37" s="73" t="s">
        <v>300</v>
      </c>
      <c r="D37" s="74">
        <v>2.5</v>
      </c>
      <c r="E37" s="72">
        <v>-16.365711787693662</v>
      </c>
      <c r="F37" s="72">
        <v>-0.33662929499873939</v>
      </c>
      <c r="G37" s="72">
        <v>0</v>
      </c>
      <c r="H37" s="72">
        <v>0</v>
      </c>
      <c r="I37" s="72">
        <v>-16.70234108269241</v>
      </c>
      <c r="J37" s="72">
        <v>-16.610839820582527</v>
      </c>
    </row>
    <row r="38" spans="1:10" x14ac:dyDescent="0.3">
      <c r="A38" s="70" t="s">
        <v>1858</v>
      </c>
      <c r="B38" s="73" t="s">
        <v>1839</v>
      </c>
      <c r="C38" s="73" t="s">
        <v>409</v>
      </c>
      <c r="D38" s="74">
        <v>2.5</v>
      </c>
      <c r="E38" s="72">
        <v>26896.381688377947</v>
      </c>
      <c r="F38" s="72">
        <v>0</v>
      </c>
      <c r="G38" s="72">
        <v>-348.14601210628587</v>
      </c>
      <c r="H38" s="72">
        <v>314.16757660961076</v>
      </c>
      <c r="I38" s="72">
        <v>26862.40325288125</v>
      </c>
      <c r="J38" s="72">
        <v>26854.125009066185</v>
      </c>
    </row>
    <row r="39" spans="1:10" x14ac:dyDescent="0.3">
      <c r="A39" s="70" t="s">
        <v>1859</v>
      </c>
      <c r="B39" s="73" t="s">
        <v>1839</v>
      </c>
      <c r="C39" s="73" t="s">
        <v>1860</v>
      </c>
      <c r="D39" s="74">
        <v>0.01</v>
      </c>
      <c r="E39" s="72">
        <v>0</v>
      </c>
      <c r="F39" s="72">
        <v>1.2428378630824083E-2</v>
      </c>
      <c r="G39" s="72">
        <v>-1.2428378630824083E-2</v>
      </c>
      <c r="H39" s="72">
        <v>0</v>
      </c>
      <c r="I39" s="72">
        <v>0</v>
      </c>
      <c r="J39" s="72">
        <v>0</v>
      </c>
    </row>
    <row r="40" spans="1:10" x14ac:dyDescent="0.3">
      <c r="A40" s="70" t="s">
        <v>1861</v>
      </c>
      <c r="B40" s="73" t="s">
        <v>1839</v>
      </c>
      <c r="C40" s="73" t="s">
        <v>14</v>
      </c>
      <c r="D40" s="74">
        <v>0.01</v>
      </c>
      <c r="E40" s="72">
        <v>1.8000000000000008E-3</v>
      </c>
      <c r="F40" s="72">
        <v>0</v>
      </c>
      <c r="G40" s="72">
        <v>1.4400000000000003E-3</v>
      </c>
      <c r="H40" s="72">
        <v>0</v>
      </c>
      <c r="I40" s="72">
        <v>3.240000000000002E-3</v>
      </c>
      <c r="J40" s="72">
        <v>2.5200000000000014E-3</v>
      </c>
    </row>
    <row r="41" spans="1:10" x14ac:dyDescent="0.3">
      <c r="A41" s="70" t="s">
        <v>1862</v>
      </c>
      <c r="B41" s="73" t="s">
        <v>1839</v>
      </c>
      <c r="C41" s="73" t="s">
        <v>416</v>
      </c>
      <c r="D41" s="74">
        <v>2.6</v>
      </c>
      <c r="E41" s="72">
        <v>473270.61852563429</v>
      </c>
      <c r="F41" s="72">
        <v>5533.9477467844499</v>
      </c>
      <c r="G41" s="72">
        <v>0</v>
      </c>
      <c r="H41" s="72">
        <v>0</v>
      </c>
      <c r="I41" s="72">
        <v>478804.56627241871</v>
      </c>
      <c r="J41" s="72">
        <v>475995.00953828311</v>
      </c>
    </row>
    <row r="42" spans="1:10" x14ac:dyDescent="0.3">
      <c r="A42" s="70" t="s">
        <v>1863</v>
      </c>
      <c r="B42" s="73" t="s">
        <v>1839</v>
      </c>
      <c r="C42" s="73" t="s">
        <v>104</v>
      </c>
      <c r="D42" s="74">
        <v>2.5</v>
      </c>
      <c r="E42" s="72">
        <v>640261.72970628436</v>
      </c>
      <c r="F42" s="72">
        <v>13902.231665989515</v>
      </c>
      <c r="G42" s="72">
        <v>-1120.2009600000001</v>
      </c>
      <c r="H42" s="72">
        <v>0</v>
      </c>
      <c r="I42" s="72">
        <v>653043.76041227381</v>
      </c>
      <c r="J42" s="72">
        <v>646976.666825591</v>
      </c>
    </row>
    <row r="43" spans="1:10" x14ac:dyDescent="0.3">
      <c r="A43" s="70" t="s">
        <v>1864</v>
      </c>
      <c r="B43" s="73" t="s">
        <v>1839</v>
      </c>
      <c r="C43" s="73" t="s">
        <v>105</v>
      </c>
      <c r="D43" s="74">
        <v>0.01</v>
      </c>
      <c r="E43" s="72">
        <v>33201.54711</v>
      </c>
      <c r="F43" s="72">
        <v>0</v>
      </c>
      <c r="G43" s="72">
        <v>0</v>
      </c>
      <c r="H43" s="72">
        <v>0</v>
      </c>
      <c r="I43" s="72">
        <v>33201.54711</v>
      </c>
      <c r="J43" s="72">
        <v>33201.547109999992</v>
      </c>
    </row>
    <row r="44" spans="1:10" x14ac:dyDescent="0.3">
      <c r="A44" s="70" t="s">
        <v>1865</v>
      </c>
      <c r="B44" s="73" t="s">
        <v>1839</v>
      </c>
      <c r="C44" s="73" t="s">
        <v>453</v>
      </c>
      <c r="D44" s="74">
        <v>2.5</v>
      </c>
      <c r="E44" s="72">
        <v>57985.042240000002</v>
      </c>
      <c r="F44" s="72">
        <v>0</v>
      </c>
      <c r="G44" s="72">
        <v>-384.21624000000003</v>
      </c>
      <c r="H44" s="72">
        <v>0</v>
      </c>
      <c r="I44" s="72">
        <v>57600.826000000001</v>
      </c>
      <c r="J44" s="72">
        <v>57792.934119999998</v>
      </c>
    </row>
    <row r="45" spans="1:10" x14ac:dyDescent="0.3">
      <c r="A45" s="70" t="s">
        <v>1866</v>
      </c>
      <c r="B45" s="73" t="s">
        <v>1839</v>
      </c>
      <c r="C45" s="73" t="s">
        <v>463</v>
      </c>
      <c r="D45" s="74">
        <v>2.6</v>
      </c>
      <c r="E45" s="72">
        <v>27776.671234025758</v>
      </c>
      <c r="F45" s="72">
        <v>449.81093756422189</v>
      </c>
      <c r="G45" s="72">
        <v>-9.8828399999999981</v>
      </c>
      <c r="H45" s="72">
        <v>0</v>
      </c>
      <c r="I45" s="72">
        <v>28216.59933158998</v>
      </c>
      <c r="J45" s="72">
        <v>28030.216380199774</v>
      </c>
    </row>
    <row r="46" spans="1:10" x14ac:dyDescent="0.3">
      <c r="A46" s="70" t="s">
        <v>1867</v>
      </c>
      <c r="B46" s="73" t="s">
        <v>1839</v>
      </c>
      <c r="C46" s="73" t="s">
        <v>106</v>
      </c>
      <c r="D46" s="74">
        <v>2.4</v>
      </c>
      <c r="E46" s="72">
        <v>173319.2936115812</v>
      </c>
      <c r="F46" s="72">
        <v>1699.3451113723427</v>
      </c>
      <c r="G46" s="72">
        <v>-1077.6065599999999</v>
      </c>
      <c r="H46" s="72">
        <v>0</v>
      </c>
      <c r="I46" s="72">
        <v>173941.0321629536</v>
      </c>
      <c r="J46" s="72">
        <v>173703.38157720247</v>
      </c>
    </row>
    <row r="47" spans="1:10" x14ac:dyDescent="0.3">
      <c r="A47" s="70" t="s">
        <v>1868</v>
      </c>
      <c r="B47" s="73" t="s">
        <v>1839</v>
      </c>
      <c r="C47" s="73" t="s">
        <v>481</v>
      </c>
      <c r="D47" s="74">
        <v>2</v>
      </c>
      <c r="E47" s="72">
        <v>26943.349259999999</v>
      </c>
      <c r="F47" s="72">
        <v>0</v>
      </c>
      <c r="G47" s="72">
        <v>-22.55592</v>
      </c>
      <c r="H47" s="72">
        <v>0</v>
      </c>
      <c r="I47" s="72">
        <v>26920.793339999997</v>
      </c>
      <c r="J47" s="72">
        <v>26932.0713</v>
      </c>
    </row>
    <row r="48" spans="1:10" x14ac:dyDescent="0.3">
      <c r="A48" s="70" t="s">
        <v>1869</v>
      </c>
      <c r="B48" s="73" t="s">
        <v>1839</v>
      </c>
      <c r="C48" s="73" t="s">
        <v>107</v>
      </c>
      <c r="D48" s="74">
        <v>2.5</v>
      </c>
      <c r="E48" s="72">
        <v>110544.57069999997</v>
      </c>
      <c r="F48" s="72">
        <v>0</v>
      </c>
      <c r="G48" s="72">
        <v>-1001.9896800000001</v>
      </c>
      <c r="H48" s="72">
        <v>0</v>
      </c>
      <c r="I48" s="72">
        <v>109542.58101999997</v>
      </c>
      <c r="J48" s="72">
        <v>110043.57585999995</v>
      </c>
    </row>
    <row r="49" spans="1:11" x14ac:dyDescent="0.3">
      <c r="A49" s="70" t="s">
        <v>1870</v>
      </c>
      <c r="B49" s="73" t="s">
        <v>1839</v>
      </c>
      <c r="C49" s="73" t="s">
        <v>493</v>
      </c>
      <c r="D49" s="74">
        <v>2.7</v>
      </c>
      <c r="E49" s="72">
        <v>177812.10119131621</v>
      </c>
      <c r="F49" s="72">
        <v>38.613422935124866</v>
      </c>
      <c r="G49" s="72">
        <v>-77.553809999999999</v>
      </c>
      <c r="H49" s="72">
        <v>0</v>
      </c>
      <c r="I49" s="72">
        <v>177773.16080425133</v>
      </c>
      <c r="J49" s="72">
        <v>177795.69031964007</v>
      </c>
    </row>
    <row r="50" spans="1:11" x14ac:dyDescent="0.3">
      <c r="A50" s="70" t="s">
        <v>1871</v>
      </c>
      <c r="B50" s="73" t="s">
        <v>1839</v>
      </c>
      <c r="C50" s="73" t="s">
        <v>8</v>
      </c>
      <c r="D50" s="74">
        <v>2.5</v>
      </c>
      <c r="E50" s="72">
        <v>2.0999998436309396E-4</v>
      </c>
      <c r="F50" s="72">
        <v>5733.5248466894227</v>
      </c>
      <c r="G50" s="72">
        <v>0</v>
      </c>
      <c r="H50" s="72">
        <v>-5733.5248466894227</v>
      </c>
      <c r="I50" s="72">
        <v>2.0999998436309396E-4</v>
      </c>
      <c r="J50" s="72">
        <v>2.0999998413026333E-4</v>
      </c>
    </row>
    <row r="51" spans="1:11" ht="15" thickBot="1" x14ac:dyDescent="0.3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ht="15" thickTop="1" x14ac:dyDescent="0.3">
      <c r="A52" s="70" t="s">
        <v>1838</v>
      </c>
      <c r="B52" s="73" t="s">
        <v>1839</v>
      </c>
      <c r="C52" s="73" t="s">
        <v>1872</v>
      </c>
      <c r="D52" s="31">
        <v>0</v>
      </c>
      <c r="E52" s="75">
        <v>3362532.9303988833</v>
      </c>
      <c r="F52" s="75">
        <v>91644.395279529665</v>
      </c>
      <c r="G52" s="75">
        <v>-16976.368900484915</v>
      </c>
      <c r="H52" s="75">
        <v>-5419.3572700798122</v>
      </c>
      <c r="I52" s="75">
        <v>3431781.5995078478</v>
      </c>
      <c r="J52" s="75">
        <v>3401455.0509549584</v>
      </c>
    </row>
    <row r="53" spans="1:11" x14ac:dyDescent="0.3">
      <c r="A53" s="70" t="s">
        <v>1840</v>
      </c>
    </row>
    <row r="54" spans="1:11" x14ac:dyDescent="0.3">
      <c r="A54" s="70" t="s">
        <v>1841</v>
      </c>
      <c r="B54" s="71" t="s">
        <v>1839</v>
      </c>
      <c r="C54" s="71" t="s">
        <v>579</v>
      </c>
      <c r="D54" s="31"/>
      <c r="E54" s="72"/>
      <c r="F54" s="72"/>
      <c r="G54" s="72"/>
      <c r="H54" s="72"/>
      <c r="I54" s="72"/>
      <c r="J54" s="72"/>
    </row>
    <row r="55" spans="1:11" x14ac:dyDescent="0.3">
      <c r="A55" s="70" t="s">
        <v>1842</v>
      </c>
      <c r="B55" s="73" t="s">
        <v>1839</v>
      </c>
      <c r="C55" s="73" t="s">
        <v>587</v>
      </c>
      <c r="D55" s="74">
        <v>1.8</v>
      </c>
      <c r="E55" s="72">
        <v>1598.45433</v>
      </c>
      <c r="F55" s="72">
        <v>0</v>
      </c>
      <c r="G55" s="72">
        <v>0</v>
      </c>
      <c r="H55" s="72">
        <v>0</v>
      </c>
      <c r="I55" s="72">
        <v>1598.45433</v>
      </c>
      <c r="J55" s="72">
        <v>1598.4543300000003</v>
      </c>
    </row>
    <row r="56" spans="1:11" x14ac:dyDescent="0.3">
      <c r="A56" s="70" t="s">
        <v>1843</v>
      </c>
      <c r="B56" s="73" t="s">
        <v>1839</v>
      </c>
      <c r="C56" s="73" t="s">
        <v>594</v>
      </c>
      <c r="D56" s="74">
        <v>2.2000000000000002</v>
      </c>
      <c r="E56" s="72">
        <v>551061.39808000007</v>
      </c>
      <c r="F56" s="72">
        <v>0</v>
      </c>
      <c r="G56" s="72">
        <v>0</v>
      </c>
      <c r="H56" s="72">
        <v>0</v>
      </c>
      <c r="I56" s="72">
        <v>551061.39808000007</v>
      </c>
      <c r="J56" s="72">
        <v>551061.39808000007</v>
      </c>
    </row>
    <row r="57" spans="1:11" x14ac:dyDescent="0.3">
      <c r="A57" s="70" t="s">
        <v>1844</v>
      </c>
      <c r="B57" s="73" t="s">
        <v>1839</v>
      </c>
      <c r="C57" s="73" t="s">
        <v>604</v>
      </c>
      <c r="D57" s="74">
        <v>2.2000000000000002</v>
      </c>
      <c r="E57" s="72">
        <v>388168.12267000001</v>
      </c>
      <c r="F57" s="72">
        <v>0</v>
      </c>
      <c r="G57" s="72">
        <v>0</v>
      </c>
      <c r="H57" s="72">
        <v>0</v>
      </c>
      <c r="I57" s="72">
        <v>388168.12267000001</v>
      </c>
      <c r="J57" s="72">
        <v>388168.12266999995</v>
      </c>
    </row>
    <row r="58" spans="1:11" x14ac:dyDescent="0.3">
      <c r="A58" s="70" t="s">
        <v>1845</v>
      </c>
      <c r="B58" s="73" t="s">
        <v>1839</v>
      </c>
      <c r="C58" s="73" t="s">
        <v>611</v>
      </c>
      <c r="D58" s="74">
        <v>2.2000000000000002</v>
      </c>
      <c r="E58" s="72">
        <v>11720.85527</v>
      </c>
      <c r="F58" s="72">
        <v>0</v>
      </c>
      <c r="G58" s="72">
        <v>0</v>
      </c>
      <c r="H58" s="72">
        <v>0</v>
      </c>
      <c r="I58" s="72">
        <v>11720.85527</v>
      </c>
      <c r="J58" s="72">
        <v>11720.85527</v>
      </c>
    </row>
    <row r="59" spans="1:11" x14ac:dyDescent="0.3">
      <c r="A59" s="70" t="s">
        <v>1846</v>
      </c>
      <c r="B59" s="73" t="s">
        <v>1839</v>
      </c>
      <c r="C59" s="73" t="s">
        <v>614</v>
      </c>
      <c r="D59" s="74">
        <v>2</v>
      </c>
      <c r="E59" s="72">
        <v>732150.67936000007</v>
      </c>
      <c r="F59" s="72">
        <v>0</v>
      </c>
      <c r="G59" s="72">
        <v>0</v>
      </c>
      <c r="H59" s="72">
        <v>0</v>
      </c>
      <c r="I59" s="72">
        <v>732150.67936000007</v>
      </c>
      <c r="J59" s="72">
        <v>732150.67936000018</v>
      </c>
    </row>
    <row r="60" spans="1:11" x14ac:dyDescent="0.3">
      <c r="A60" s="70" t="s">
        <v>1847</v>
      </c>
      <c r="B60" s="73" t="s">
        <v>1839</v>
      </c>
      <c r="C60" s="73" t="s">
        <v>619</v>
      </c>
      <c r="D60" s="74">
        <v>2.2000000000000002</v>
      </c>
      <c r="E60" s="72">
        <v>1071164.4450000001</v>
      </c>
      <c r="F60" s="72">
        <v>0</v>
      </c>
      <c r="G60" s="72">
        <v>0</v>
      </c>
      <c r="H60" s="72">
        <v>0</v>
      </c>
      <c r="I60" s="72">
        <v>1071164.4450000001</v>
      </c>
      <c r="J60" s="72">
        <v>1071164.4450000001</v>
      </c>
    </row>
    <row r="61" spans="1:11" x14ac:dyDescent="0.3">
      <c r="A61" s="70" t="s">
        <v>1849</v>
      </c>
      <c r="B61" s="73" t="s">
        <v>1839</v>
      </c>
      <c r="C61" s="73" t="s">
        <v>629</v>
      </c>
      <c r="D61" s="74">
        <v>2.2000000000000002</v>
      </c>
      <c r="E61" s="72">
        <v>31046.948745885715</v>
      </c>
      <c r="F61" s="72">
        <v>22637.094487907609</v>
      </c>
      <c r="G61" s="72">
        <v>0</v>
      </c>
      <c r="H61" s="72">
        <v>0</v>
      </c>
      <c r="I61" s="72">
        <v>53684.043233793316</v>
      </c>
      <c r="J61" s="72">
        <v>39601.490088399434</v>
      </c>
    </row>
    <row r="62" spans="1:11" x14ac:dyDescent="0.3">
      <c r="A62" s="70" t="s">
        <v>1850</v>
      </c>
      <c r="B62" s="73" t="s">
        <v>1839</v>
      </c>
      <c r="C62" s="73" t="s">
        <v>633</v>
      </c>
      <c r="D62" s="74">
        <v>2.1</v>
      </c>
      <c r="E62" s="72">
        <v>60.808578718215784</v>
      </c>
      <c r="F62" s="72">
        <v>338.4923927021548</v>
      </c>
      <c r="G62" s="72">
        <v>0</v>
      </c>
      <c r="H62" s="72">
        <v>0</v>
      </c>
      <c r="I62" s="72">
        <v>399.3009714203705</v>
      </c>
      <c r="J62" s="72">
        <v>227.96397263979691</v>
      </c>
    </row>
    <row r="63" spans="1:11" x14ac:dyDescent="0.3">
      <c r="A63" s="70" t="s">
        <v>1851</v>
      </c>
      <c r="B63" s="73" t="s">
        <v>1839</v>
      </c>
      <c r="C63" s="73" t="s">
        <v>636</v>
      </c>
      <c r="D63" s="74">
        <v>1.9</v>
      </c>
      <c r="E63" s="72">
        <v>73513.735589708565</v>
      </c>
      <c r="F63" s="72">
        <v>10111.692966020968</v>
      </c>
      <c r="G63" s="72">
        <v>-70.58844000000002</v>
      </c>
      <c r="H63" s="72">
        <v>0</v>
      </c>
      <c r="I63" s="72">
        <v>83554.840115729545</v>
      </c>
      <c r="J63" s="72">
        <v>75151.507421995062</v>
      </c>
    </row>
    <row r="64" spans="1:11" x14ac:dyDescent="0.3">
      <c r="A64" s="70" t="s">
        <v>1852</v>
      </c>
      <c r="B64" s="73" t="s">
        <v>1839</v>
      </c>
      <c r="C64" s="73" t="s">
        <v>580</v>
      </c>
      <c r="D64" s="74">
        <v>2.2000000000000002</v>
      </c>
      <c r="E64" s="72">
        <v>12595.610285740882</v>
      </c>
      <c r="F64" s="72">
        <v>2302.4302696508521</v>
      </c>
      <c r="G64" s="72">
        <v>0</v>
      </c>
      <c r="H64" s="72">
        <v>0</v>
      </c>
      <c r="I64" s="72">
        <v>14898.040555391737</v>
      </c>
      <c r="J64" s="72">
        <v>13762.284780355052</v>
      </c>
    </row>
    <row r="65" spans="1:10" x14ac:dyDescent="0.3">
      <c r="A65" s="70" t="s">
        <v>1853</v>
      </c>
      <c r="B65" s="73" t="s">
        <v>1839</v>
      </c>
      <c r="C65" s="73" t="s">
        <v>667</v>
      </c>
      <c r="D65" s="74">
        <v>2.7</v>
      </c>
      <c r="E65" s="72">
        <v>530731.25682675082</v>
      </c>
      <c r="F65" s="72">
        <v>6268.789201092095</v>
      </c>
      <c r="G65" s="72">
        <v>-8793.6763899999987</v>
      </c>
      <c r="H65" s="72">
        <v>0</v>
      </c>
      <c r="I65" s="72">
        <v>528206.36963784311</v>
      </c>
      <c r="J65" s="72">
        <v>530119.30958852707</v>
      </c>
    </row>
    <row r="66" spans="1:10" x14ac:dyDescent="0.3">
      <c r="A66" s="70" t="s">
        <v>1854</v>
      </c>
      <c r="B66" s="73" t="s">
        <v>1839</v>
      </c>
      <c r="C66" s="73" t="s">
        <v>698</v>
      </c>
      <c r="D66" s="74">
        <v>0.01</v>
      </c>
      <c r="E66" s="72">
        <v>4308.1208100000003</v>
      </c>
      <c r="F66" s="72">
        <v>0</v>
      </c>
      <c r="G66" s="72">
        <v>0</v>
      </c>
      <c r="H66" s="72">
        <v>0</v>
      </c>
      <c r="I66" s="72">
        <v>4308.1208100000003</v>
      </c>
      <c r="J66" s="72">
        <v>4308.1208100000003</v>
      </c>
    </row>
    <row r="67" spans="1:10" x14ac:dyDescent="0.3">
      <c r="A67" s="70" t="s">
        <v>1855</v>
      </c>
      <c r="B67" s="73" t="s">
        <v>1839</v>
      </c>
      <c r="C67" s="73" t="s">
        <v>703</v>
      </c>
      <c r="D67" s="74">
        <v>2</v>
      </c>
      <c r="E67" s="72">
        <v>1048054.5311947007</v>
      </c>
      <c r="F67" s="72">
        <v>20880.209823215049</v>
      </c>
      <c r="G67" s="72">
        <v>-10477.77648</v>
      </c>
      <c r="H67" s="72">
        <v>0</v>
      </c>
      <c r="I67" s="72">
        <v>1058456.964537916</v>
      </c>
      <c r="J67" s="72">
        <v>1052619.0014477842</v>
      </c>
    </row>
    <row r="68" spans="1:10" x14ac:dyDescent="0.3">
      <c r="A68" s="70" t="s">
        <v>1856</v>
      </c>
      <c r="B68" s="73" t="s">
        <v>1839</v>
      </c>
      <c r="C68" s="73" t="s">
        <v>713</v>
      </c>
      <c r="D68" s="74">
        <v>0.01</v>
      </c>
      <c r="E68" s="72">
        <v>10045.776059999998</v>
      </c>
      <c r="F68" s="72">
        <v>0</v>
      </c>
      <c r="G68" s="72">
        <v>0</v>
      </c>
      <c r="H68" s="72">
        <v>0</v>
      </c>
      <c r="I68" s="72">
        <v>10045.776059999998</v>
      </c>
      <c r="J68" s="72">
        <v>10045.77606</v>
      </c>
    </row>
    <row r="69" spans="1:10" x14ac:dyDescent="0.3">
      <c r="A69" s="70" t="s">
        <v>1857</v>
      </c>
      <c r="B69" s="73" t="s">
        <v>1839</v>
      </c>
      <c r="C69" s="73" t="s">
        <v>718</v>
      </c>
      <c r="D69" s="74">
        <v>2</v>
      </c>
      <c r="E69" s="72">
        <v>1525005.325288685</v>
      </c>
      <c r="F69" s="72">
        <v>16017.59551912863</v>
      </c>
      <c r="G69" s="72">
        <v>-10869.934800000003</v>
      </c>
      <c r="H69" s="72">
        <v>0</v>
      </c>
      <c r="I69" s="72">
        <v>1530152.9860078131</v>
      </c>
      <c r="J69" s="72">
        <v>1529107.9267408901</v>
      </c>
    </row>
    <row r="70" spans="1:10" x14ac:dyDescent="0.3">
      <c r="A70" s="70" t="s">
        <v>1858</v>
      </c>
      <c r="B70" s="73" t="s">
        <v>1839</v>
      </c>
      <c r="C70" s="73" t="s">
        <v>747</v>
      </c>
      <c r="D70" s="74">
        <v>2.1</v>
      </c>
      <c r="E70" s="72">
        <v>52285.944924689436</v>
      </c>
      <c r="F70" s="72">
        <v>6421.4911826392899</v>
      </c>
      <c r="G70" s="72">
        <v>0</v>
      </c>
      <c r="H70" s="72">
        <v>0</v>
      </c>
      <c r="I70" s="72">
        <v>58707.436107328729</v>
      </c>
      <c r="J70" s="72">
        <v>55182.717901794043</v>
      </c>
    </row>
    <row r="71" spans="1:10" x14ac:dyDescent="0.3">
      <c r="A71" s="70" t="s">
        <v>1859</v>
      </c>
      <c r="B71" s="73" t="s">
        <v>1839</v>
      </c>
      <c r="C71" s="73" t="s">
        <v>108</v>
      </c>
      <c r="D71" s="74">
        <v>2.4</v>
      </c>
      <c r="E71" s="72">
        <v>570116.80540617381</v>
      </c>
      <c r="F71" s="72">
        <v>33275.908052104351</v>
      </c>
      <c r="G71" s="72">
        <v>-6478.0592299999998</v>
      </c>
      <c r="H71" s="72">
        <v>0</v>
      </c>
      <c r="I71" s="72">
        <v>596914.6542282782</v>
      </c>
      <c r="J71" s="72">
        <v>579863.15719109878</v>
      </c>
    </row>
    <row r="72" spans="1:10" x14ac:dyDescent="0.3">
      <c r="A72" s="70" t="s">
        <v>1861</v>
      </c>
      <c r="B72" s="73" t="s">
        <v>1839</v>
      </c>
      <c r="C72" s="73" t="s">
        <v>752</v>
      </c>
      <c r="D72" s="74">
        <v>0.01</v>
      </c>
      <c r="E72" s="72">
        <v>13425.337059999998</v>
      </c>
      <c r="F72" s="72">
        <v>0</v>
      </c>
      <c r="G72" s="72">
        <v>0</v>
      </c>
      <c r="H72" s="72">
        <v>0</v>
      </c>
      <c r="I72" s="72">
        <v>13425.337059999998</v>
      </c>
      <c r="J72" s="72">
        <v>13425.337059999996</v>
      </c>
    </row>
    <row r="73" spans="1:10" x14ac:dyDescent="0.3">
      <c r="A73" s="70" t="s">
        <v>1862</v>
      </c>
      <c r="B73" s="73" t="s">
        <v>1839</v>
      </c>
      <c r="C73" s="73" t="s">
        <v>109</v>
      </c>
      <c r="D73" s="74">
        <v>2</v>
      </c>
      <c r="E73" s="72">
        <v>633816.6725520785</v>
      </c>
      <c r="F73" s="72">
        <v>0</v>
      </c>
      <c r="G73" s="72">
        <v>-6010.5233999999991</v>
      </c>
      <c r="H73" s="72">
        <v>0</v>
      </c>
      <c r="I73" s="72">
        <v>627806.14915207867</v>
      </c>
      <c r="J73" s="72">
        <v>630811.41085207858</v>
      </c>
    </row>
    <row r="74" spans="1:10" x14ac:dyDescent="0.3">
      <c r="A74" s="70" t="s">
        <v>1863</v>
      </c>
      <c r="B74" s="73" t="s">
        <v>1839</v>
      </c>
      <c r="C74" s="73" t="s">
        <v>765</v>
      </c>
      <c r="D74" s="74">
        <v>0.01</v>
      </c>
      <c r="E74" s="72">
        <v>55693.490959999996</v>
      </c>
      <c r="F74" s="72">
        <v>0</v>
      </c>
      <c r="G74" s="72">
        <v>0</v>
      </c>
      <c r="H74" s="72">
        <v>0</v>
      </c>
      <c r="I74" s="72">
        <v>55693.490959999996</v>
      </c>
      <c r="J74" s="72">
        <v>55693.490959999981</v>
      </c>
    </row>
    <row r="75" spans="1:10" ht="15" thickBot="1" x14ac:dyDescent="0.35">
      <c r="A75" s="70" t="s">
        <v>1864</v>
      </c>
      <c r="B75" s="73" t="s">
        <v>1839</v>
      </c>
      <c r="C75" s="73" t="s">
        <v>110</v>
      </c>
      <c r="D75" s="74">
        <v>2</v>
      </c>
      <c r="E75" s="72">
        <v>680138.86043737596</v>
      </c>
      <c r="F75" s="72">
        <v>16232.850415037778</v>
      </c>
      <c r="G75" s="72">
        <v>-6487.7962800000005</v>
      </c>
      <c r="H75" s="72">
        <v>0</v>
      </c>
      <c r="I75" s="72">
        <v>689883.91457241343</v>
      </c>
      <c r="J75" s="72">
        <v>683125.26960563101</v>
      </c>
    </row>
    <row r="76" spans="1:10" ht="15" thickTop="1" x14ac:dyDescent="0.3">
      <c r="A76" s="70" t="s">
        <v>1865</v>
      </c>
      <c r="B76" s="73" t="s">
        <v>1839</v>
      </c>
      <c r="C76" s="73" t="s">
        <v>1873</v>
      </c>
      <c r="D76" s="31">
        <v>0</v>
      </c>
      <c r="E76" s="75">
        <v>7996703.179430509</v>
      </c>
      <c r="F76" s="75">
        <v>134486.55430949875</v>
      </c>
      <c r="G76" s="75">
        <v>-49188.355019999995</v>
      </c>
      <c r="H76" s="75">
        <v>0</v>
      </c>
      <c r="I76" s="75">
        <v>8082001.3787200069</v>
      </c>
      <c r="J76" s="75">
        <v>8028908.7191911964</v>
      </c>
    </row>
    <row r="77" spans="1:10" x14ac:dyDescent="0.3">
      <c r="A77" s="70" t="s">
        <v>1866</v>
      </c>
    </row>
    <row r="78" spans="1:10" x14ac:dyDescent="0.3">
      <c r="A78" s="70" t="s">
        <v>1867</v>
      </c>
      <c r="B78" s="71" t="s">
        <v>1839</v>
      </c>
      <c r="C78" s="71" t="s">
        <v>781</v>
      </c>
      <c r="D78" s="31"/>
      <c r="E78" s="72"/>
      <c r="F78" s="72"/>
      <c r="G78" s="72"/>
      <c r="H78" s="72"/>
      <c r="I78" s="72"/>
      <c r="J78" s="72"/>
    </row>
    <row r="79" spans="1:10" x14ac:dyDescent="0.3">
      <c r="A79" s="70" t="s">
        <v>1868</v>
      </c>
      <c r="B79" s="73" t="s">
        <v>1839</v>
      </c>
      <c r="C79" s="73" t="s">
        <v>782</v>
      </c>
      <c r="D79" s="74">
        <v>3.3</v>
      </c>
      <c r="E79" s="72">
        <v>131378.47758196871</v>
      </c>
      <c r="F79" s="72">
        <v>310.70940000000002</v>
      </c>
      <c r="G79" s="72">
        <v>0</v>
      </c>
      <c r="H79" s="72">
        <v>0</v>
      </c>
      <c r="I79" s="72">
        <v>131689.18698196873</v>
      </c>
      <c r="J79" s="72">
        <v>131660.43525889178</v>
      </c>
    </row>
    <row r="80" spans="1:10" x14ac:dyDescent="0.3">
      <c r="A80" s="70" t="s">
        <v>1869</v>
      </c>
      <c r="B80" s="73" t="s">
        <v>1839</v>
      </c>
      <c r="C80" s="73" t="s">
        <v>802</v>
      </c>
      <c r="D80" s="74">
        <v>3.3</v>
      </c>
      <c r="E80" s="72">
        <v>909529.41028921027</v>
      </c>
      <c r="F80" s="72">
        <v>69297.00400159508</v>
      </c>
      <c r="G80" s="72">
        <v>-22574.276575135511</v>
      </c>
      <c r="H80" s="72">
        <v>0</v>
      </c>
      <c r="I80" s="72">
        <v>956252.13771566958</v>
      </c>
      <c r="J80" s="72">
        <v>936707.62272552913</v>
      </c>
    </row>
    <row r="81" spans="1:11" x14ac:dyDescent="0.3">
      <c r="A81" s="70" t="s">
        <v>1870</v>
      </c>
      <c r="B81" s="73" t="s">
        <v>1839</v>
      </c>
      <c r="C81" s="73" t="s">
        <v>786</v>
      </c>
      <c r="D81" s="74">
        <v>3.3</v>
      </c>
      <c r="E81" s="72">
        <v>135374.02576643339</v>
      </c>
      <c r="F81" s="72">
        <v>480.63115000000005</v>
      </c>
      <c r="G81" s="72">
        <v>0</v>
      </c>
      <c r="H81" s="72">
        <v>0</v>
      </c>
      <c r="I81" s="72">
        <v>135854.65691643339</v>
      </c>
      <c r="J81" s="72">
        <v>135812.83428951027</v>
      </c>
    </row>
    <row r="82" spans="1:11" x14ac:dyDescent="0.3">
      <c r="A82" s="70" t="s">
        <v>1871</v>
      </c>
      <c r="B82" s="73" t="s">
        <v>1839</v>
      </c>
      <c r="C82" s="73" t="s">
        <v>826</v>
      </c>
      <c r="D82" s="74">
        <v>3.3</v>
      </c>
      <c r="E82" s="72">
        <v>120552.50356341776</v>
      </c>
      <c r="F82" s="72">
        <v>162.18098592344813</v>
      </c>
      <c r="G82" s="72">
        <v>-42.737830000000002</v>
      </c>
      <c r="H82" s="72">
        <v>0</v>
      </c>
      <c r="I82" s="72">
        <v>120671.9467193412</v>
      </c>
      <c r="J82" s="72">
        <v>120547.59059960891</v>
      </c>
    </row>
    <row r="83" spans="1:11" ht="15" thickBot="1" x14ac:dyDescent="0.3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x14ac:dyDescent="0.3">
      <c r="A84" s="70" t="s">
        <v>1838</v>
      </c>
      <c r="B84" s="73" t="s">
        <v>1839</v>
      </c>
      <c r="C84" s="73" t="s">
        <v>834</v>
      </c>
      <c r="D84" s="74">
        <v>4.0999999999999996</v>
      </c>
      <c r="E84" s="72">
        <v>1074581.0200579967</v>
      </c>
      <c r="F84" s="72">
        <v>43438.881236709429</v>
      </c>
      <c r="G84" s="72">
        <v>-9290.0348968883209</v>
      </c>
      <c r="H84" s="72">
        <v>6580.7193120352595</v>
      </c>
      <c r="I84" s="72">
        <v>1115310.5857098529</v>
      </c>
      <c r="J84" s="72">
        <v>1105990.9128936455</v>
      </c>
    </row>
    <row r="85" spans="1:11" x14ac:dyDescent="0.3">
      <c r="A85" s="70" t="s">
        <v>1840</v>
      </c>
      <c r="B85" s="73" t="s">
        <v>1839</v>
      </c>
      <c r="C85" s="73" t="s">
        <v>862</v>
      </c>
      <c r="D85" s="74">
        <v>2.6</v>
      </c>
      <c r="E85" s="72">
        <v>17221.135001506929</v>
      </c>
      <c r="F85" s="72">
        <v>0</v>
      </c>
      <c r="G85" s="72">
        <v>-38.770000000000003</v>
      </c>
      <c r="H85" s="72">
        <v>0</v>
      </c>
      <c r="I85" s="72">
        <v>17182.365001506929</v>
      </c>
      <c r="J85" s="72">
        <v>17212.188078430001</v>
      </c>
    </row>
    <row r="86" spans="1:11" x14ac:dyDescent="0.3">
      <c r="A86" s="70" t="s">
        <v>1841</v>
      </c>
      <c r="B86" s="73" t="s">
        <v>1839</v>
      </c>
      <c r="C86" s="73" t="s">
        <v>871</v>
      </c>
      <c r="D86" s="74">
        <v>4.4000000000000004</v>
      </c>
      <c r="E86" s="72">
        <v>820929.07285648538</v>
      </c>
      <c r="F86" s="72">
        <v>57500.252108478577</v>
      </c>
      <c r="G86" s="72">
        <v>-5832.7521600000009</v>
      </c>
      <c r="H86" s="72">
        <v>0</v>
      </c>
      <c r="I86" s="72">
        <v>872596.57280496426</v>
      </c>
      <c r="J86" s="72">
        <v>854108.71822452336</v>
      </c>
    </row>
    <row r="87" spans="1:11" x14ac:dyDescent="0.3">
      <c r="A87" s="70" t="s">
        <v>1842</v>
      </c>
      <c r="B87" s="73" t="s">
        <v>1839</v>
      </c>
      <c r="C87" s="73" t="s">
        <v>882</v>
      </c>
      <c r="D87" s="74">
        <v>2.7</v>
      </c>
      <c r="E87" s="72">
        <v>19429.06336307665</v>
      </c>
      <c r="F87" s="72">
        <v>0</v>
      </c>
      <c r="G87" s="72">
        <v>0</v>
      </c>
      <c r="H87" s="72">
        <v>0</v>
      </c>
      <c r="I87" s="72">
        <v>19429.06336307665</v>
      </c>
      <c r="J87" s="72">
        <v>19429.06336307665</v>
      </c>
    </row>
    <row r="88" spans="1:11" x14ac:dyDescent="0.3">
      <c r="A88" s="70" t="s">
        <v>1843</v>
      </c>
      <c r="B88" s="73" t="s">
        <v>1839</v>
      </c>
      <c r="C88" s="73" t="s">
        <v>890</v>
      </c>
      <c r="D88" s="74">
        <v>4.5999999999999996</v>
      </c>
      <c r="E88" s="72">
        <v>235278.65166675835</v>
      </c>
      <c r="F88" s="72">
        <v>7624.1173381282606</v>
      </c>
      <c r="G88" s="72">
        <v>-3251.7119686654601</v>
      </c>
      <c r="H88" s="72">
        <v>1292.5883394661839</v>
      </c>
      <c r="I88" s="72">
        <v>240943.64537568731</v>
      </c>
      <c r="J88" s="72">
        <v>239751.84483896467</v>
      </c>
    </row>
    <row r="89" spans="1:11" x14ac:dyDescent="0.3">
      <c r="A89" s="70" t="s">
        <v>1844</v>
      </c>
      <c r="B89" s="73" t="s">
        <v>1839</v>
      </c>
      <c r="C89" s="73" t="s">
        <v>899</v>
      </c>
      <c r="D89" s="74">
        <v>4.4000000000000004</v>
      </c>
      <c r="E89" s="72">
        <v>15341.216027607132</v>
      </c>
      <c r="F89" s="72">
        <v>0</v>
      </c>
      <c r="G89" s="72">
        <v>-122.17293000000002</v>
      </c>
      <c r="H89" s="72">
        <v>0</v>
      </c>
      <c r="I89" s="72">
        <v>15219.043097607133</v>
      </c>
      <c r="J89" s="72">
        <v>15271.900446837899</v>
      </c>
    </row>
    <row r="90" spans="1:11" ht="16.2" x14ac:dyDescent="0.3">
      <c r="A90" s="70" t="s">
        <v>1845</v>
      </c>
      <c r="B90" s="73" t="s">
        <v>1839</v>
      </c>
      <c r="C90" s="73" t="s">
        <v>1874</v>
      </c>
      <c r="D90" s="74">
        <v>0.01</v>
      </c>
      <c r="E90" s="72">
        <v>659940.40869000007</v>
      </c>
      <c r="F90" s="72">
        <v>500000</v>
      </c>
      <c r="G90" s="72">
        <v>0</v>
      </c>
      <c r="H90" s="72">
        <v>0</v>
      </c>
      <c r="I90" s="72">
        <v>1159940.40869</v>
      </c>
      <c r="J90" s="72">
        <v>909940.40869000042</v>
      </c>
    </row>
    <row r="91" spans="1:11" x14ac:dyDescent="0.3">
      <c r="A91" s="70" t="s">
        <v>1846</v>
      </c>
      <c r="B91" s="73" t="s">
        <v>1839</v>
      </c>
      <c r="C91" s="73" t="s">
        <v>115</v>
      </c>
      <c r="D91" s="74">
        <v>3.3</v>
      </c>
      <c r="E91" s="72">
        <v>132754.56992070779</v>
      </c>
      <c r="F91" s="72">
        <v>242.25301000000002</v>
      </c>
      <c r="G91" s="72">
        <v>0</v>
      </c>
      <c r="H91" s="72">
        <v>0</v>
      </c>
      <c r="I91" s="72">
        <v>132996.8229307078</v>
      </c>
      <c r="J91" s="72">
        <v>132973.33708378469</v>
      </c>
    </row>
    <row r="92" spans="1:11" x14ac:dyDescent="0.3">
      <c r="A92" s="70" t="s">
        <v>1847</v>
      </c>
      <c r="B92" s="73" t="s">
        <v>1839</v>
      </c>
      <c r="C92" s="73" t="s">
        <v>910</v>
      </c>
      <c r="D92" s="74">
        <v>4.0999999999999996</v>
      </c>
      <c r="E92" s="72">
        <v>513771.6249674242</v>
      </c>
      <c r="F92" s="72">
        <v>118086.54133442079</v>
      </c>
      <c r="G92" s="72">
        <v>-21873.427874305889</v>
      </c>
      <c r="H92" s="72">
        <v>7567.2041817223562</v>
      </c>
      <c r="I92" s="72">
        <v>617551.94260926137</v>
      </c>
      <c r="J92" s="72">
        <v>586350.68358486868</v>
      </c>
    </row>
    <row r="93" spans="1:11" x14ac:dyDescent="0.3">
      <c r="A93" s="70" t="s">
        <v>1849</v>
      </c>
      <c r="B93" s="73" t="s">
        <v>1839</v>
      </c>
      <c r="C93" s="73" t="s">
        <v>925</v>
      </c>
      <c r="D93" s="74">
        <v>3.9</v>
      </c>
      <c r="E93" s="72">
        <v>541113.22445995966</v>
      </c>
      <c r="F93" s="72">
        <v>0</v>
      </c>
      <c r="G93" s="72">
        <v>-32824.540088020694</v>
      </c>
      <c r="H93" s="72">
        <v>11169.080883208278</v>
      </c>
      <c r="I93" s="72">
        <v>519457.7652551473</v>
      </c>
      <c r="J93" s="72">
        <v>521025.56725840422</v>
      </c>
    </row>
    <row r="94" spans="1:11" x14ac:dyDescent="0.3">
      <c r="A94" s="70" t="s">
        <v>1850</v>
      </c>
      <c r="B94" s="73" t="s">
        <v>1839</v>
      </c>
      <c r="C94" s="73" t="s">
        <v>956</v>
      </c>
      <c r="D94" s="74">
        <v>3.3</v>
      </c>
      <c r="E94" s="72">
        <v>1855.7158762762188</v>
      </c>
      <c r="F94" s="72">
        <v>927.94889501474847</v>
      </c>
      <c r="G94" s="72">
        <v>0</v>
      </c>
      <c r="H94" s="72">
        <v>0</v>
      </c>
      <c r="I94" s="72">
        <v>2783.664771290968</v>
      </c>
      <c r="J94" s="72">
        <v>2297.6212285054053</v>
      </c>
    </row>
    <row r="95" spans="1:11" x14ac:dyDescent="0.3">
      <c r="A95" s="70" t="s">
        <v>1851</v>
      </c>
      <c r="B95" s="73" t="s">
        <v>1839</v>
      </c>
      <c r="C95" s="73" t="s">
        <v>960</v>
      </c>
      <c r="D95" s="74">
        <v>4.0999999999999996</v>
      </c>
      <c r="E95" s="72">
        <v>600958.0194892505</v>
      </c>
      <c r="F95" s="72">
        <v>95005.768066781209</v>
      </c>
      <c r="G95" s="72">
        <v>-35153.504948091999</v>
      </c>
      <c r="H95" s="72">
        <v>13409.430627649401</v>
      </c>
      <c r="I95" s="72">
        <v>674219.71323558944</v>
      </c>
      <c r="J95" s="72">
        <v>628567.43251335621</v>
      </c>
    </row>
    <row r="96" spans="1:11" x14ac:dyDescent="0.3">
      <c r="A96" s="70" t="s">
        <v>1852</v>
      </c>
      <c r="B96" s="73" t="s">
        <v>1839</v>
      </c>
      <c r="C96" s="73" t="s">
        <v>970</v>
      </c>
      <c r="D96" s="74">
        <v>3.8</v>
      </c>
      <c r="E96" s="72">
        <v>117901.20521048256</v>
      </c>
      <c r="F96" s="72">
        <v>5967.8438819959702</v>
      </c>
      <c r="G96" s="72">
        <v>-8818.5456378008366</v>
      </c>
      <c r="H96" s="72">
        <v>3152.676863120334</v>
      </c>
      <c r="I96" s="72">
        <v>118203.18031779797</v>
      </c>
      <c r="J96" s="72">
        <v>115629.07794182065</v>
      </c>
    </row>
    <row r="97" spans="1:10" x14ac:dyDescent="0.3">
      <c r="A97" s="70" t="s">
        <v>1853</v>
      </c>
      <c r="B97" s="73" t="s">
        <v>1839</v>
      </c>
      <c r="C97" s="73" t="s">
        <v>1875</v>
      </c>
      <c r="D97" s="74">
        <v>3.8</v>
      </c>
      <c r="E97" s="72">
        <v>0</v>
      </c>
      <c r="F97" s="72">
        <v>0</v>
      </c>
      <c r="G97" s="72">
        <v>0</v>
      </c>
      <c r="H97" s="72">
        <v>0</v>
      </c>
      <c r="I97" s="72">
        <v>0</v>
      </c>
      <c r="J97" s="72">
        <v>0</v>
      </c>
    </row>
    <row r="98" spans="1:10" x14ac:dyDescent="0.3">
      <c r="A98" s="70" t="s">
        <v>1854</v>
      </c>
      <c r="B98" s="73" t="s">
        <v>1839</v>
      </c>
      <c r="C98" s="73" t="s">
        <v>992</v>
      </c>
      <c r="D98" s="74">
        <v>3.3</v>
      </c>
      <c r="E98" s="72">
        <v>460346.35855061794</v>
      </c>
      <c r="F98" s="72">
        <v>0</v>
      </c>
      <c r="G98" s="72">
        <v>-1066.1894457708395</v>
      </c>
      <c r="H98" s="72">
        <v>129.93349344407889</v>
      </c>
      <c r="I98" s="72">
        <v>459410.10259829153</v>
      </c>
      <c r="J98" s="72">
        <v>459827.50678850961</v>
      </c>
    </row>
    <row r="99" spans="1:10" x14ac:dyDescent="0.3">
      <c r="A99" s="70" t="s">
        <v>1855</v>
      </c>
      <c r="B99" s="73" t="s">
        <v>1839</v>
      </c>
      <c r="C99" s="73" t="s">
        <v>798</v>
      </c>
      <c r="D99" s="74">
        <v>3.3</v>
      </c>
      <c r="E99" s="72">
        <v>1082252.1978889722</v>
      </c>
      <c r="F99" s="72">
        <v>18895.501755967092</v>
      </c>
      <c r="G99" s="72">
        <v>0</v>
      </c>
      <c r="H99" s="72">
        <v>0</v>
      </c>
      <c r="I99" s="72">
        <v>1101147.6996449395</v>
      </c>
      <c r="J99" s="72">
        <v>1088118.317079399</v>
      </c>
    </row>
    <row r="100" spans="1:10" x14ac:dyDescent="0.3">
      <c r="A100" s="70" t="s">
        <v>1856</v>
      </c>
      <c r="B100" s="73" t="s">
        <v>1839</v>
      </c>
      <c r="C100" s="73" t="s">
        <v>1876</v>
      </c>
      <c r="D100" s="74">
        <v>0.01</v>
      </c>
      <c r="E100" s="72">
        <v>0</v>
      </c>
      <c r="F100" s="72">
        <v>0</v>
      </c>
      <c r="G100" s="72">
        <v>0</v>
      </c>
      <c r="H100" s="72">
        <v>0</v>
      </c>
      <c r="I100" s="72">
        <v>0</v>
      </c>
      <c r="J100" s="72">
        <v>0</v>
      </c>
    </row>
    <row r="101" spans="1:10" x14ac:dyDescent="0.3">
      <c r="A101" s="70" t="s">
        <v>1857</v>
      </c>
      <c r="B101" s="73" t="s">
        <v>1839</v>
      </c>
      <c r="C101" s="73" t="s">
        <v>1044</v>
      </c>
      <c r="D101" s="74">
        <v>3.3</v>
      </c>
      <c r="E101" s="72">
        <v>1139830.9908277874</v>
      </c>
      <c r="F101" s="72">
        <v>14537.99881111753</v>
      </c>
      <c r="G101" s="72">
        <v>-903.89267999999981</v>
      </c>
      <c r="H101" s="72">
        <v>0</v>
      </c>
      <c r="I101" s="72">
        <v>1153465.0969589043</v>
      </c>
      <c r="J101" s="72">
        <v>1147254.8570260736</v>
      </c>
    </row>
    <row r="102" spans="1:10" x14ac:dyDescent="0.3">
      <c r="A102" s="70" t="s">
        <v>1858</v>
      </c>
      <c r="B102" s="73" t="s">
        <v>1839</v>
      </c>
      <c r="C102" s="73" t="s">
        <v>1062</v>
      </c>
      <c r="D102" s="74">
        <v>4.2</v>
      </c>
      <c r="E102" s="72">
        <v>919887.14693808276</v>
      </c>
      <c r="F102" s="72">
        <v>128773.57309714622</v>
      </c>
      <c r="G102" s="72">
        <v>-15813.20518708246</v>
      </c>
      <c r="H102" s="72">
        <v>17397.647588356387</v>
      </c>
      <c r="I102" s="72">
        <v>1050245.1624365032</v>
      </c>
      <c r="J102" s="72">
        <v>974623.36944801663</v>
      </c>
    </row>
    <row r="103" spans="1:10" x14ac:dyDescent="0.3">
      <c r="A103" s="70" t="s">
        <v>1859</v>
      </c>
      <c r="B103" s="73" t="s">
        <v>1839</v>
      </c>
      <c r="C103" s="73" t="s">
        <v>1095</v>
      </c>
      <c r="D103" s="74">
        <v>3.3</v>
      </c>
      <c r="E103" s="72">
        <v>61658.270339999995</v>
      </c>
      <c r="F103" s="72">
        <v>0</v>
      </c>
      <c r="G103" s="72">
        <v>-37.45478</v>
      </c>
      <c r="H103" s="72">
        <v>0</v>
      </c>
      <c r="I103" s="72">
        <v>61620.815559999995</v>
      </c>
      <c r="J103" s="72">
        <v>61635.221244615401</v>
      </c>
    </row>
    <row r="104" spans="1:10" x14ac:dyDescent="0.3">
      <c r="A104" s="70" t="s">
        <v>1861</v>
      </c>
      <c r="B104" s="73" t="s">
        <v>1839</v>
      </c>
      <c r="C104" s="73" t="s">
        <v>111</v>
      </c>
      <c r="D104" s="74">
        <v>5.0999999999999996</v>
      </c>
      <c r="E104" s="72">
        <v>529658.79794974532</v>
      </c>
      <c r="F104" s="72">
        <v>108863.71063712309</v>
      </c>
      <c r="G104" s="72">
        <v>-11601.63849575004</v>
      </c>
      <c r="H104" s="72">
        <v>11.862163200000001</v>
      </c>
      <c r="I104" s="72">
        <v>626932.73225431854</v>
      </c>
      <c r="J104" s="72">
        <v>565989.68062445067</v>
      </c>
    </row>
    <row r="105" spans="1:10" x14ac:dyDescent="0.3">
      <c r="A105" s="70" t="s">
        <v>1862</v>
      </c>
      <c r="B105" s="73" t="s">
        <v>1839</v>
      </c>
      <c r="C105" s="73" t="s">
        <v>1114</v>
      </c>
      <c r="D105" s="74">
        <v>3.3</v>
      </c>
      <c r="E105" s="72">
        <v>1349051.9250667517</v>
      </c>
      <c r="F105" s="72">
        <v>5267.1047759812609</v>
      </c>
      <c r="G105" s="72">
        <v>-4415.8016699999998</v>
      </c>
      <c r="H105" s="72">
        <v>3735.2093999999997</v>
      </c>
      <c r="I105" s="72">
        <v>1353638.4375727333</v>
      </c>
      <c r="J105" s="72">
        <v>1352226.3253007298</v>
      </c>
    </row>
    <row r="106" spans="1:10" x14ac:dyDescent="0.3">
      <c r="A106" s="70" t="s">
        <v>1863</v>
      </c>
      <c r="B106" s="73" t="s">
        <v>1839</v>
      </c>
      <c r="C106" s="73" t="s">
        <v>1138</v>
      </c>
      <c r="D106" s="74">
        <v>3.3</v>
      </c>
      <c r="E106" s="72">
        <v>771142.274012501</v>
      </c>
      <c r="F106" s="72">
        <v>38988.447486579309</v>
      </c>
      <c r="G106" s="72">
        <v>-39298.970840000016</v>
      </c>
      <c r="H106" s="72">
        <v>15069.190400000003</v>
      </c>
      <c r="I106" s="72">
        <v>785900.94105908019</v>
      </c>
      <c r="J106" s="72">
        <v>767840.96337570506</v>
      </c>
    </row>
    <row r="107" spans="1:10" ht="15" thickBot="1" x14ac:dyDescent="0.35">
      <c r="A107" s="70" t="s">
        <v>1864</v>
      </c>
      <c r="B107" s="73" t="s">
        <v>1839</v>
      </c>
      <c r="C107" s="73" t="s">
        <v>1148</v>
      </c>
      <c r="D107" s="74">
        <v>3.5</v>
      </c>
      <c r="E107" s="72">
        <v>4181.4390141430913</v>
      </c>
      <c r="F107" s="72">
        <v>1.3806739087073907</v>
      </c>
      <c r="G107" s="72">
        <v>0</v>
      </c>
      <c r="H107" s="72">
        <v>0</v>
      </c>
      <c r="I107" s="72">
        <v>4182.819688051798</v>
      </c>
      <c r="J107" s="72">
        <v>4182.5669666044578</v>
      </c>
    </row>
    <row r="108" spans="1:10" ht="15" thickTop="1" x14ac:dyDescent="0.3">
      <c r="A108" s="70" t="s">
        <v>1865</v>
      </c>
      <c r="B108" s="73" t="s">
        <v>1839</v>
      </c>
      <c r="C108" s="73" t="s">
        <v>1877</v>
      </c>
      <c r="D108" s="31">
        <v>0</v>
      </c>
      <c r="E108" s="75">
        <v>12365918.745377162</v>
      </c>
      <c r="F108" s="75">
        <v>1214371.8486468706</v>
      </c>
      <c r="G108" s="75">
        <v>-212959.6280075121</v>
      </c>
      <c r="H108" s="75">
        <v>79515.543252202275</v>
      </c>
      <c r="I108" s="75">
        <v>13446846.509268725</v>
      </c>
      <c r="J108" s="75">
        <v>12894976.046873866</v>
      </c>
    </row>
    <row r="109" spans="1:10" x14ac:dyDescent="0.3">
      <c r="A109" s="70" t="s">
        <v>1866</v>
      </c>
    </row>
    <row r="110" spans="1:10" x14ac:dyDescent="0.3">
      <c r="A110" s="70" t="s">
        <v>1867</v>
      </c>
      <c r="B110" s="71" t="s">
        <v>1839</v>
      </c>
      <c r="C110" s="71" t="s">
        <v>1153</v>
      </c>
      <c r="D110" s="31"/>
      <c r="E110" s="72"/>
      <c r="F110" s="72"/>
      <c r="G110" s="72"/>
      <c r="H110" s="72"/>
      <c r="I110" s="72"/>
      <c r="J110" s="72"/>
    </row>
    <row r="111" spans="1:10" x14ac:dyDescent="0.3">
      <c r="A111" s="70" t="s">
        <v>1868</v>
      </c>
      <c r="B111" s="73" t="s">
        <v>1839</v>
      </c>
      <c r="C111" s="73" t="s">
        <v>1878</v>
      </c>
      <c r="D111" s="74">
        <v>0.01</v>
      </c>
      <c r="E111" s="72">
        <v>151.58250000000001</v>
      </c>
      <c r="F111" s="72">
        <v>0</v>
      </c>
      <c r="G111" s="72">
        <v>0</v>
      </c>
      <c r="H111" s="72">
        <v>0</v>
      </c>
      <c r="I111" s="72">
        <v>151.58250000000001</v>
      </c>
      <c r="J111" s="72">
        <v>151.58250000000001</v>
      </c>
    </row>
    <row r="112" spans="1:10" x14ac:dyDescent="0.3">
      <c r="A112" s="70" t="s">
        <v>1869</v>
      </c>
      <c r="B112" s="73" t="s">
        <v>1839</v>
      </c>
      <c r="C112" s="73" t="s">
        <v>177</v>
      </c>
      <c r="D112" s="74">
        <v>2.8</v>
      </c>
      <c r="E112" s="72">
        <v>4708096.985385865</v>
      </c>
      <c r="F112" s="72">
        <v>337062.06446681265</v>
      </c>
      <c r="G112" s="72">
        <v>-25655.657039999991</v>
      </c>
      <c r="H112" s="72">
        <v>5733.5248466894227</v>
      </c>
      <c r="I112" s="72">
        <v>5025236.9176593665</v>
      </c>
      <c r="J112" s="72">
        <v>4828804.5232644705</v>
      </c>
    </row>
    <row r="113" spans="1:11" x14ac:dyDescent="0.3">
      <c r="A113" s="70" t="s">
        <v>1870</v>
      </c>
      <c r="B113" s="73" t="s">
        <v>1839</v>
      </c>
      <c r="C113" s="73" t="s">
        <v>1212</v>
      </c>
      <c r="D113" s="74">
        <v>2.7</v>
      </c>
      <c r="E113" s="72">
        <v>8551.3695509082663</v>
      </c>
      <c r="F113" s="72">
        <v>80.706257070740335</v>
      </c>
      <c r="G113" s="72">
        <v>-1.6383599999999998</v>
      </c>
      <c r="H113" s="72">
        <v>0</v>
      </c>
      <c r="I113" s="72">
        <v>8630.4374479790058</v>
      </c>
      <c r="J113" s="72">
        <v>8591.0375884928726</v>
      </c>
    </row>
    <row r="114" spans="1:11" x14ac:dyDescent="0.3">
      <c r="A114" s="70" t="s">
        <v>1871</v>
      </c>
      <c r="B114" s="73" t="s">
        <v>1839</v>
      </c>
      <c r="C114" s="73" t="s">
        <v>1253</v>
      </c>
      <c r="D114" s="74">
        <v>2.5</v>
      </c>
      <c r="E114" s="72">
        <v>81620.527119999955</v>
      </c>
      <c r="F114" s="72">
        <v>0</v>
      </c>
      <c r="G114" s="72">
        <v>-271.00379999999996</v>
      </c>
      <c r="H114" s="72">
        <v>0</v>
      </c>
      <c r="I114" s="72">
        <v>81349.523319999935</v>
      </c>
      <c r="J114" s="72">
        <v>81485.025219999967</v>
      </c>
    </row>
    <row r="115" spans="1:11" ht="15" thickBot="1" x14ac:dyDescent="0.3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1:11" x14ac:dyDescent="0.3">
      <c r="A116" s="70" t="s">
        <v>1838</v>
      </c>
      <c r="B116" s="73" t="s">
        <v>1839</v>
      </c>
      <c r="C116" s="73" t="s">
        <v>1157</v>
      </c>
      <c r="D116" s="74">
        <v>2.9</v>
      </c>
      <c r="E116" s="72">
        <v>350974.46834856551</v>
      </c>
      <c r="F116" s="72">
        <v>0.10838772399259713</v>
      </c>
      <c r="G116" s="72">
        <v>-9653.2937900000015</v>
      </c>
      <c r="H116" s="72">
        <v>0</v>
      </c>
      <c r="I116" s="72">
        <v>341321.2829462894</v>
      </c>
      <c r="J116" s="72">
        <v>346161.83607719996</v>
      </c>
    </row>
    <row r="117" spans="1:11" x14ac:dyDescent="0.3">
      <c r="A117" s="70" t="s">
        <v>1840</v>
      </c>
      <c r="B117" s="73" t="s">
        <v>1839</v>
      </c>
      <c r="C117" s="73" t="s">
        <v>1154</v>
      </c>
      <c r="D117" s="74">
        <v>3</v>
      </c>
      <c r="E117" s="72">
        <v>44299.944872051143</v>
      </c>
      <c r="F117" s="72">
        <v>0</v>
      </c>
      <c r="G117" s="72">
        <v>0</v>
      </c>
      <c r="H117" s="72">
        <v>0</v>
      </c>
      <c r="I117" s="72">
        <v>44299.944872051143</v>
      </c>
      <c r="J117" s="72">
        <v>44299.944872051135</v>
      </c>
    </row>
    <row r="118" spans="1:11" ht="15" thickBot="1" x14ac:dyDescent="0.35">
      <c r="A118" s="70" t="s">
        <v>1841</v>
      </c>
      <c r="B118" s="73" t="s">
        <v>1839</v>
      </c>
      <c r="C118" s="73" t="s">
        <v>1265</v>
      </c>
      <c r="D118" s="74">
        <v>2.9</v>
      </c>
      <c r="E118" s="72">
        <v>82943.222021321417</v>
      </c>
      <c r="F118" s="72">
        <v>0</v>
      </c>
      <c r="G118" s="72">
        <v>-282.92496000000006</v>
      </c>
      <c r="H118" s="72">
        <v>0</v>
      </c>
      <c r="I118" s="72">
        <v>82660.297061321413</v>
      </c>
      <c r="J118" s="72">
        <v>82801.759541321429</v>
      </c>
    </row>
    <row r="119" spans="1:11" ht="15" thickTop="1" x14ac:dyDescent="0.3">
      <c r="A119" s="70" t="s">
        <v>1842</v>
      </c>
      <c r="B119" s="73" t="s">
        <v>1839</v>
      </c>
      <c r="C119" s="73" t="s">
        <v>1879</v>
      </c>
      <c r="D119" s="31">
        <v>0</v>
      </c>
      <c r="E119" s="75">
        <v>5276638.0997987119</v>
      </c>
      <c r="F119" s="75">
        <v>337142.87911160738</v>
      </c>
      <c r="G119" s="75">
        <v>-35864.517949999987</v>
      </c>
      <c r="H119" s="75">
        <v>5733.5248466894227</v>
      </c>
      <c r="I119" s="75">
        <v>5583649.9858070072</v>
      </c>
      <c r="J119" s="75">
        <v>5392295.7090635356</v>
      </c>
    </row>
    <row r="120" spans="1:11" x14ac:dyDescent="0.3">
      <c r="A120" s="70" t="s">
        <v>1843</v>
      </c>
    </row>
    <row r="121" spans="1:11" x14ac:dyDescent="0.3">
      <c r="A121" s="70" t="s">
        <v>1844</v>
      </c>
      <c r="B121" s="71" t="s">
        <v>1839</v>
      </c>
      <c r="C121" s="71" t="s">
        <v>1385</v>
      </c>
      <c r="D121" s="31"/>
      <c r="E121" s="72"/>
      <c r="F121" s="72"/>
      <c r="G121" s="72"/>
      <c r="H121" s="72"/>
      <c r="I121" s="72"/>
      <c r="J121" s="72"/>
    </row>
    <row r="122" spans="1:11" x14ac:dyDescent="0.3">
      <c r="A122" s="70" t="s">
        <v>1845</v>
      </c>
      <c r="B122" s="73" t="s">
        <v>1880</v>
      </c>
      <c r="C122" s="73" t="s">
        <v>1462</v>
      </c>
      <c r="D122" s="74">
        <v>0.01</v>
      </c>
      <c r="E122" s="72">
        <v>-9.8553499999999996</v>
      </c>
      <c r="F122" s="72">
        <v>0</v>
      </c>
      <c r="G122" s="72">
        <v>0</v>
      </c>
      <c r="H122" s="72">
        <v>0</v>
      </c>
      <c r="I122" s="72">
        <v>-9.8553499999999996</v>
      </c>
      <c r="J122" s="72">
        <v>-9.8553500000000014</v>
      </c>
    </row>
    <row r="123" spans="1:11" x14ac:dyDescent="0.3">
      <c r="A123" s="70" t="s">
        <v>1846</v>
      </c>
      <c r="B123" s="73" t="s">
        <v>1881</v>
      </c>
      <c r="C123" s="73" t="s">
        <v>1466</v>
      </c>
      <c r="D123" s="74">
        <v>6.5</v>
      </c>
      <c r="E123" s="72">
        <v>752056.61165668967</v>
      </c>
      <c r="F123" s="72">
        <v>97234.012876742068</v>
      </c>
      <c r="G123" s="72">
        <v>-8344.639439999999</v>
      </c>
      <c r="H123" s="72">
        <v>0</v>
      </c>
      <c r="I123" s="72">
        <v>840945.98509343166</v>
      </c>
      <c r="J123" s="72">
        <v>795292.56122907961</v>
      </c>
    </row>
    <row r="124" spans="1:11" x14ac:dyDescent="0.3">
      <c r="A124" s="70" t="s">
        <v>1847</v>
      </c>
      <c r="B124" s="73" t="s">
        <v>1882</v>
      </c>
      <c r="C124" s="73" t="s">
        <v>1450</v>
      </c>
      <c r="D124" s="74">
        <v>4</v>
      </c>
      <c r="E124" s="72">
        <v>78702.256673162221</v>
      </c>
      <c r="F124" s="72">
        <v>5130.983664584197</v>
      </c>
      <c r="G124" s="72">
        <v>-845.28660000000025</v>
      </c>
      <c r="H124" s="72">
        <v>0</v>
      </c>
      <c r="I124" s="72">
        <v>82987.953737746459</v>
      </c>
      <c r="J124" s="72">
        <v>80781.32083240099</v>
      </c>
    </row>
    <row r="125" spans="1:11" x14ac:dyDescent="0.3">
      <c r="A125" s="70" t="s">
        <v>1849</v>
      </c>
      <c r="B125" s="73" t="s">
        <v>1883</v>
      </c>
      <c r="C125" s="73" t="s">
        <v>133</v>
      </c>
      <c r="D125" s="74">
        <v>3.8</v>
      </c>
      <c r="E125" s="72">
        <v>2172520.5139499297</v>
      </c>
      <c r="F125" s="72">
        <v>90105.916459322878</v>
      </c>
      <c r="G125" s="72">
        <v>-39962.462399999997</v>
      </c>
      <c r="H125" s="72">
        <v>0</v>
      </c>
      <c r="I125" s="72">
        <v>2222663.968009253</v>
      </c>
      <c r="J125" s="72">
        <v>2196472.1147493273</v>
      </c>
    </row>
    <row r="126" spans="1:11" x14ac:dyDescent="0.3">
      <c r="A126" s="70" t="s">
        <v>1850</v>
      </c>
      <c r="B126" s="73" t="s">
        <v>1884</v>
      </c>
      <c r="C126" s="73" t="s">
        <v>136</v>
      </c>
      <c r="D126" s="74">
        <v>5.8</v>
      </c>
      <c r="E126" s="72">
        <v>90579.355190000017</v>
      </c>
      <c r="F126" s="72">
        <v>0</v>
      </c>
      <c r="G126" s="72">
        <v>0</v>
      </c>
      <c r="H126" s="72">
        <v>0</v>
      </c>
      <c r="I126" s="72">
        <v>90579.355190000017</v>
      </c>
      <c r="J126" s="72">
        <v>90579.355189999987</v>
      </c>
    </row>
    <row r="127" spans="1:11" x14ac:dyDescent="0.3">
      <c r="A127" s="70" t="s">
        <v>1851</v>
      </c>
      <c r="B127" s="73" t="s">
        <v>1885</v>
      </c>
      <c r="C127" s="73" t="s">
        <v>1406</v>
      </c>
      <c r="D127" s="74">
        <v>3.9</v>
      </c>
      <c r="E127" s="72">
        <v>1992023.1045588595</v>
      </c>
      <c r="F127" s="72">
        <v>251912.71192144335</v>
      </c>
      <c r="G127" s="72">
        <v>-9792.0704399999995</v>
      </c>
      <c r="H127" s="72">
        <v>0</v>
      </c>
      <c r="I127" s="72">
        <v>2234143.7460403042</v>
      </c>
      <c r="J127" s="72">
        <v>2109951.8436293867</v>
      </c>
    </row>
    <row r="128" spans="1:11" x14ac:dyDescent="0.3">
      <c r="A128" s="70" t="s">
        <v>1852</v>
      </c>
      <c r="B128" s="73" t="s">
        <v>1886</v>
      </c>
      <c r="C128" s="73" t="s">
        <v>1400</v>
      </c>
      <c r="D128" s="74">
        <v>4.0999999999999996</v>
      </c>
      <c r="E128" s="72">
        <v>1791445.940712803</v>
      </c>
      <c r="F128" s="72">
        <v>303781.74285401322</v>
      </c>
      <c r="G128" s="72">
        <v>-10129.804439999998</v>
      </c>
      <c r="H128" s="72">
        <v>0</v>
      </c>
      <c r="I128" s="72">
        <v>2085097.8791268177</v>
      </c>
      <c r="J128" s="72">
        <v>1934495.5330533742</v>
      </c>
    </row>
    <row r="129" spans="1:10" x14ac:dyDescent="0.3">
      <c r="A129" s="70" t="s">
        <v>1853</v>
      </c>
      <c r="B129" s="73" t="s">
        <v>1887</v>
      </c>
      <c r="C129" s="73" t="s">
        <v>156</v>
      </c>
      <c r="D129" s="74">
        <v>2.7</v>
      </c>
      <c r="E129" s="72">
        <v>1247480.5360822971</v>
      </c>
      <c r="F129" s="72">
        <v>155069.47719207857</v>
      </c>
      <c r="G129" s="72">
        <v>-3724.8622800000003</v>
      </c>
      <c r="H129" s="72">
        <v>0</v>
      </c>
      <c r="I129" s="72">
        <v>1398825.1509943763</v>
      </c>
      <c r="J129" s="72">
        <v>1321225.1411660446</v>
      </c>
    </row>
    <row r="130" spans="1:10" x14ac:dyDescent="0.3">
      <c r="A130" s="70" t="s">
        <v>1854</v>
      </c>
      <c r="B130" s="73" t="s">
        <v>1888</v>
      </c>
      <c r="C130" s="73" t="s">
        <v>117</v>
      </c>
      <c r="D130" s="74">
        <v>2.6</v>
      </c>
      <c r="E130" s="72">
        <v>1726703.7964730696</v>
      </c>
      <c r="F130" s="72">
        <v>171251.23701095607</v>
      </c>
      <c r="G130" s="72">
        <v>-9563.5658399999975</v>
      </c>
      <c r="H130" s="72">
        <v>0</v>
      </c>
      <c r="I130" s="72">
        <v>1888391.4676440258</v>
      </c>
      <c r="J130" s="72">
        <v>1807479.2849806095</v>
      </c>
    </row>
    <row r="131" spans="1:10" x14ac:dyDescent="0.3">
      <c r="A131" s="70" t="s">
        <v>1855</v>
      </c>
      <c r="B131" s="73" t="s">
        <v>1889</v>
      </c>
      <c r="C131" s="73" t="s">
        <v>1457</v>
      </c>
      <c r="D131" s="74">
        <v>4</v>
      </c>
      <c r="E131" s="72">
        <v>463759.00053391478</v>
      </c>
      <c r="F131" s="72">
        <v>30445.267309101313</v>
      </c>
      <c r="G131" s="72">
        <v>-7147.2921599999991</v>
      </c>
      <c r="H131" s="72">
        <v>0</v>
      </c>
      <c r="I131" s="72">
        <v>487056.97568301606</v>
      </c>
      <c r="J131" s="72">
        <v>475029.5163738628</v>
      </c>
    </row>
    <row r="132" spans="1:10" x14ac:dyDescent="0.3">
      <c r="A132" s="70" t="s">
        <v>1856</v>
      </c>
      <c r="B132" s="73" t="s">
        <v>1890</v>
      </c>
      <c r="C132" s="73" t="s">
        <v>1386</v>
      </c>
      <c r="D132" s="74">
        <v>1.9</v>
      </c>
      <c r="E132" s="72">
        <v>193243.42374226355</v>
      </c>
      <c r="F132" s="72">
        <v>6381.5280657159383</v>
      </c>
      <c r="G132" s="72">
        <v>-478.05311999999992</v>
      </c>
      <c r="H132" s="72">
        <v>0</v>
      </c>
      <c r="I132" s="72">
        <v>199146.89868797961</v>
      </c>
      <c r="J132" s="72">
        <v>196192.61432084104</v>
      </c>
    </row>
    <row r="133" spans="1:10" x14ac:dyDescent="0.3">
      <c r="A133" s="70" t="s">
        <v>1857</v>
      </c>
      <c r="B133" s="73" t="s">
        <v>1891</v>
      </c>
      <c r="C133" s="73" t="s">
        <v>1417</v>
      </c>
      <c r="D133" s="74">
        <v>2.7</v>
      </c>
      <c r="E133" s="72">
        <v>2463834.407632513</v>
      </c>
      <c r="F133" s="72">
        <v>207668.41695780584</v>
      </c>
      <c r="G133" s="72">
        <v>-18659.206730000002</v>
      </c>
      <c r="H133" s="72">
        <v>0</v>
      </c>
      <c r="I133" s="72">
        <v>2652843.6178603191</v>
      </c>
      <c r="J133" s="72">
        <v>2555868.1694444693</v>
      </c>
    </row>
    <row r="134" spans="1:10" ht="15" thickBot="1" x14ac:dyDescent="0.35">
      <c r="A134" s="70" t="s">
        <v>1858</v>
      </c>
      <c r="B134" s="73" t="s">
        <v>1892</v>
      </c>
      <c r="C134" s="73" t="s">
        <v>122</v>
      </c>
      <c r="D134" s="74">
        <v>1.5</v>
      </c>
      <c r="E134" s="72">
        <v>1722323.7692116208</v>
      </c>
      <c r="F134" s="72">
        <v>93637.71977632062</v>
      </c>
      <c r="G134" s="72">
        <v>-1477.6606799999997</v>
      </c>
      <c r="H134" s="72">
        <v>0</v>
      </c>
      <c r="I134" s="72">
        <v>1814483.8283079399</v>
      </c>
      <c r="J134" s="72">
        <v>1767239.7679149145</v>
      </c>
    </row>
    <row r="135" spans="1:10" ht="15" thickTop="1" x14ac:dyDescent="0.3">
      <c r="A135" s="70" t="s">
        <v>1859</v>
      </c>
      <c r="B135" s="73" t="s">
        <v>1839</v>
      </c>
      <c r="C135" s="73" t="s">
        <v>1893</v>
      </c>
      <c r="D135" s="31">
        <v>0</v>
      </c>
      <c r="E135" s="75">
        <v>14694662.861067122</v>
      </c>
      <c r="F135" s="75">
        <v>1412619.014088084</v>
      </c>
      <c r="G135" s="75">
        <v>-110124.90412999997</v>
      </c>
      <c r="H135" s="75">
        <v>0</v>
      </c>
      <c r="I135" s="75">
        <v>15997156.971025212</v>
      </c>
      <c r="J135" s="75">
        <v>15330597.367534311</v>
      </c>
    </row>
    <row r="136" spans="1:10" x14ac:dyDescent="0.3">
      <c r="A136" s="70" t="s">
        <v>1861</v>
      </c>
    </row>
    <row r="137" spans="1:10" x14ac:dyDescent="0.3">
      <c r="A137" s="70" t="s">
        <v>1862</v>
      </c>
      <c r="B137" s="71" t="s">
        <v>1839</v>
      </c>
      <c r="C137" s="71" t="s">
        <v>1473</v>
      </c>
      <c r="D137" s="31"/>
      <c r="E137" s="72"/>
      <c r="F137" s="72"/>
      <c r="G137" s="72"/>
      <c r="H137" s="72"/>
      <c r="I137" s="72"/>
      <c r="J137" s="72"/>
    </row>
    <row r="138" spans="1:10" x14ac:dyDescent="0.3">
      <c r="A138" s="70" t="s">
        <v>1863</v>
      </c>
      <c r="B138" s="73" t="s">
        <v>1839</v>
      </c>
      <c r="C138" s="73" t="s">
        <v>1489</v>
      </c>
      <c r="D138" s="74">
        <v>2.4</v>
      </c>
      <c r="E138" s="72">
        <v>8015.7917806521937</v>
      </c>
      <c r="F138" s="72">
        <v>2.765554907372032</v>
      </c>
      <c r="G138" s="72">
        <v>-1.76112</v>
      </c>
      <c r="H138" s="72">
        <v>0</v>
      </c>
      <c r="I138" s="72">
        <v>8016.7962155595651</v>
      </c>
      <c r="J138" s="72">
        <v>8015.8399993673311</v>
      </c>
    </row>
    <row r="139" spans="1:10" x14ac:dyDescent="0.3">
      <c r="A139" s="70" t="s">
        <v>1864</v>
      </c>
      <c r="B139" s="73" t="s">
        <v>1894</v>
      </c>
      <c r="C139" s="73" t="s">
        <v>1485</v>
      </c>
      <c r="D139" s="74">
        <v>20</v>
      </c>
      <c r="E139" s="72">
        <v>7179.4045489124683</v>
      </c>
      <c r="F139" s="72">
        <v>0</v>
      </c>
      <c r="G139" s="72">
        <v>0</v>
      </c>
      <c r="H139" s="72">
        <v>0</v>
      </c>
      <c r="I139" s="72">
        <v>7179.4045489124683</v>
      </c>
      <c r="J139" s="72">
        <v>7179.4045489124665</v>
      </c>
    </row>
    <row r="140" spans="1:10" x14ac:dyDescent="0.3">
      <c r="A140" s="70" t="s">
        <v>1865</v>
      </c>
      <c r="B140" s="73" t="s">
        <v>1895</v>
      </c>
      <c r="C140" s="73" t="s">
        <v>1480</v>
      </c>
      <c r="D140" s="74">
        <v>20</v>
      </c>
      <c r="E140" s="72">
        <v>17527.194123008307</v>
      </c>
      <c r="F140" s="72">
        <v>0</v>
      </c>
      <c r="G140" s="72">
        <v>-2798.6900799999999</v>
      </c>
      <c r="H140" s="72">
        <v>0</v>
      </c>
      <c r="I140" s="72">
        <v>14728.504043008305</v>
      </c>
      <c r="J140" s="72">
        <v>14943.787895316002</v>
      </c>
    </row>
    <row r="141" spans="1:10" ht="15" thickBot="1" x14ac:dyDescent="0.35">
      <c r="A141" s="70" t="s">
        <v>1866</v>
      </c>
      <c r="B141" s="73" t="s">
        <v>1896</v>
      </c>
      <c r="C141" s="73" t="s">
        <v>1474</v>
      </c>
      <c r="D141" s="74">
        <v>20</v>
      </c>
      <c r="E141" s="72">
        <v>15092.783379507158</v>
      </c>
      <c r="F141" s="72">
        <v>10582.136863606907</v>
      </c>
      <c r="G141" s="72">
        <v>-749.7230800000001</v>
      </c>
      <c r="H141" s="72">
        <v>0</v>
      </c>
      <c r="I141" s="72">
        <v>24925.197163114062</v>
      </c>
      <c r="J141" s="72">
        <v>19452.382981600276</v>
      </c>
    </row>
    <row r="142" spans="1:10" ht="15" thickTop="1" x14ac:dyDescent="0.3">
      <c r="A142" s="70" t="s">
        <v>1867</v>
      </c>
      <c r="B142" s="73" t="s">
        <v>1839</v>
      </c>
      <c r="C142" s="73" t="s">
        <v>1897</v>
      </c>
      <c r="D142" s="31">
        <v>0</v>
      </c>
      <c r="E142" s="75">
        <v>47815.173832080123</v>
      </c>
      <c r="F142" s="75">
        <v>10584.902418514279</v>
      </c>
      <c r="G142" s="75">
        <v>-3550.1742800000002</v>
      </c>
      <c r="H142" s="75">
        <v>0</v>
      </c>
      <c r="I142" s="75">
        <v>54849.901970594401</v>
      </c>
      <c r="J142" s="75">
        <v>49591.415425196072</v>
      </c>
    </row>
    <row r="143" spans="1:10" x14ac:dyDescent="0.3">
      <c r="A143" s="70" t="s">
        <v>1868</v>
      </c>
    </row>
    <row r="144" spans="1:10" x14ac:dyDescent="0.3">
      <c r="A144" s="70" t="s">
        <v>1869</v>
      </c>
      <c r="B144" s="73" t="s">
        <v>1839</v>
      </c>
      <c r="C144" s="73" t="s">
        <v>1898</v>
      </c>
      <c r="D144" s="74">
        <v>0</v>
      </c>
      <c r="E144" s="72">
        <v>14742478.034899203</v>
      </c>
      <c r="F144" s="72">
        <v>1423203.9165065982</v>
      </c>
      <c r="G144" s="72">
        <v>-113675.07840999997</v>
      </c>
      <c r="H144" s="72">
        <v>0</v>
      </c>
      <c r="I144" s="72">
        <v>16052006.872995805</v>
      </c>
      <c r="J144" s="72">
        <v>15380188.782959508</v>
      </c>
    </row>
    <row r="145" spans="1:11" x14ac:dyDescent="0.3">
      <c r="A145" s="70" t="s">
        <v>1870</v>
      </c>
      <c r="B145" s="71" t="s">
        <v>1839</v>
      </c>
      <c r="C145" s="71" t="s">
        <v>1839</v>
      </c>
      <c r="D145" s="31"/>
      <c r="E145" s="72"/>
      <c r="F145" s="72"/>
      <c r="G145" s="72"/>
      <c r="H145" s="72"/>
      <c r="I145" s="72"/>
      <c r="J145" s="72"/>
    </row>
    <row r="146" spans="1:11" x14ac:dyDescent="0.3">
      <c r="A146" s="70" t="s">
        <v>1871</v>
      </c>
      <c r="B146" s="71" t="s">
        <v>1839</v>
      </c>
      <c r="C146" s="71" t="s">
        <v>1524</v>
      </c>
      <c r="D146" s="74">
        <v>2.1</v>
      </c>
      <c r="E146" s="72">
        <v>434521.94040469022</v>
      </c>
      <c r="F146" s="72">
        <v>67185.138065094099</v>
      </c>
      <c r="G146" s="72">
        <v>-3906.5047199999995</v>
      </c>
      <c r="H146" s="72">
        <v>0</v>
      </c>
      <c r="I146" s="72">
        <v>497800.57374978444</v>
      </c>
      <c r="J146" s="72">
        <v>462812.15058842994</v>
      </c>
    </row>
    <row r="147" spans="1:11" ht="15" thickBot="1" x14ac:dyDescent="0.3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pans="1:11" x14ac:dyDescent="0.3">
      <c r="A148" s="70" t="s">
        <v>1838</v>
      </c>
    </row>
    <row r="149" spans="1:11" x14ac:dyDescent="0.3">
      <c r="A149" s="70" t="s">
        <v>1840</v>
      </c>
      <c r="B149" s="71" t="s">
        <v>1839</v>
      </c>
      <c r="C149" s="71" t="s">
        <v>1541</v>
      </c>
      <c r="D149" s="31"/>
      <c r="E149" s="72"/>
      <c r="F149" s="72"/>
      <c r="G149" s="72"/>
      <c r="H149" s="72"/>
      <c r="I149" s="72"/>
      <c r="J149" s="72"/>
    </row>
    <row r="150" spans="1:11" x14ac:dyDescent="0.3">
      <c r="A150" s="70" t="s">
        <v>1841</v>
      </c>
      <c r="B150" s="73" t="s">
        <v>1839</v>
      </c>
      <c r="C150" s="73" t="s">
        <v>1542</v>
      </c>
      <c r="D150" s="74">
        <v>16.5</v>
      </c>
      <c r="E150" s="72">
        <v>6171.8712051796174</v>
      </c>
      <c r="F150" s="72">
        <v>12.962831425989062</v>
      </c>
      <c r="G150" s="72">
        <v>-44.223550000000003</v>
      </c>
      <c r="H150" s="72">
        <v>0</v>
      </c>
      <c r="I150" s="72">
        <v>6140.6104866056057</v>
      </c>
      <c r="J150" s="72">
        <v>6157.6108830069561</v>
      </c>
    </row>
    <row r="151" spans="1:11" x14ac:dyDescent="0.3">
      <c r="A151" s="70" t="s">
        <v>1842</v>
      </c>
      <c r="B151" s="73" t="s">
        <v>1839</v>
      </c>
      <c r="C151" s="73" t="s">
        <v>1556</v>
      </c>
      <c r="D151" s="74">
        <v>17.399999999999999</v>
      </c>
      <c r="E151" s="72">
        <v>395363.09994048439</v>
      </c>
      <c r="F151" s="72">
        <v>54376.802188476664</v>
      </c>
      <c r="G151" s="72">
        <v>-40237.638259999985</v>
      </c>
      <c r="H151" s="72">
        <v>0</v>
      </c>
      <c r="I151" s="72">
        <v>409502.26386896113</v>
      </c>
      <c r="J151" s="72">
        <v>410323.28750676004</v>
      </c>
    </row>
    <row r="152" spans="1:11" ht="15" thickBot="1" x14ac:dyDescent="0.35">
      <c r="A152" s="70" t="s">
        <v>1843</v>
      </c>
      <c r="B152" s="73" t="s">
        <v>1839</v>
      </c>
      <c r="C152" s="73" t="s">
        <v>1899</v>
      </c>
      <c r="D152" s="74">
        <v>2.1</v>
      </c>
      <c r="E152" s="72">
        <v>59224.687570000002</v>
      </c>
      <c r="F152" s="72">
        <v>0</v>
      </c>
      <c r="G152" s="72">
        <v>0</v>
      </c>
      <c r="H152" s="72">
        <v>0</v>
      </c>
      <c r="I152" s="72">
        <v>59224.687570000002</v>
      </c>
      <c r="J152" s="72">
        <v>59224.687570000016</v>
      </c>
    </row>
    <row r="153" spans="1:11" ht="15" thickTop="1" x14ac:dyDescent="0.3">
      <c r="A153" s="70" t="s">
        <v>1844</v>
      </c>
      <c r="B153" s="73" t="s">
        <v>1839</v>
      </c>
      <c r="C153" s="73" t="s">
        <v>1900</v>
      </c>
      <c r="D153" s="31">
        <v>0</v>
      </c>
      <c r="E153" s="75">
        <v>460759.658715664</v>
      </c>
      <c r="F153" s="75">
        <v>54389.765019902654</v>
      </c>
      <c r="G153" s="75">
        <v>-40281.86180999998</v>
      </c>
      <c r="H153" s="75">
        <v>0</v>
      </c>
      <c r="I153" s="75">
        <v>474867.56192556676</v>
      </c>
      <c r="J153" s="75">
        <v>475705.58595976699</v>
      </c>
    </row>
    <row r="154" spans="1:11" x14ac:dyDescent="0.3">
      <c r="A154" s="70" t="s">
        <v>1845</v>
      </c>
      <c r="B154" s="71" t="s">
        <v>1839</v>
      </c>
      <c r="C154" s="71" t="s">
        <v>1839</v>
      </c>
      <c r="D154" s="31"/>
      <c r="E154" s="72"/>
      <c r="F154" s="72"/>
      <c r="G154" s="72"/>
      <c r="H154" s="72"/>
      <c r="I154" s="72"/>
      <c r="J154" s="72"/>
    </row>
    <row r="155" spans="1:11" x14ac:dyDescent="0.3">
      <c r="A155" s="70" t="s">
        <v>1846</v>
      </c>
      <c r="B155" s="71" t="s">
        <v>1839</v>
      </c>
      <c r="C155" s="71" t="s">
        <v>1687</v>
      </c>
      <c r="D155" s="74">
        <v>20</v>
      </c>
      <c r="E155" s="72">
        <v>2641.0658944088414</v>
      </c>
      <c r="F155" s="72">
        <v>20.68338122501018</v>
      </c>
      <c r="G155" s="72">
        <v>0</v>
      </c>
      <c r="H155" s="72">
        <v>0</v>
      </c>
      <c r="I155" s="72">
        <v>2661.7492756338515</v>
      </c>
      <c r="J155" s="72">
        <v>2656.3903402434394</v>
      </c>
    </row>
    <row r="156" spans="1:11" x14ac:dyDescent="0.3">
      <c r="A156" s="70" t="s">
        <v>1847</v>
      </c>
      <c r="B156" s="71" t="s">
        <v>1839</v>
      </c>
      <c r="C156" s="71" t="s">
        <v>1839</v>
      </c>
      <c r="D156" s="31"/>
      <c r="E156" s="72"/>
      <c r="F156" s="72"/>
      <c r="G156" s="72"/>
      <c r="H156" s="72"/>
      <c r="I156" s="72"/>
      <c r="J156" s="72"/>
    </row>
    <row r="157" spans="1:11" x14ac:dyDescent="0.3">
      <c r="A157" s="70" t="s">
        <v>1849</v>
      </c>
      <c r="B157" s="71" t="s">
        <v>1839</v>
      </c>
      <c r="C157" s="71" t="s">
        <v>1690</v>
      </c>
      <c r="D157" s="74">
        <v>7.5</v>
      </c>
      <c r="E157" s="72">
        <v>324792.50744107814</v>
      </c>
      <c r="F157" s="72">
        <v>34367.700323447643</v>
      </c>
      <c r="G157" s="72">
        <v>-12685.296600000001</v>
      </c>
      <c r="H157" s="72">
        <v>0</v>
      </c>
      <c r="I157" s="72">
        <v>346474.91116452561</v>
      </c>
      <c r="J157" s="72">
        <v>336103.5815435712</v>
      </c>
    </row>
    <row r="158" spans="1:11" x14ac:dyDescent="0.3">
      <c r="A158" s="70" t="s">
        <v>1850</v>
      </c>
      <c r="B158" s="71" t="s">
        <v>1839</v>
      </c>
      <c r="C158" s="71" t="s">
        <v>1839</v>
      </c>
      <c r="D158" s="31"/>
      <c r="E158" s="72"/>
      <c r="F158" s="72"/>
      <c r="G158" s="72"/>
      <c r="H158" s="72"/>
      <c r="I158" s="72"/>
      <c r="J158" s="72"/>
    </row>
    <row r="159" spans="1:11" x14ac:dyDescent="0.3">
      <c r="A159" s="70" t="s">
        <v>1851</v>
      </c>
      <c r="B159" s="71" t="s">
        <v>1839</v>
      </c>
      <c r="C159" s="71" t="s">
        <v>1721</v>
      </c>
      <c r="D159" s="74">
        <v>9.4</v>
      </c>
      <c r="E159" s="72">
        <v>598.91556000000003</v>
      </c>
      <c r="F159" s="72">
        <v>0</v>
      </c>
      <c r="G159" s="72">
        <v>0</v>
      </c>
      <c r="H159" s="72">
        <v>0</v>
      </c>
      <c r="I159" s="72">
        <v>598.91556000000003</v>
      </c>
      <c r="J159" s="72">
        <v>598.91556000000003</v>
      </c>
    </row>
    <row r="160" spans="1:11" ht="15" thickBot="1" x14ac:dyDescent="0.35">
      <c r="A160" s="70" t="s">
        <v>1852</v>
      </c>
    </row>
    <row r="161" spans="1:10" ht="15" thickTop="1" x14ac:dyDescent="0.3">
      <c r="A161" s="70" t="s">
        <v>1853</v>
      </c>
      <c r="B161" s="73" t="s">
        <v>1839</v>
      </c>
      <c r="C161" s="73" t="s">
        <v>1901</v>
      </c>
      <c r="D161" s="31">
        <v>0</v>
      </c>
      <c r="E161" s="75">
        <v>1223314.0880158411</v>
      </c>
      <c r="F161" s="75">
        <v>155963.28678966939</v>
      </c>
      <c r="G161" s="75">
        <v>-56873.663129999979</v>
      </c>
      <c r="H161" s="75">
        <v>0</v>
      </c>
      <c r="I161" s="75">
        <v>1322403.7116755105</v>
      </c>
      <c r="J161" s="75">
        <v>1277876.6239920116</v>
      </c>
    </row>
    <row r="162" spans="1:10" x14ac:dyDescent="0.3">
      <c r="A162" s="70" t="s">
        <v>1854</v>
      </c>
    </row>
    <row r="163" spans="1:10" x14ac:dyDescent="0.3">
      <c r="A163" s="70" t="s">
        <v>1855</v>
      </c>
      <c r="B163" s="71" t="s">
        <v>1839</v>
      </c>
      <c r="C163" s="71" t="s">
        <v>1902</v>
      </c>
      <c r="D163" s="31"/>
      <c r="E163" s="72"/>
      <c r="F163" s="72"/>
      <c r="G163" s="72"/>
      <c r="H163" s="72"/>
      <c r="I163" s="72"/>
      <c r="J163" s="72"/>
    </row>
    <row r="164" spans="1:10" ht="15" thickBot="1" x14ac:dyDescent="0.35">
      <c r="A164" s="70" t="s">
        <v>1856</v>
      </c>
      <c r="B164" s="73" t="s">
        <v>1839</v>
      </c>
      <c r="C164" s="73" t="s">
        <v>1903</v>
      </c>
      <c r="D164" s="76" t="s">
        <v>1839</v>
      </c>
      <c r="E164" s="31">
        <v>107382.86972</v>
      </c>
      <c r="F164" s="31">
        <v>0</v>
      </c>
      <c r="G164" s="31">
        <v>0</v>
      </c>
      <c r="H164" s="31">
        <v>0</v>
      </c>
      <c r="I164" s="31">
        <v>107382.86972</v>
      </c>
      <c r="J164" s="31">
        <v>107382.86972000002</v>
      </c>
    </row>
    <row r="165" spans="1:10" ht="15" thickTop="1" x14ac:dyDescent="0.3">
      <c r="A165" s="70" t="s">
        <v>1857</v>
      </c>
      <c r="B165" s="73" t="s">
        <v>1839</v>
      </c>
      <c r="C165" s="73" t="s">
        <v>1904</v>
      </c>
      <c r="D165" s="31">
        <v>0</v>
      </c>
      <c r="E165" s="75">
        <v>107382.86972</v>
      </c>
      <c r="F165" s="75">
        <v>0</v>
      </c>
      <c r="G165" s="75">
        <v>0</v>
      </c>
      <c r="H165" s="75">
        <v>0</v>
      </c>
      <c r="I165" s="75">
        <v>107382.86972</v>
      </c>
      <c r="J165" s="75">
        <v>107382.86972000002</v>
      </c>
    </row>
    <row r="166" spans="1:10" x14ac:dyDescent="0.3">
      <c r="A166" s="70" t="s">
        <v>1858</v>
      </c>
      <c r="B166" s="71" t="s">
        <v>1839</v>
      </c>
      <c r="C166" s="71" t="s">
        <v>1839</v>
      </c>
      <c r="D166" s="31"/>
      <c r="E166" s="72"/>
      <c r="F166" s="72"/>
      <c r="G166" s="72"/>
      <c r="H166" s="72"/>
      <c r="I166" s="72"/>
      <c r="J166" s="72"/>
    </row>
    <row r="167" spans="1:10" x14ac:dyDescent="0.3">
      <c r="A167" s="70" t="s">
        <v>1859</v>
      </c>
      <c r="B167" s="77" t="s">
        <v>1839</v>
      </c>
      <c r="C167" s="77" t="s">
        <v>1905</v>
      </c>
      <c r="D167" s="74">
        <v>0</v>
      </c>
      <c r="E167" s="72">
        <v>46060918.435299501</v>
      </c>
      <c r="F167" s="72">
        <v>3496904.385377958</v>
      </c>
      <c r="G167" s="72">
        <v>-546043.23212799698</v>
      </c>
      <c r="H167" s="72">
        <v>79829.710828811891</v>
      </c>
      <c r="I167" s="72">
        <v>49091609.299378276</v>
      </c>
      <c r="J167" s="72">
        <v>47521027.963041909</v>
      </c>
    </row>
    <row r="168" spans="1:10" x14ac:dyDescent="0.3">
      <c r="A168" s="70" t="s">
        <v>1861</v>
      </c>
      <c r="B168" s="71" t="s">
        <v>1839</v>
      </c>
      <c r="C168" s="71" t="s">
        <v>1839</v>
      </c>
      <c r="D168" s="31"/>
      <c r="E168" s="72"/>
      <c r="F168" s="72"/>
      <c r="G168" s="72"/>
      <c r="H168" s="72"/>
      <c r="I168" s="72"/>
      <c r="J168" s="72"/>
    </row>
    <row r="169" spans="1:10" x14ac:dyDescent="0.3">
      <c r="A169" s="70" t="s">
        <v>1862</v>
      </c>
      <c r="B169" s="30" t="s">
        <v>1839</v>
      </c>
      <c r="C169" s="30" t="s">
        <v>1728</v>
      </c>
      <c r="D169" s="78">
        <v>0</v>
      </c>
      <c r="E169" s="72">
        <v>301356.71503867762</v>
      </c>
      <c r="F169" s="72">
        <v>7.6438412408896763</v>
      </c>
      <c r="G169" s="72">
        <v>0</v>
      </c>
      <c r="H169" s="72">
        <v>0</v>
      </c>
      <c r="I169" s="72">
        <v>301364.35887991852</v>
      </c>
      <c r="J169" s="72">
        <v>301361.84725190228</v>
      </c>
    </row>
    <row r="170" spans="1:10" ht="15" thickBot="1" x14ac:dyDescent="0.35">
      <c r="A170" s="70" t="s">
        <v>1863</v>
      </c>
      <c r="B170" s="71" t="s">
        <v>1839</v>
      </c>
      <c r="C170" s="71" t="s">
        <v>1839</v>
      </c>
      <c r="D170" s="31"/>
      <c r="E170" s="72"/>
      <c r="F170" s="72"/>
      <c r="G170" s="72"/>
      <c r="H170" s="72"/>
      <c r="I170" s="72"/>
      <c r="J170" s="72"/>
    </row>
    <row r="171" spans="1:10" ht="15" thickBot="1" x14ac:dyDescent="0.35">
      <c r="A171" s="70" t="s">
        <v>1864</v>
      </c>
      <c r="B171" s="77" t="s">
        <v>1839</v>
      </c>
      <c r="C171" s="77" t="s">
        <v>1906</v>
      </c>
      <c r="D171" s="31">
        <v>0</v>
      </c>
      <c r="E171" s="79">
        <v>46362264.011784427</v>
      </c>
      <c r="F171" s="79">
        <v>3496911.9052003725</v>
      </c>
      <c r="G171" s="79">
        <v>-546043.23212799698</v>
      </c>
      <c r="H171" s="79">
        <v>79829.710828811891</v>
      </c>
      <c r="I171" s="79">
        <v>49392962.395685606</v>
      </c>
      <c r="J171" s="79">
        <v>47822378.581263609</v>
      </c>
    </row>
    <row r="172" spans="1:10" ht="15.75" thickTop="1" x14ac:dyDescent="0.25">
      <c r="A172" s="70" t="s">
        <v>1865</v>
      </c>
      <c r="C172" s="28" t="s">
        <v>1839</v>
      </c>
    </row>
    <row r="173" spans="1:10" ht="15" x14ac:dyDescent="0.25">
      <c r="A173" s="70" t="s">
        <v>1866</v>
      </c>
      <c r="C173" s="28"/>
    </row>
    <row r="174" spans="1:10" ht="15" x14ac:dyDescent="0.25">
      <c r="A174" s="70" t="s">
        <v>1867</v>
      </c>
      <c r="C174" s="28" t="s">
        <v>1907</v>
      </c>
    </row>
    <row r="175" spans="1:10" ht="15" x14ac:dyDescent="0.25">
      <c r="A175" s="70" t="s">
        <v>1868</v>
      </c>
      <c r="C175" s="28" t="s">
        <v>1908</v>
      </c>
    </row>
    <row r="176" spans="1:10" ht="15" x14ac:dyDescent="0.25">
      <c r="A176" s="70" t="s">
        <v>1869</v>
      </c>
      <c r="C176" s="28" t="s">
        <v>1909</v>
      </c>
    </row>
    <row r="177" spans="1:11" x14ac:dyDescent="0.3">
      <c r="A177" s="70" t="s">
        <v>1870</v>
      </c>
      <c r="C177" s="28" t="s">
        <v>1910</v>
      </c>
    </row>
    <row r="178" spans="1:11" x14ac:dyDescent="0.3">
      <c r="A178" s="70" t="s">
        <v>1871</v>
      </c>
    </row>
    <row r="179" spans="1:11" ht="15" thickBot="1" x14ac:dyDescent="0.3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</sheetData>
  <pageMargins left="0.5" right="0.5" top="0.75" bottom="0.5" header="0.75" footer="0.5"/>
  <pageSetup scale="75" orientation="landscape" r:id="rId1"/>
  <rowBreaks count="4" manualBreakCount="4">
    <brk id="51" max="16383" man="1"/>
    <brk id="83" max="16383" man="1"/>
    <brk id="115" max="16383" man="1"/>
    <brk id="1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8"/>
  <sheetViews>
    <sheetView zoomScale="80" zoomScaleNormal="80" workbookViewId="0">
      <selection activeCell="A7" sqref="A7"/>
    </sheetView>
  </sheetViews>
  <sheetFormatPr defaultColWidth="8.88671875" defaultRowHeight="14.4" x14ac:dyDescent="0.3"/>
  <cols>
    <col min="1" max="1" width="32.5546875" style="34" customWidth="1"/>
    <col min="2" max="2" width="43.33203125" style="34" customWidth="1"/>
    <col min="3" max="3" width="50" style="34" customWidth="1"/>
    <col min="4" max="5" width="35.5546875" style="34" customWidth="1"/>
    <col min="6" max="6" width="22.33203125" style="34" customWidth="1"/>
    <col min="7" max="7" width="50" style="34" customWidth="1"/>
    <col min="8" max="8" width="47.33203125" style="34" customWidth="1"/>
    <col min="9" max="9" width="46" style="34" customWidth="1"/>
    <col min="10" max="10" width="80.88671875" style="34" customWidth="1"/>
    <col min="11" max="11" width="25.6640625" style="34" customWidth="1"/>
    <col min="12" max="12" width="25.44140625" style="34" customWidth="1"/>
    <col min="13" max="13" width="35.5546875" style="34" customWidth="1"/>
    <col min="14" max="16384" width="8.88671875" style="34"/>
  </cols>
  <sheetData>
    <row r="1" spans="1:13" x14ac:dyDescent="0.3">
      <c r="A1" s="39" t="s">
        <v>1935</v>
      </c>
    </row>
    <row r="2" spans="1:13" x14ac:dyDescent="0.3">
      <c r="A2" s="39" t="s">
        <v>1936</v>
      </c>
    </row>
    <row r="3" spans="1:13" x14ac:dyDescent="0.3">
      <c r="A3" s="39" t="s">
        <v>1937</v>
      </c>
    </row>
    <row r="4" spans="1:13" x14ac:dyDescent="0.3">
      <c r="A4" s="39" t="s">
        <v>1938</v>
      </c>
    </row>
    <row r="5" spans="1:13" x14ac:dyDescent="0.3">
      <c r="A5" s="39" t="s">
        <v>1939</v>
      </c>
    </row>
    <row r="6" spans="1:13" x14ac:dyDescent="0.3">
      <c r="A6" s="39" t="s">
        <v>1942</v>
      </c>
    </row>
    <row r="8" spans="1:13" ht="15" thickBot="1" x14ac:dyDescent="0.35"/>
    <row r="9" spans="1:13" ht="108.45" customHeight="1" thickBot="1" x14ac:dyDescent="0.35">
      <c r="A9" s="32" t="s">
        <v>178</v>
      </c>
      <c r="B9" s="32" t="s">
        <v>179</v>
      </c>
      <c r="C9" s="32" t="s">
        <v>180</v>
      </c>
      <c r="D9" s="32" t="s">
        <v>169</v>
      </c>
      <c r="E9" s="111" t="s">
        <v>1795</v>
      </c>
      <c r="F9" s="32" t="s">
        <v>181</v>
      </c>
      <c r="G9" s="32" t="s">
        <v>182</v>
      </c>
      <c r="H9" s="32" t="s">
        <v>183</v>
      </c>
      <c r="I9" s="32" t="s">
        <v>184</v>
      </c>
      <c r="J9" s="32" t="s">
        <v>185</v>
      </c>
      <c r="K9" s="33" t="s">
        <v>30</v>
      </c>
      <c r="L9" s="33" t="s">
        <v>31</v>
      </c>
      <c r="M9" s="111" t="s">
        <v>1795</v>
      </c>
    </row>
    <row r="10" spans="1:13" x14ac:dyDescent="0.3">
      <c r="A10" s="35" t="s">
        <v>33</v>
      </c>
      <c r="B10" s="35" t="s">
        <v>186</v>
      </c>
      <c r="C10" s="35" t="s">
        <v>187</v>
      </c>
      <c r="D10" s="35" t="s">
        <v>188</v>
      </c>
      <c r="E10" s="35"/>
      <c r="F10" s="35" t="s">
        <v>189</v>
      </c>
      <c r="G10" s="35" t="s">
        <v>190</v>
      </c>
      <c r="H10" s="35" t="s">
        <v>191</v>
      </c>
      <c r="I10" s="35" t="s">
        <v>192</v>
      </c>
      <c r="J10" s="36" t="s">
        <v>193</v>
      </c>
      <c r="K10" s="37">
        <v>14326199.239502423</v>
      </c>
      <c r="L10" s="37">
        <v>14326199.239502423</v>
      </c>
      <c r="M10" s="35"/>
    </row>
    <row r="11" spans="1:13" x14ac:dyDescent="0.3">
      <c r="A11" s="35" t="s">
        <v>33</v>
      </c>
      <c r="B11" s="35" t="s">
        <v>186</v>
      </c>
      <c r="C11" s="35" t="s">
        <v>187</v>
      </c>
      <c r="D11" s="35" t="s">
        <v>188</v>
      </c>
      <c r="E11" s="35"/>
      <c r="F11" s="35" t="s">
        <v>189</v>
      </c>
      <c r="G11" s="35" t="s">
        <v>190</v>
      </c>
      <c r="H11" s="35" t="s">
        <v>191</v>
      </c>
      <c r="I11" s="35" t="s">
        <v>192</v>
      </c>
      <c r="J11" s="36" t="s">
        <v>194</v>
      </c>
      <c r="K11" s="37">
        <v>89596.65190543684</v>
      </c>
      <c r="L11" s="37">
        <v>89596.65190543684</v>
      </c>
      <c r="M11" s="35"/>
    </row>
    <row r="12" spans="1:13" x14ac:dyDescent="0.3">
      <c r="A12" s="35" t="s">
        <v>33</v>
      </c>
      <c r="B12" s="35" t="s">
        <v>186</v>
      </c>
      <c r="C12" s="35" t="s">
        <v>187</v>
      </c>
      <c r="D12" s="35" t="s">
        <v>188</v>
      </c>
      <c r="E12" s="35"/>
      <c r="F12" s="35" t="s">
        <v>189</v>
      </c>
      <c r="G12" s="35" t="s">
        <v>190</v>
      </c>
      <c r="H12" s="35" t="s">
        <v>191</v>
      </c>
      <c r="I12" s="35" t="s">
        <v>192</v>
      </c>
      <c r="J12" s="36" t="s">
        <v>195</v>
      </c>
      <c r="K12" s="37">
        <v>951198.51105155353</v>
      </c>
      <c r="L12" s="37">
        <v>951198.51105155353</v>
      </c>
      <c r="M12" s="35"/>
    </row>
    <row r="13" spans="1:13" x14ac:dyDescent="0.3">
      <c r="A13" s="35" t="s">
        <v>33</v>
      </c>
      <c r="B13" s="35" t="s">
        <v>186</v>
      </c>
      <c r="C13" s="35" t="s">
        <v>187</v>
      </c>
      <c r="D13" s="35" t="s">
        <v>196</v>
      </c>
      <c r="E13" s="35"/>
      <c r="F13" s="35" t="s">
        <v>189</v>
      </c>
      <c r="G13" s="35" t="s">
        <v>190</v>
      </c>
      <c r="H13" s="35" t="s">
        <v>191</v>
      </c>
      <c r="I13" s="35" t="s">
        <v>192</v>
      </c>
      <c r="J13" s="36" t="s">
        <v>197</v>
      </c>
      <c r="K13" s="37">
        <v>1203562.2</v>
      </c>
      <c r="L13" s="37">
        <v>1203562.2</v>
      </c>
      <c r="M13" s="35"/>
    </row>
    <row r="14" spans="1:13" x14ac:dyDescent="0.3">
      <c r="A14" s="35" t="s">
        <v>33</v>
      </c>
      <c r="B14" s="35" t="s">
        <v>186</v>
      </c>
      <c r="C14" s="35" t="s">
        <v>187</v>
      </c>
      <c r="D14" s="35" t="s">
        <v>198</v>
      </c>
      <c r="E14" s="35"/>
      <c r="F14" s="35" t="s">
        <v>189</v>
      </c>
      <c r="G14" s="35" t="s">
        <v>190</v>
      </c>
      <c r="H14" s="35" t="s">
        <v>191</v>
      </c>
      <c r="I14" s="35" t="s">
        <v>192</v>
      </c>
      <c r="J14" s="36" t="s">
        <v>199</v>
      </c>
      <c r="K14" s="37">
        <v>63991.27</v>
      </c>
      <c r="L14" s="37">
        <v>63991.27</v>
      </c>
      <c r="M14" s="35"/>
    </row>
    <row r="15" spans="1:13" x14ac:dyDescent="0.3">
      <c r="A15" s="35" t="s">
        <v>33</v>
      </c>
      <c r="B15" s="35" t="s">
        <v>186</v>
      </c>
      <c r="C15" s="35" t="s">
        <v>187</v>
      </c>
      <c r="D15" s="35" t="s">
        <v>200</v>
      </c>
      <c r="E15" s="35"/>
      <c r="F15" s="35" t="s">
        <v>189</v>
      </c>
      <c r="G15" s="35" t="s">
        <v>190</v>
      </c>
      <c r="H15" s="35" t="s">
        <v>191</v>
      </c>
      <c r="I15" s="35" t="s">
        <v>192</v>
      </c>
      <c r="J15" s="36" t="s">
        <v>201</v>
      </c>
      <c r="K15" s="37">
        <v>483790.16</v>
      </c>
      <c r="L15" s="37">
        <v>483790.16</v>
      </c>
      <c r="M15" s="35"/>
    </row>
    <row r="16" spans="1:13" x14ac:dyDescent="0.3">
      <c r="A16" s="35" t="s">
        <v>33</v>
      </c>
      <c r="B16" s="35" t="s">
        <v>186</v>
      </c>
      <c r="C16" s="35" t="s">
        <v>187</v>
      </c>
      <c r="D16" s="35" t="s">
        <v>202</v>
      </c>
      <c r="E16" s="35"/>
      <c r="F16" s="35" t="s">
        <v>189</v>
      </c>
      <c r="G16" s="35" t="s">
        <v>190</v>
      </c>
      <c r="H16" s="35" t="s">
        <v>191</v>
      </c>
      <c r="I16" s="35" t="s">
        <v>192</v>
      </c>
      <c r="J16" s="36" t="s">
        <v>203</v>
      </c>
      <c r="K16" s="37">
        <v>769.33</v>
      </c>
      <c r="L16" s="37">
        <v>769.33</v>
      </c>
      <c r="M16" s="35"/>
    </row>
    <row r="17" spans="1:13" x14ac:dyDescent="0.3">
      <c r="A17" s="35" t="s">
        <v>33</v>
      </c>
      <c r="B17" s="35" t="s">
        <v>186</v>
      </c>
      <c r="C17" s="35" t="s">
        <v>187</v>
      </c>
      <c r="D17" s="35" t="s">
        <v>204</v>
      </c>
      <c r="E17" s="35"/>
      <c r="F17" s="35" t="s">
        <v>189</v>
      </c>
      <c r="G17" s="35" t="s">
        <v>190</v>
      </c>
      <c r="H17" s="35" t="s">
        <v>191</v>
      </c>
      <c r="I17" s="35" t="s">
        <v>192</v>
      </c>
      <c r="J17" s="36" t="s">
        <v>205</v>
      </c>
      <c r="K17" s="37">
        <v>862213.5</v>
      </c>
      <c r="L17" s="37">
        <v>862213.5</v>
      </c>
      <c r="M17" s="35"/>
    </row>
    <row r="18" spans="1:13" x14ac:dyDescent="0.3">
      <c r="A18" s="35" t="s">
        <v>33</v>
      </c>
      <c r="B18" s="35" t="s">
        <v>186</v>
      </c>
      <c r="C18" s="35" t="s">
        <v>187</v>
      </c>
      <c r="D18" s="35" t="s">
        <v>206</v>
      </c>
      <c r="E18" s="35"/>
      <c r="F18" s="35" t="s">
        <v>189</v>
      </c>
      <c r="G18" s="35" t="s">
        <v>190</v>
      </c>
      <c r="H18" s="35" t="s">
        <v>191</v>
      </c>
      <c r="I18" s="35" t="s">
        <v>192</v>
      </c>
      <c r="J18" s="36" t="s">
        <v>207</v>
      </c>
      <c r="K18" s="37">
        <v>305141.53999999998</v>
      </c>
      <c r="L18" s="37">
        <v>305141.53999999998</v>
      </c>
      <c r="M18" s="35"/>
    </row>
    <row r="19" spans="1:13" x14ac:dyDescent="0.3">
      <c r="A19" s="35" t="s">
        <v>33</v>
      </c>
      <c r="B19" s="35" t="s">
        <v>186</v>
      </c>
      <c r="C19" s="35" t="s">
        <v>187</v>
      </c>
      <c r="D19" s="35" t="s">
        <v>208</v>
      </c>
      <c r="E19" s="35"/>
      <c r="F19" s="35" t="s">
        <v>189</v>
      </c>
      <c r="G19" s="35" t="s">
        <v>190</v>
      </c>
      <c r="H19" s="35" t="s">
        <v>191</v>
      </c>
      <c r="I19" s="35" t="s">
        <v>192</v>
      </c>
      <c r="J19" s="36" t="s">
        <v>209</v>
      </c>
      <c r="K19" s="37">
        <v>303205.28000000003</v>
      </c>
      <c r="L19" s="37">
        <v>303205.28000000003</v>
      </c>
      <c r="M19" s="35"/>
    </row>
    <row r="20" spans="1:13" x14ac:dyDescent="0.3">
      <c r="A20" s="35" t="s">
        <v>33</v>
      </c>
      <c r="B20" s="35" t="s">
        <v>186</v>
      </c>
      <c r="C20" s="35" t="s">
        <v>187</v>
      </c>
      <c r="D20" s="35" t="s">
        <v>210</v>
      </c>
      <c r="E20" s="35"/>
      <c r="F20" s="35" t="s">
        <v>189</v>
      </c>
      <c r="G20" s="35" t="s">
        <v>190</v>
      </c>
      <c r="H20" s="35" t="s">
        <v>191</v>
      </c>
      <c r="I20" s="35" t="s">
        <v>192</v>
      </c>
      <c r="J20" s="36" t="s">
        <v>211</v>
      </c>
      <c r="K20" s="37">
        <v>2126465.92</v>
      </c>
      <c r="L20" s="37">
        <v>2126465.92</v>
      </c>
      <c r="M20" s="35"/>
    </row>
    <row r="21" spans="1:13" x14ac:dyDescent="0.3">
      <c r="A21" s="35" t="s">
        <v>33</v>
      </c>
      <c r="B21" s="35" t="s">
        <v>186</v>
      </c>
      <c r="C21" s="35" t="s">
        <v>187</v>
      </c>
      <c r="D21" s="35" t="s">
        <v>212</v>
      </c>
      <c r="E21" s="35"/>
      <c r="F21" s="35" t="s">
        <v>189</v>
      </c>
      <c r="G21" s="35" t="s">
        <v>190</v>
      </c>
      <c r="H21" s="35" t="s">
        <v>191</v>
      </c>
      <c r="I21" s="35" t="s">
        <v>192</v>
      </c>
      <c r="J21" s="36" t="s">
        <v>213</v>
      </c>
      <c r="K21" s="37">
        <v>319779.75</v>
      </c>
      <c r="L21" s="37">
        <v>319779.75</v>
      </c>
      <c r="M21" s="35"/>
    </row>
    <row r="22" spans="1:13" x14ac:dyDescent="0.3">
      <c r="A22" s="35" t="s">
        <v>33</v>
      </c>
      <c r="B22" s="35" t="s">
        <v>186</v>
      </c>
      <c r="C22" s="35" t="s">
        <v>187</v>
      </c>
      <c r="D22" s="35" t="s">
        <v>214</v>
      </c>
      <c r="E22" s="35"/>
      <c r="F22" s="35" t="s">
        <v>189</v>
      </c>
      <c r="G22" s="35" t="s">
        <v>190</v>
      </c>
      <c r="H22" s="35" t="s">
        <v>191</v>
      </c>
      <c r="I22" s="35" t="s">
        <v>192</v>
      </c>
      <c r="J22" s="36" t="s">
        <v>215</v>
      </c>
      <c r="K22" s="37">
        <v>1726.92</v>
      </c>
      <c r="L22" s="37">
        <v>1726.92</v>
      </c>
      <c r="M22" s="35"/>
    </row>
    <row r="23" spans="1:13" ht="15" thickBot="1" x14ac:dyDescent="0.35">
      <c r="A23" s="35" t="s">
        <v>33</v>
      </c>
      <c r="B23" s="35" t="s">
        <v>186</v>
      </c>
      <c r="C23" s="35" t="s">
        <v>187</v>
      </c>
      <c r="D23" s="35" t="s">
        <v>216</v>
      </c>
      <c r="E23" s="35"/>
      <c r="F23" s="35" t="s">
        <v>189</v>
      </c>
      <c r="G23" s="35" t="s">
        <v>190</v>
      </c>
      <c r="H23" s="35" t="s">
        <v>191</v>
      </c>
      <c r="I23" s="35" t="s">
        <v>192</v>
      </c>
      <c r="J23" s="36" t="s">
        <v>217</v>
      </c>
      <c r="K23" s="37">
        <v>4200001</v>
      </c>
      <c r="L23" s="37">
        <v>4200001</v>
      </c>
      <c r="M23" s="35"/>
    </row>
    <row r="24" spans="1:13" s="39" customFormat="1" x14ac:dyDescent="0.3">
      <c r="A24" s="38" t="s">
        <v>33</v>
      </c>
      <c r="B24" s="38" t="s">
        <v>186</v>
      </c>
      <c r="C24" s="38" t="s">
        <v>187</v>
      </c>
      <c r="J24" s="112" t="s">
        <v>218</v>
      </c>
      <c r="K24" s="113">
        <v>25237641.27245941</v>
      </c>
      <c r="L24" s="113">
        <v>25237641.27245941</v>
      </c>
    </row>
    <row r="26" spans="1:13" x14ac:dyDescent="0.3">
      <c r="A26" s="35" t="s">
        <v>33</v>
      </c>
      <c r="B26" s="35" t="s">
        <v>186</v>
      </c>
      <c r="C26" s="35" t="s">
        <v>219</v>
      </c>
      <c r="D26" s="35" t="s">
        <v>188</v>
      </c>
      <c r="E26" s="35"/>
      <c r="F26" s="35" t="s">
        <v>189</v>
      </c>
      <c r="G26" s="35" t="s">
        <v>220</v>
      </c>
      <c r="H26" s="35" t="s">
        <v>191</v>
      </c>
      <c r="I26" s="35" t="s">
        <v>221</v>
      </c>
      <c r="J26" s="36" t="s">
        <v>222</v>
      </c>
      <c r="K26" s="37">
        <v>125000.0724154667</v>
      </c>
      <c r="L26" s="37">
        <v>125000.0724154667</v>
      </c>
      <c r="M26" s="35"/>
    </row>
    <row r="27" spans="1:13" x14ac:dyDescent="0.3">
      <c r="A27" s="35" t="s">
        <v>33</v>
      </c>
      <c r="B27" s="35" t="s">
        <v>186</v>
      </c>
      <c r="C27" s="35" t="s">
        <v>219</v>
      </c>
      <c r="D27" s="35" t="s">
        <v>188</v>
      </c>
      <c r="E27" s="35"/>
      <c r="F27" s="35" t="s">
        <v>189</v>
      </c>
      <c r="G27" s="35" t="s">
        <v>223</v>
      </c>
      <c r="H27" s="35" t="s">
        <v>191</v>
      </c>
      <c r="I27" s="35" t="s">
        <v>224</v>
      </c>
      <c r="J27" s="36" t="s">
        <v>225</v>
      </c>
      <c r="K27" s="37">
        <v>3135665.11656417</v>
      </c>
      <c r="L27" s="37">
        <v>3135665.11656417</v>
      </c>
      <c r="M27" s="35"/>
    </row>
    <row r="28" spans="1:13" x14ac:dyDescent="0.3">
      <c r="A28" s="35" t="s">
        <v>33</v>
      </c>
      <c r="B28" s="35" t="s">
        <v>186</v>
      </c>
      <c r="C28" s="35" t="s">
        <v>219</v>
      </c>
      <c r="D28" s="35" t="s">
        <v>188</v>
      </c>
      <c r="E28" s="35"/>
      <c r="F28" s="35" t="s">
        <v>189</v>
      </c>
      <c r="G28" s="35" t="s">
        <v>223</v>
      </c>
      <c r="H28" s="35" t="s">
        <v>191</v>
      </c>
      <c r="I28" s="35" t="s">
        <v>224</v>
      </c>
      <c r="J28" s="36" t="s">
        <v>226</v>
      </c>
      <c r="K28" s="37">
        <v>1880528.5894342125</v>
      </c>
      <c r="L28" s="37">
        <v>1880528.5894342125</v>
      </c>
      <c r="M28" s="35"/>
    </row>
    <row r="29" spans="1:13" x14ac:dyDescent="0.3">
      <c r="A29" s="35" t="s">
        <v>33</v>
      </c>
      <c r="B29" s="35" t="s">
        <v>186</v>
      </c>
      <c r="C29" s="35" t="s">
        <v>219</v>
      </c>
      <c r="D29" s="35" t="s">
        <v>188</v>
      </c>
      <c r="E29" s="35"/>
      <c r="F29" s="35" t="s">
        <v>189</v>
      </c>
      <c r="G29" s="35" t="s">
        <v>223</v>
      </c>
      <c r="H29" s="35" t="s">
        <v>191</v>
      </c>
      <c r="I29" s="35" t="s">
        <v>227</v>
      </c>
      <c r="J29" s="36" t="s">
        <v>228</v>
      </c>
      <c r="K29" s="37">
        <v>761749.06648113718</v>
      </c>
      <c r="L29" s="37">
        <v>2.8764811372384429</v>
      </c>
      <c r="M29" s="35"/>
    </row>
    <row r="30" spans="1:13" x14ac:dyDescent="0.3">
      <c r="A30" s="35" t="s">
        <v>33</v>
      </c>
      <c r="B30" s="35" t="s">
        <v>186</v>
      </c>
      <c r="C30" s="35" t="s">
        <v>219</v>
      </c>
      <c r="D30" s="35" t="s">
        <v>188</v>
      </c>
      <c r="E30" s="35"/>
      <c r="F30" s="35" t="s">
        <v>189</v>
      </c>
      <c r="G30" s="35" t="s">
        <v>223</v>
      </c>
      <c r="H30" s="35" t="s">
        <v>191</v>
      </c>
      <c r="I30" s="35" t="s">
        <v>227</v>
      </c>
      <c r="J30" s="36" t="s">
        <v>229</v>
      </c>
      <c r="K30" s="37">
        <v>148369565.92150727</v>
      </c>
      <c r="L30" s="37">
        <v>126059906.16150728</v>
      </c>
      <c r="M30" s="35"/>
    </row>
    <row r="31" spans="1:13" x14ac:dyDescent="0.3">
      <c r="A31" s="35" t="s">
        <v>33</v>
      </c>
      <c r="B31" s="35" t="s">
        <v>186</v>
      </c>
      <c r="C31" s="35" t="s">
        <v>219</v>
      </c>
      <c r="D31" s="35" t="s">
        <v>188</v>
      </c>
      <c r="E31" s="35"/>
      <c r="F31" s="35" t="s">
        <v>189</v>
      </c>
      <c r="G31" s="35" t="s">
        <v>223</v>
      </c>
      <c r="H31" s="35" t="s">
        <v>191</v>
      </c>
      <c r="I31" s="35" t="s">
        <v>227</v>
      </c>
      <c r="J31" s="36" t="s">
        <v>230</v>
      </c>
      <c r="K31" s="37">
        <v>1088398.4209887232</v>
      </c>
      <c r="L31" s="37">
        <v>1088398.4209887232</v>
      </c>
      <c r="M31" s="35"/>
    </row>
    <row r="32" spans="1:13" x14ac:dyDescent="0.3">
      <c r="A32" s="35" t="s">
        <v>33</v>
      </c>
      <c r="B32" s="35" t="s">
        <v>186</v>
      </c>
      <c r="C32" s="35" t="s">
        <v>219</v>
      </c>
      <c r="D32" s="35" t="s">
        <v>188</v>
      </c>
      <c r="E32" s="35"/>
      <c r="F32" s="35" t="s">
        <v>189</v>
      </c>
      <c r="G32" s="35" t="s">
        <v>191</v>
      </c>
      <c r="H32" s="35" t="s">
        <v>223</v>
      </c>
      <c r="I32" s="35" t="s">
        <v>231</v>
      </c>
      <c r="J32" s="36" t="s">
        <v>232</v>
      </c>
      <c r="K32" s="37">
        <v>369362087.21587855</v>
      </c>
      <c r="L32" s="37">
        <v>525459343.46689445</v>
      </c>
      <c r="M32" s="35"/>
    </row>
    <row r="33" spans="1:13" x14ac:dyDescent="0.3">
      <c r="A33" s="35" t="s">
        <v>33</v>
      </c>
      <c r="B33" s="35" t="s">
        <v>186</v>
      </c>
      <c r="C33" s="35" t="s">
        <v>219</v>
      </c>
      <c r="D33" s="35" t="s">
        <v>188</v>
      </c>
      <c r="E33" s="35"/>
      <c r="F33" s="35" t="s">
        <v>233</v>
      </c>
      <c r="G33" s="35" t="s">
        <v>191</v>
      </c>
      <c r="H33" s="35" t="s">
        <v>191</v>
      </c>
      <c r="I33" s="35" t="s">
        <v>231</v>
      </c>
      <c r="J33" s="36" t="s">
        <v>234</v>
      </c>
      <c r="K33" s="37">
        <v>646787.15672273957</v>
      </c>
      <c r="L33" s="37">
        <v>684225.15539870597</v>
      </c>
      <c r="M33" s="35"/>
    </row>
    <row r="34" spans="1:13" x14ac:dyDescent="0.3">
      <c r="A34" s="35" t="s">
        <v>33</v>
      </c>
      <c r="B34" s="35" t="s">
        <v>186</v>
      </c>
      <c r="C34" s="35" t="s">
        <v>219</v>
      </c>
      <c r="D34" s="35" t="s">
        <v>204</v>
      </c>
      <c r="E34" s="35"/>
      <c r="F34" s="35" t="s">
        <v>189</v>
      </c>
      <c r="G34" s="35" t="s">
        <v>223</v>
      </c>
      <c r="H34" s="35" t="s">
        <v>191</v>
      </c>
      <c r="I34" s="35" t="s">
        <v>224</v>
      </c>
      <c r="J34" s="36" t="s">
        <v>235</v>
      </c>
      <c r="K34" s="37">
        <v>67592586.129999995</v>
      </c>
      <c r="L34" s="37">
        <v>67592586.129999995</v>
      </c>
      <c r="M34" s="35"/>
    </row>
    <row r="35" spans="1:13" x14ac:dyDescent="0.3">
      <c r="A35" s="35" t="s">
        <v>33</v>
      </c>
      <c r="B35" s="35" t="s">
        <v>186</v>
      </c>
      <c r="C35" s="35" t="s">
        <v>219</v>
      </c>
      <c r="D35" s="35" t="s">
        <v>236</v>
      </c>
      <c r="E35" s="35"/>
      <c r="F35" s="35" t="s">
        <v>189</v>
      </c>
      <c r="G35" s="35" t="s">
        <v>220</v>
      </c>
      <c r="H35" s="35" t="s">
        <v>191</v>
      </c>
      <c r="I35" s="35" t="s">
        <v>224</v>
      </c>
      <c r="J35" s="36" t="s">
        <v>237</v>
      </c>
      <c r="K35" s="37">
        <v>19044.37</v>
      </c>
      <c r="L35" s="37">
        <v>19044.37</v>
      </c>
      <c r="M35" s="35"/>
    </row>
    <row r="36" spans="1:13" x14ac:dyDescent="0.3">
      <c r="A36" s="35" t="s">
        <v>33</v>
      </c>
      <c r="B36" s="35" t="s">
        <v>186</v>
      </c>
      <c r="C36" s="35" t="s">
        <v>219</v>
      </c>
      <c r="D36" s="35" t="s">
        <v>236</v>
      </c>
      <c r="E36" s="35"/>
      <c r="F36" s="35" t="s">
        <v>189</v>
      </c>
      <c r="G36" s="35" t="s">
        <v>223</v>
      </c>
      <c r="H36" s="35" t="s">
        <v>191</v>
      </c>
      <c r="I36" s="35" t="s">
        <v>224</v>
      </c>
      <c r="J36" s="36" t="s">
        <v>238</v>
      </c>
      <c r="K36" s="37">
        <v>0.01</v>
      </c>
      <c r="L36" s="37">
        <v>0.01</v>
      </c>
      <c r="M36" s="35"/>
    </row>
    <row r="37" spans="1:13" x14ac:dyDescent="0.3">
      <c r="A37" s="35" t="s">
        <v>33</v>
      </c>
      <c r="B37" s="35" t="s">
        <v>186</v>
      </c>
      <c r="C37" s="35" t="s">
        <v>219</v>
      </c>
      <c r="D37" s="35" t="s">
        <v>236</v>
      </c>
      <c r="E37" s="35"/>
      <c r="F37" s="35" t="s">
        <v>189</v>
      </c>
      <c r="G37" s="35" t="s">
        <v>223</v>
      </c>
      <c r="H37" s="35" t="s">
        <v>191</v>
      </c>
      <c r="I37" s="35" t="s">
        <v>224</v>
      </c>
      <c r="J37" s="36" t="s">
        <v>239</v>
      </c>
      <c r="K37" s="37">
        <v>54153.120000000003</v>
      </c>
      <c r="L37" s="37">
        <v>54153.120000000003</v>
      </c>
      <c r="M37" s="35"/>
    </row>
    <row r="38" spans="1:13" x14ac:dyDescent="0.3">
      <c r="A38" s="35" t="s">
        <v>33</v>
      </c>
      <c r="B38" s="35" t="s">
        <v>186</v>
      </c>
      <c r="C38" s="35" t="s">
        <v>219</v>
      </c>
      <c r="D38" s="35" t="s">
        <v>236</v>
      </c>
      <c r="E38" s="35"/>
      <c r="F38" s="35" t="s">
        <v>189</v>
      </c>
      <c r="G38" s="35" t="s">
        <v>223</v>
      </c>
      <c r="H38" s="35" t="s">
        <v>191</v>
      </c>
      <c r="I38" s="35" t="s">
        <v>224</v>
      </c>
      <c r="J38" s="36" t="s">
        <v>240</v>
      </c>
      <c r="K38" s="37">
        <v>124629.57</v>
      </c>
      <c r="L38" s="37">
        <v>124629.57</v>
      </c>
      <c r="M38" s="35"/>
    </row>
    <row r="39" spans="1:13" x14ac:dyDescent="0.3">
      <c r="A39" s="35" t="s">
        <v>33</v>
      </c>
      <c r="B39" s="35" t="s">
        <v>186</v>
      </c>
      <c r="C39" s="35" t="s">
        <v>219</v>
      </c>
      <c r="D39" s="35" t="s">
        <v>236</v>
      </c>
      <c r="E39" s="35"/>
      <c r="F39" s="35" t="s">
        <v>189</v>
      </c>
      <c r="G39" s="35" t="s">
        <v>223</v>
      </c>
      <c r="H39" s="35" t="s">
        <v>191</v>
      </c>
      <c r="I39" s="35" t="s">
        <v>224</v>
      </c>
      <c r="J39" s="36" t="s">
        <v>241</v>
      </c>
      <c r="K39" s="37">
        <v>11039.5</v>
      </c>
      <c r="L39" s="37">
        <v>11039.5</v>
      </c>
      <c r="M39" s="35"/>
    </row>
    <row r="40" spans="1:13" x14ac:dyDescent="0.3">
      <c r="A40" s="35" t="s">
        <v>33</v>
      </c>
      <c r="B40" s="35" t="s">
        <v>186</v>
      </c>
      <c r="C40" s="35" t="s">
        <v>219</v>
      </c>
      <c r="D40" s="35" t="s">
        <v>236</v>
      </c>
      <c r="E40" s="35"/>
      <c r="F40" s="35" t="s">
        <v>189</v>
      </c>
      <c r="G40" s="35" t="s">
        <v>223</v>
      </c>
      <c r="H40" s="35" t="s">
        <v>191</v>
      </c>
      <c r="I40" s="35" t="s">
        <v>224</v>
      </c>
      <c r="J40" s="36" t="s">
        <v>242</v>
      </c>
      <c r="K40" s="37">
        <v>1509298.32</v>
      </c>
      <c r="L40" s="37">
        <v>1509298.32</v>
      </c>
      <c r="M40" s="35"/>
    </row>
    <row r="41" spans="1:13" x14ac:dyDescent="0.3">
      <c r="A41" s="35" t="s">
        <v>33</v>
      </c>
      <c r="B41" s="35" t="s">
        <v>186</v>
      </c>
      <c r="C41" s="35" t="s">
        <v>219</v>
      </c>
      <c r="D41" s="35" t="s">
        <v>236</v>
      </c>
      <c r="E41" s="35"/>
      <c r="F41" s="35" t="s">
        <v>189</v>
      </c>
      <c r="G41" s="35" t="s">
        <v>223</v>
      </c>
      <c r="H41" s="35" t="s">
        <v>191</v>
      </c>
      <c r="I41" s="35" t="s">
        <v>224</v>
      </c>
      <c r="J41" s="36" t="s">
        <v>243</v>
      </c>
      <c r="K41" s="37">
        <v>628864.82999999996</v>
      </c>
      <c r="L41" s="37">
        <v>628864.82999999996</v>
      </c>
      <c r="M41" s="35"/>
    </row>
    <row r="42" spans="1:13" x14ac:dyDescent="0.3">
      <c r="A42" s="35" t="s">
        <v>33</v>
      </c>
      <c r="B42" s="35" t="s">
        <v>186</v>
      </c>
      <c r="C42" s="35" t="s">
        <v>219</v>
      </c>
      <c r="D42" s="35" t="s">
        <v>236</v>
      </c>
      <c r="E42" s="35"/>
      <c r="F42" s="35" t="s">
        <v>189</v>
      </c>
      <c r="G42" s="35" t="s">
        <v>223</v>
      </c>
      <c r="H42" s="35" t="s">
        <v>191</v>
      </c>
      <c r="I42" s="35" t="s">
        <v>224</v>
      </c>
      <c r="J42" s="36" t="s">
        <v>244</v>
      </c>
      <c r="K42" s="37">
        <v>539.14</v>
      </c>
      <c r="L42" s="37">
        <v>539.14</v>
      </c>
      <c r="M42" s="35"/>
    </row>
    <row r="43" spans="1:13" x14ac:dyDescent="0.3">
      <c r="A43" s="35" t="s">
        <v>33</v>
      </c>
      <c r="B43" s="35" t="s">
        <v>186</v>
      </c>
      <c r="C43" s="35" t="s">
        <v>219</v>
      </c>
      <c r="D43" s="35" t="s">
        <v>236</v>
      </c>
      <c r="E43" s="35"/>
      <c r="F43" s="35" t="s">
        <v>189</v>
      </c>
      <c r="G43" s="35" t="s">
        <v>223</v>
      </c>
      <c r="H43" s="35" t="s">
        <v>191</v>
      </c>
      <c r="I43" s="35" t="s">
        <v>224</v>
      </c>
      <c r="J43" s="36" t="s">
        <v>245</v>
      </c>
      <c r="K43" s="37">
        <v>70932.929999999993</v>
      </c>
      <c r="L43" s="37">
        <v>70932.929999999993</v>
      </c>
      <c r="M43" s="35"/>
    </row>
    <row r="44" spans="1:13" x14ac:dyDescent="0.3">
      <c r="A44" s="35" t="s">
        <v>33</v>
      </c>
      <c r="B44" s="35" t="s">
        <v>186</v>
      </c>
      <c r="C44" s="35" t="s">
        <v>219</v>
      </c>
      <c r="D44" s="35" t="s">
        <v>236</v>
      </c>
      <c r="E44" s="35"/>
      <c r="F44" s="35" t="s">
        <v>189</v>
      </c>
      <c r="G44" s="35" t="s">
        <v>223</v>
      </c>
      <c r="H44" s="35" t="s">
        <v>191</v>
      </c>
      <c r="I44" s="35" t="s">
        <v>224</v>
      </c>
      <c r="J44" s="36" t="s">
        <v>246</v>
      </c>
      <c r="K44" s="37">
        <v>4273.6899999999996</v>
      </c>
      <c r="L44" s="37">
        <v>0</v>
      </c>
      <c r="M44" s="35"/>
    </row>
    <row r="45" spans="1:13" x14ac:dyDescent="0.3">
      <c r="A45" s="35" t="s">
        <v>33</v>
      </c>
      <c r="B45" s="35" t="s">
        <v>186</v>
      </c>
      <c r="C45" s="35" t="s">
        <v>219</v>
      </c>
      <c r="D45" s="35" t="s">
        <v>236</v>
      </c>
      <c r="E45" s="35"/>
      <c r="F45" s="35" t="s">
        <v>189</v>
      </c>
      <c r="G45" s="35" t="s">
        <v>223</v>
      </c>
      <c r="H45" s="35" t="s">
        <v>191</v>
      </c>
      <c r="I45" s="35" t="s">
        <v>224</v>
      </c>
      <c r="J45" s="36" t="s">
        <v>247</v>
      </c>
      <c r="K45" s="37">
        <v>100.38</v>
      </c>
      <c r="L45" s="37">
        <v>100.38</v>
      </c>
      <c r="M45" s="35"/>
    </row>
    <row r="46" spans="1:13" x14ac:dyDescent="0.3">
      <c r="A46" s="35" t="s">
        <v>33</v>
      </c>
      <c r="B46" s="35" t="s">
        <v>186</v>
      </c>
      <c r="C46" s="35" t="s">
        <v>219</v>
      </c>
      <c r="D46" s="35" t="s">
        <v>236</v>
      </c>
      <c r="E46" s="35"/>
      <c r="F46" s="35" t="s">
        <v>189</v>
      </c>
      <c r="G46" s="35" t="s">
        <v>223</v>
      </c>
      <c r="H46" s="35" t="s">
        <v>191</v>
      </c>
      <c r="I46" s="35" t="s">
        <v>224</v>
      </c>
      <c r="J46" s="36" t="s">
        <v>248</v>
      </c>
      <c r="K46" s="37">
        <v>21778.880000000001</v>
      </c>
      <c r="L46" s="37">
        <v>21778.880000000001</v>
      </c>
      <c r="M46" s="35"/>
    </row>
    <row r="47" spans="1:13" x14ac:dyDescent="0.3">
      <c r="A47" s="35" t="s">
        <v>33</v>
      </c>
      <c r="B47" s="35" t="s">
        <v>186</v>
      </c>
      <c r="C47" s="35" t="s">
        <v>219</v>
      </c>
      <c r="D47" s="35" t="s">
        <v>236</v>
      </c>
      <c r="E47" s="35"/>
      <c r="F47" s="35" t="s">
        <v>189</v>
      </c>
      <c r="G47" s="35" t="s">
        <v>223</v>
      </c>
      <c r="H47" s="35" t="s">
        <v>191</v>
      </c>
      <c r="I47" s="35" t="s">
        <v>224</v>
      </c>
      <c r="J47" s="36" t="s">
        <v>249</v>
      </c>
      <c r="K47" s="37">
        <v>76146012.640000001</v>
      </c>
      <c r="L47" s="37">
        <v>76146012.640000001</v>
      </c>
      <c r="M47" s="35"/>
    </row>
    <row r="48" spans="1:13" x14ac:dyDescent="0.3">
      <c r="A48" s="35" t="s">
        <v>33</v>
      </c>
      <c r="B48" s="35" t="s">
        <v>186</v>
      </c>
      <c r="C48" s="35" t="s">
        <v>219</v>
      </c>
      <c r="D48" s="35" t="s">
        <v>236</v>
      </c>
      <c r="E48" s="35"/>
      <c r="F48" s="35" t="s">
        <v>189</v>
      </c>
      <c r="G48" s="35" t="s">
        <v>223</v>
      </c>
      <c r="H48" s="35" t="s">
        <v>191</v>
      </c>
      <c r="I48" s="35" t="s">
        <v>224</v>
      </c>
      <c r="J48" s="36" t="s">
        <v>250</v>
      </c>
      <c r="K48" s="37">
        <v>64676699.25</v>
      </c>
      <c r="L48" s="37">
        <v>64676699.25</v>
      </c>
      <c r="M48" s="35"/>
    </row>
    <row r="49" spans="1:13" x14ac:dyDescent="0.3">
      <c r="A49" s="35" t="s">
        <v>33</v>
      </c>
      <c r="B49" s="35" t="s">
        <v>186</v>
      </c>
      <c r="C49" s="35" t="s">
        <v>219</v>
      </c>
      <c r="D49" s="35" t="s">
        <v>236</v>
      </c>
      <c r="E49" s="35"/>
      <c r="F49" s="35" t="s">
        <v>189</v>
      </c>
      <c r="G49" s="35" t="s">
        <v>223</v>
      </c>
      <c r="H49" s="35" t="s">
        <v>191</v>
      </c>
      <c r="I49" s="35" t="s">
        <v>224</v>
      </c>
      <c r="J49" s="36" t="s">
        <v>251</v>
      </c>
      <c r="K49" s="37">
        <v>20141.11</v>
      </c>
      <c r="L49" s="37">
        <v>20141.11</v>
      </c>
      <c r="M49" s="35"/>
    </row>
    <row r="50" spans="1:13" x14ac:dyDescent="0.3">
      <c r="A50" s="35" t="s">
        <v>33</v>
      </c>
      <c r="B50" s="35" t="s">
        <v>186</v>
      </c>
      <c r="C50" s="35" t="s">
        <v>219</v>
      </c>
      <c r="D50" s="35" t="s">
        <v>236</v>
      </c>
      <c r="E50" s="35"/>
      <c r="F50" s="35" t="s">
        <v>189</v>
      </c>
      <c r="G50" s="35" t="s">
        <v>223</v>
      </c>
      <c r="H50" s="35" t="s">
        <v>191</v>
      </c>
      <c r="I50" s="35" t="s">
        <v>224</v>
      </c>
      <c r="J50" s="36" t="s">
        <v>252</v>
      </c>
      <c r="K50" s="37">
        <v>84929.77</v>
      </c>
      <c r="L50" s="37">
        <v>84929.77</v>
      </c>
      <c r="M50" s="35"/>
    </row>
    <row r="51" spans="1:13" x14ac:dyDescent="0.3">
      <c r="A51" s="35" t="s">
        <v>33</v>
      </c>
      <c r="B51" s="35" t="s">
        <v>186</v>
      </c>
      <c r="C51" s="35" t="s">
        <v>219</v>
      </c>
      <c r="D51" s="35" t="s">
        <v>236</v>
      </c>
      <c r="E51" s="35"/>
      <c r="F51" s="35" t="s">
        <v>189</v>
      </c>
      <c r="G51" s="35" t="s">
        <v>223</v>
      </c>
      <c r="H51" s="35" t="s">
        <v>191</v>
      </c>
      <c r="I51" s="35" t="s">
        <v>224</v>
      </c>
      <c r="J51" s="36" t="s">
        <v>253</v>
      </c>
      <c r="K51" s="37">
        <v>2074884.43</v>
      </c>
      <c r="L51" s="37">
        <v>2074884.43</v>
      </c>
      <c r="M51" s="35"/>
    </row>
    <row r="52" spans="1:13" x14ac:dyDescent="0.3">
      <c r="A52" s="35" t="s">
        <v>33</v>
      </c>
      <c r="B52" s="35" t="s">
        <v>186</v>
      </c>
      <c r="C52" s="35" t="s">
        <v>219</v>
      </c>
      <c r="D52" s="35" t="s">
        <v>236</v>
      </c>
      <c r="E52" s="35"/>
      <c r="F52" s="35" t="s">
        <v>189</v>
      </c>
      <c r="G52" s="35" t="s">
        <v>223</v>
      </c>
      <c r="H52" s="35" t="s">
        <v>191</v>
      </c>
      <c r="I52" s="35" t="s">
        <v>224</v>
      </c>
      <c r="J52" s="36" t="s">
        <v>254</v>
      </c>
      <c r="K52" s="37">
        <v>135644789.41</v>
      </c>
      <c r="L52" s="37">
        <v>135644789.41</v>
      </c>
      <c r="M52" s="35"/>
    </row>
    <row r="53" spans="1:13" x14ac:dyDescent="0.3">
      <c r="A53" s="35" t="s">
        <v>33</v>
      </c>
      <c r="B53" s="35" t="s">
        <v>186</v>
      </c>
      <c r="C53" s="35" t="s">
        <v>219</v>
      </c>
      <c r="D53" s="35" t="s">
        <v>236</v>
      </c>
      <c r="E53" s="35"/>
      <c r="F53" s="35" t="s">
        <v>189</v>
      </c>
      <c r="G53" s="35" t="s">
        <v>223</v>
      </c>
      <c r="H53" s="35" t="s">
        <v>191</v>
      </c>
      <c r="I53" s="35" t="s">
        <v>224</v>
      </c>
      <c r="J53" s="36" t="s">
        <v>255</v>
      </c>
      <c r="K53" s="37">
        <v>478560.32</v>
      </c>
      <c r="L53" s="37">
        <v>478560.32</v>
      </c>
      <c r="M53" s="35"/>
    </row>
    <row r="54" spans="1:13" x14ac:dyDescent="0.3">
      <c r="A54" s="35" t="s">
        <v>33</v>
      </c>
      <c r="B54" s="35" t="s">
        <v>186</v>
      </c>
      <c r="C54" s="35" t="s">
        <v>219</v>
      </c>
      <c r="D54" s="35" t="s">
        <v>236</v>
      </c>
      <c r="E54" s="35"/>
      <c r="F54" s="35" t="s">
        <v>189</v>
      </c>
      <c r="G54" s="35" t="s">
        <v>223</v>
      </c>
      <c r="H54" s="35" t="s">
        <v>191</v>
      </c>
      <c r="I54" s="35" t="s">
        <v>224</v>
      </c>
      <c r="J54" s="36" t="s">
        <v>256</v>
      </c>
      <c r="K54" s="37">
        <v>0</v>
      </c>
      <c r="L54" s="37">
        <v>0</v>
      </c>
      <c r="M54" s="35"/>
    </row>
    <row r="55" spans="1:13" x14ac:dyDescent="0.3">
      <c r="A55" s="35" t="s">
        <v>33</v>
      </c>
      <c r="B55" s="35" t="s">
        <v>186</v>
      </c>
      <c r="C55" s="35" t="s">
        <v>219</v>
      </c>
      <c r="D55" s="35" t="s">
        <v>236</v>
      </c>
      <c r="E55" s="35"/>
      <c r="F55" s="35" t="s">
        <v>189</v>
      </c>
      <c r="G55" s="35" t="s">
        <v>223</v>
      </c>
      <c r="H55" s="35" t="s">
        <v>191</v>
      </c>
      <c r="I55" s="35" t="s">
        <v>224</v>
      </c>
      <c r="J55" s="36" t="s">
        <v>257</v>
      </c>
      <c r="K55" s="37">
        <v>32216.12</v>
      </c>
      <c r="L55" s="37">
        <v>32216.12</v>
      </c>
      <c r="M55" s="35"/>
    </row>
    <row r="56" spans="1:13" x14ac:dyDescent="0.3">
      <c r="A56" s="35" t="s">
        <v>33</v>
      </c>
      <c r="B56" s="35" t="s">
        <v>186</v>
      </c>
      <c r="C56" s="35" t="s">
        <v>219</v>
      </c>
      <c r="D56" s="35" t="s">
        <v>236</v>
      </c>
      <c r="E56" s="35"/>
      <c r="F56" s="35" t="s">
        <v>189</v>
      </c>
      <c r="G56" s="35" t="s">
        <v>223</v>
      </c>
      <c r="H56" s="35" t="s">
        <v>191</v>
      </c>
      <c r="I56" s="35" t="s">
        <v>224</v>
      </c>
      <c r="J56" s="36" t="s">
        <v>258</v>
      </c>
      <c r="K56" s="37">
        <v>-7420017.7400000002</v>
      </c>
      <c r="L56" s="37">
        <v>-7420017.7400000002</v>
      </c>
      <c r="M56" s="35"/>
    </row>
    <row r="57" spans="1:13" x14ac:dyDescent="0.3">
      <c r="A57" s="35" t="s">
        <v>33</v>
      </c>
      <c r="B57" s="35" t="s">
        <v>186</v>
      </c>
      <c r="C57" s="35" t="s">
        <v>219</v>
      </c>
      <c r="D57" s="35" t="s">
        <v>236</v>
      </c>
      <c r="E57" s="35"/>
      <c r="F57" s="35" t="s">
        <v>189</v>
      </c>
      <c r="G57" s="35" t="s">
        <v>223</v>
      </c>
      <c r="H57" s="35" t="s">
        <v>191</v>
      </c>
      <c r="I57" s="35" t="s">
        <v>224</v>
      </c>
      <c r="J57" s="36" t="s">
        <v>259</v>
      </c>
      <c r="K57" s="37">
        <v>4478768.2300000004</v>
      </c>
      <c r="L57" s="37">
        <v>4478768.2300000004</v>
      </c>
      <c r="M57" s="35"/>
    </row>
    <row r="58" spans="1:13" x14ac:dyDescent="0.3">
      <c r="A58" s="35" t="s">
        <v>33</v>
      </c>
      <c r="B58" s="35" t="s">
        <v>186</v>
      </c>
      <c r="C58" s="35" t="s">
        <v>219</v>
      </c>
      <c r="D58" s="35" t="s">
        <v>236</v>
      </c>
      <c r="E58" s="35"/>
      <c r="F58" s="35" t="s">
        <v>189</v>
      </c>
      <c r="G58" s="35" t="s">
        <v>223</v>
      </c>
      <c r="H58" s="35" t="s">
        <v>191</v>
      </c>
      <c r="I58" s="35" t="s">
        <v>224</v>
      </c>
      <c r="J58" s="36" t="s">
        <v>260</v>
      </c>
      <c r="K58" s="37">
        <v>1133359.69</v>
      </c>
      <c r="L58" s="37">
        <v>1133359.69</v>
      </c>
      <c r="M58" s="35"/>
    </row>
    <row r="59" spans="1:13" x14ac:dyDescent="0.3">
      <c r="A59" s="35" t="s">
        <v>33</v>
      </c>
      <c r="B59" s="35" t="s">
        <v>186</v>
      </c>
      <c r="C59" s="35" t="s">
        <v>219</v>
      </c>
      <c r="D59" s="35" t="s">
        <v>236</v>
      </c>
      <c r="E59" s="35"/>
      <c r="F59" s="35" t="s">
        <v>189</v>
      </c>
      <c r="G59" s="35" t="s">
        <v>223</v>
      </c>
      <c r="H59" s="35" t="s">
        <v>191</v>
      </c>
      <c r="I59" s="35" t="s">
        <v>224</v>
      </c>
      <c r="J59" s="36" t="s">
        <v>261</v>
      </c>
      <c r="K59" s="37">
        <v>36136483.950000003</v>
      </c>
      <c r="L59" s="37">
        <v>36136483.950000003</v>
      </c>
      <c r="M59" s="35"/>
    </row>
    <row r="60" spans="1:13" x14ac:dyDescent="0.3">
      <c r="A60" s="35" t="s">
        <v>33</v>
      </c>
      <c r="B60" s="35" t="s">
        <v>186</v>
      </c>
      <c r="C60" s="35" t="s">
        <v>219</v>
      </c>
      <c r="D60" s="35" t="s">
        <v>236</v>
      </c>
      <c r="E60" s="35"/>
      <c r="F60" s="35" t="s">
        <v>189</v>
      </c>
      <c r="G60" s="35" t="s">
        <v>223</v>
      </c>
      <c r="H60" s="35" t="s">
        <v>191</v>
      </c>
      <c r="I60" s="35" t="s">
        <v>224</v>
      </c>
      <c r="J60" s="36" t="s">
        <v>262</v>
      </c>
      <c r="K60" s="37">
        <v>1200000</v>
      </c>
      <c r="L60" s="37">
        <v>1200000</v>
      </c>
      <c r="M60" s="35"/>
    </row>
    <row r="61" spans="1:13" x14ac:dyDescent="0.3">
      <c r="A61" s="35" t="s">
        <v>33</v>
      </c>
      <c r="B61" s="35" t="s">
        <v>186</v>
      </c>
      <c r="C61" s="35" t="s">
        <v>219</v>
      </c>
      <c r="D61" s="35" t="s">
        <v>236</v>
      </c>
      <c r="E61" s="35"/>
      <c r="F61" s="35" t="s">
        <v>189</v>
      </c>
      <c r="G61" s="35" t="s">
        <v>223</v>
      </c>
      <c r="H61" s="35" t="s">
        <v>191</v>
      </c>
      <c r="I61" s="35" t="s">
        <v>227</v>
      </c>
      <c r="J61" s="36" t="s">
        <v>263</v>
      </c>
      <c r="K61" s="37">
        <v>314987.09000000003</v>
      </c>
      <c r="L61" s="37">
        <v>0</v>
      </c>
      <c r="M61" s="35"/>
    </row>
    <row r="62" spans="1:13" x14ac:dyDescent="0.3">
      <c r="A62" s="35" t="s">
        <v>33</v>
      </c>
      <c r="B62" s="35" t="s">
        <v>186</v>
      </c>
      <c r="C62" s="35" t="s">
        <v>219</v>
      </c>
      <c r="D62" s="35" t="s">
        <v>236</v>
      </c>
      <c r="E62" s="35"/>
      <c r="F62" s="35" t="s">
        <v>189</v>
      </c>
      <c r="G62" s="35" t="s">
        <v>223</v>
      </c>
      <c r="H62" s="35" t="s">
        <v>191</v>
      </c>
      <c r="I62" s="35" t="s">
        <v>227</v>
      </c>
      <c r="J62" s="36" t="s">
        <v>264</v>
      </c>
      <c r="K62" s="37">
        <v>59915104.550000004</v>
      </c>
      <c r="L62" s="37">
        <v>54835382.310000002</v>
      </c>
      <c r="M62" s="35"/>
    </row>
    <row r="63" spans="1:13" x14ac:dyDescent="0.3">
      <c r="A63" s="35" t="s">
        <v>33</v>
      </c>
      <c r="B63" s="35" t="s">
        <v>186</v>
      </c>
      <c r="C63" s="35" t="s">
        <v>219</v>
      </c>
      <c r="D63" s="35" t="s">
        <v>236</v>
      </c>
      <c r="E63" s="35"/>
      <c r="F63" s="35" t="s">
        <v>189</v>
      </c>
      <c r="G63" s="35" t="s">
        <v>223</v>
      </c>
      <c r="H63" s="35" t="s">
        <v>191</v>
      </c>
      <c r="I63" s="35" t="s">
        <v>227</v>
      </c>
      <c r="J63" s="36" t="s">
        <v>265</v>
      </c>
      <c r="K63" s="37">
        <v>14416956.470000001</v>
      </c>
      <c r="L63" s="37">
        <v>6353981.2200000025</v>
      </c>
      <c r="M63" s="35"/>
    </row>
    <row r="64" spans="1:13" x14ac:dyDescent="0.3">
      <c r="A64" s="35" t="s">
        <v>33</v>
      </c>
      <c r="B64" s="35" t="s">
        <v>186</v>
      </c>
      <c r="C64" s="35" t="s">
        <v>219</v>
      </c>
      <c r="D64" s="35" t="s">
        <v>236</v>
      </c>
      <c r="E64" s="35"/>
      <c r="F64" s="35" t="s">
        <v>189</v>
      </c>
      <c r="G64" s="35" t="s">
        <v>223</v>
      </c>
      <c r="H64" s="35" t="s">
        <v>191</v>
      </c>
      <c r="I64" s="35" t="s">
        <v>227</v>
      </c>
      <c r="J64" s="36" t="s">
        <v>266</v>
      </c>
      <c r="K64" s="37">
        <v>68720.009999999995</v>
      </c>
      <c r="L64" s="37">
        <v>65532.499999999993</v>
      </c>
      <c r="M64" s="35"/>
    </row>
    <row r="65" spans="1:13" x14ac:dyDescent="0.3">
      <c r="A65" s="35" t="s">
        <v>33</v>
      </c>
      <c r="B65" s="35" t="s">
        <v>186</v>
      </c>
      <c r="C65" s="35" t="s">
        <v>219</v>
      </c>
      <c r="D65" s="35" t="s">
        <v>236</v>
      </c>
      <c r="E65" s="35"/>
      <c r="F65" s="35" t="s">
        <v>189</v>
      </c>
      <c r="G65" s="35" t="s">
        <v>223</v>
      </c>
      <c r="H65" s="35" t="s">
        <v>191</v>
      </c>
      <c r="I65" s="35" t="s">
        <v>227</v>
      </c>
      <c r="J65" s="36" t="s">
        <v>267</v>
      </c>
      <c r="K65" s="37">
        <v>-2667393.92</v>
      </c>
      <c r="L65" s="37">
        <v>-2667393.92</v>
      </c>
      <c r="M65" s="35"/>
    </row>
    <row r="66" spans="1:13" x14ac:dyDescent="0.3">
      <c r="A66" s="35" t="s">
        <v>33</v>
      </c>
      <c r="B66" s="35" t="s">
        <v>186</v>
      </c>
      <c r="C66" s="35" t="s">
        <v>219</v>
      </c>
      <c r="D66" s="35" t="s">
        <v>236</v>
      </c>
      <c r="E66" s="35"/>
      <c r="F66" s="35" t="s">
        <v>189</v>
      </c>
      <c r="G66" s="35" t="s">
        <v>223</v>
      </c>
      <c r="H66" s="35" t="s">
        <v>191</v>
      </c>
      <c r="I66" s="35" t="s">
        <v>227</v>
      </c>
      <c r="J66" s="36" t="s">
        <v>268</v>
      </c>
      <c r="K66" s="37">
        <v>1931526.5</v>
      </c>
      <c r="L66" s="37">
        <v>1931526.5</v>
      </c>
      <c r="M66" s="35"/>
    </row>
    <row r="67" spans="1:13" x14ac:dyDescent="0.3">
      <c r="A67" s="35" t="s">
        <v>33</v>
      </c>
      <c r="B67" s="35" t="s">
        <v>186</v>
      </c>
      <c r="C67" s="35" t="s">
        <v>219</v>
      </c>
      <c r="D67" s="35" t="s">
        <v>236</v>
      </c>
      <c r="E67" s="35"/>
      <c r="F67" s="35" t="s">
        <v>189</v>
      </c>
      <c r="G67" s="35" t="s">
        <v>223</v>
      </c>
      <c r="H67" s="35" t="s">
        <v>191</v>
      </c>
      <c r="I67" s="35" t="s">
        <v>227</v>
      </c>
      <c r="J67" s="36" t="s">
        <v>269</v>
      </c>
      <c r="K67" s="37">
        <v>9658411.0300000012</v>
      </c>
      <c r="L67" s="37">
        <v>8939488.5900000017</v>
      </c>
      <c r="M67" s="35"/>
    </row>
    <row r="68" spans="1:13" x14ac:dyDescent="0.3">
      <c r="A68" s="35" t="s">
        <v>33</v>
      </c>
      <c r="B68" s="35" t="s">
        <v>186</v>
      </c>
      <c r="C68" s="35" t="s">
        <v>219</v>
      </c>
      <c r="D68" s="35" t="s">
        <v>236</v>
      </c>
      <c r="E68" s="35"/>
      <c r="F68" s="35" t="s">
        <v>189</v>
      </c>
      <c r="G68" s="35" t="s">
        <v>223</v>
      </c>
      <c r="H68" s="35" t="s">
        <v>191</v>
      </c>
      <c r="I68" s="35" t="s">
        <v>227</v>
      </c>
      <c r="J68" s="36" t="s">
        <v>270</v>
      </c>
      <c r="K68" s="37">
        <v>0</v>
      </c>
      <c r="L68" s="37">
        <v>0</v>
      </c>
      <c r="M68" s="35"/>
    </row>
    <row r="69" spans="1:13" x14ac:dyDescent="0.3">
      <c r="A69" s="35" t="s">
        <v>33</v>
      </c>
      <c r="B69" s="35" t="s">
        <v>186</v>
      </c>
      <c r="C69" s="35" t="s">
        <v>219</v>
      </c>
      <c r="D69" s="35" t="s">
        <v>236</v>
      </c>
      <c r="E69" s="35"/>
      <c r="F69" s="35" t="s">
        <v>189</v>
      </c>
      <c r="G69" s="35" t="s">
        <v>223</v>
      </c>
      <c r="H69" s="35" t="s">
        <v>191</v>
      </c>
      <c r="I69" s="35" t="s">
        <v>227</v>
      </c>
      <c r="J69" s="36" t="s">
        <v>271</v>
      </c>
      <c r="K69" s="37">
        <v>12902667.129999999</v>
      </c>
      <c r="L69" s="37">
        <v>12162055.68</v>
      </c>
      <c r="M69" s="35"/>
    </row>
    <row r="70" spans="1:13" x14ac:dyDescent="0.3">
      <c r="A70" s="35" t="s">
        <v>33</v>
      </c>
      <c r="B70" s="35" t="s">
        <v>186</v>
      </c>
      <c r="C70" s="35" t="s">
        <v>219</v>
      </c>
      <c r="D70" s="35" t="s">
        <v>236</v>
      </c>
      <c r="E70" s="35"/>
      <c r="F70" s="35" t="s">
        <v>189</v>
      </c>
      <c r="G70" s="35" t="s">
        <v>223</v>
      </c>
      <c r="H70" s="35" t="s">
        <v>191</v>
      </c>
      <c r="I70" s="35" t="s">
        <v>227</v>
      </c>
      <c r="J70" s="36" t="s">
        <v>272</v>
      </c>
      <c r="K70" s="37">
        <v>11030073.929999998</v>
      </c>
      <c r="L70" s="37">
        <v>9351138.2899999972</v>
      </c>
      <c r="M70" s="35"/>
    </row>
    <row r="71" spans="1:13" x14ac:dyDescent="0.3">
      <c r="A71" s="35" t="s">
        <v>33</v>
      </c>
      <c r="B71" s="35" t="s">
        <v>186</v>
      </c>
      <c r="C71" s="35" t="s">
        <v>219</v>
      </c>
      <c r="D71" s="35" t="s">
        <v>236</v>
      </c>
      <c r="E71" s="35"/>
      <c r="F71" s="35" t="s">
        <v>189</v>
      </c>
      <c r="G71" s="35" t="s">
        <v>223</v>
      </c>
      <c r="H71" s="35" t="s">
        <v>191</v>
      </c>
      <c r="I71" s="35" t="s">
        <v>227</v>
      </c>
      <c r="J71" s="36" t="s">
        <v>273</v>
      </c>
      <c r="K71" s="37">
        <v>3273162.7800000003</v>
      </c>
      <c r="L71" s="37">
        <v>2527315.79</v>
      </c>
      <c r="M71" s="35"/>
    </row>
    <row r="72" spans="1:13" x14ac:dyDescent="0.3">
      <c r="A72" s="35" t="s">
        <v>33</v>
      </c>
      <c r="B72" s="35" t="s">
        <v>186</v>
      </c>
      <c r="C72" s="35" t="s">
        <v>219</v>
      </c>
      <c r="D72" s="35" t="s">
        <v>236</v>
      </c>
      <c r="E72" s="35"/>
      <c r="F72" s="35" t="s">
        <v>189</v>
      </c>
      <c r="G72" s="35" t="s">
        <v>223</v>
      </c>
      <c r="H72" s="35" t="s">
        <v>191</v>
      </c>
      <c r="I72" s="35" t="s">
        <v>227</v>
      </c>
      <c r="J72" s="36" t="s">
        <v>274</v>
      </c>
      <c r="K72" s="37">
        <v>251950.19</v>
      </c>
      <c r="L72" s="37">
        <v>0</v>
      </c>
      <c r="M72" s="35"/>
    </row>
    <row r="73" spans="1:13" ht="15" thickBot="1" x14ac:dyDescent="0.35">
      <c r="A73" s="35" t="s">
        <v>33</v>
      </c>
      <c r="B73" s="35" t="s">
        <v>186</v>
      </c>
      <c r="C73" s="35" t="s">
        <v>219</v>
      </c>
      <c r="D73" s="35" t="s">
        <v>236</v>
      </c>
      <c r="E73" s="35"/>
      <c r="F73" s="35" t="s">
        <v>189</v>
      </c>
      <c r="G73" s="35" t="s">
        <v>223</v>
      </c>
      <c r="H73" s="35" t="s">
        <v>191</v>
      </c>
      <c r="I73" s="35" t="s">
        <v>227</v>
      </c>
      <c r="J73" s="36" t="s">
        <v>275</v>
      </c>
      <c r="K73" s="37">
        <v>2765996.85</v>
      </c>
      <c r="L73" s="37">
        <v>2523592.6100000003</v>
      </c>
      <c r="M73" s="35"/>
    </row>
    <row r="74" spans="1:13" s="39" customFormat="1" x14ac:dyDescent="0.3">
      <c r="A74" s="38" t="s">
        <v>33</v>
      </c>
      <c r="B74" s="38" t="s">
        <v>186</v>
      </c>
      <c r="C74" s="38" t="s">
        <v>219</v>
      </c>
      <c r="J74" s="112" t="s">
        <v>276</v>
      </c>
      <c r="K74" s="113">
        <v>1023956012.2199922</v>
      </c>
      <c r="L74" s="113">
        <v>1139175483.7896841</v>
      </c>
    </row>
    <row r="76" spans="1:13" ht="15" thickBot="1" x14ac:dyDescent="0.35">
      <c r="A76" s="35" t="s">
        <v>33</v>
      </c>
      <c r="B76" s="35" t="s">
        <v>186</v>
      </c>
      <c r="C76" s="35" t="s">
        <v>277</v>
      </c>
      <c r="D76" s="35" t="s">
        <v>58</v>
      </c>
      <c r="E76" s="35"/>
      <c r="F76" s="35" t="s">
        <v>189</v>
      </c>
      <c r="G76" s="35" t="s">
        <v>191</v>
      </c>
      <c r="H76" s="35" t="s">
        <v>223</v>
      </c>
      <c r="I76" s="35" t="s">
        <v>231</v>
      </c>
      <c r="J76" s="36" t="s">
        <v>278</v>
      </c>
      <c r="K76" s="37">
        <v>4511943.7995562749</v>
      </c>
      <c r="L76" s="37">
        <v>5390004.8300276902</v>
      </c>
      <c r="M76" s="35"/>
    </row>
    <row r="77" spans="1:13" s="39" customFormat="1" x14ac:dyDescent="0.3">
      <c r="A77" s="26"/>
      <c r="B77" s="38" t="s">
        <v>186</v>
      </c>
      <c r="C77" s="38" t="s">
        <v>277</v>
      </c>
      <c r="J77" s="112" t="s">
        <v>279</v>
      </c>
      <c r="K77" s="113">
        <v>4511943.7995562749</v>
      </c>
      <c r="L77" s="113">
        <v>5390004.8300276902</v>
      </c>
    </row>
    <row r="79" spans="1:13" ht="17.399999999999999" x14ac:dyDescent="0.3">
      <c r="A79" s="35" t="s">
        <v>33</v>
      </c>
      <c r="B79" s="35" t="s">
        <v>186</v>
      </c>
      <c r="J79" s="40" t="s">
        <v>280</v>
      </c>
      <c r="K79" s="41">
        <v>1053705597.2920078</v>
      </c>
      <c r="L79" s="41">
        <v>1169803129.8921711</v>
      </c>
    </row>
    <row r="81" spans="1:13" ht="15" thickBot="1" x14ac:dyDescent="0.35">
      <c r="A81" s="35" t="s">
        <v>33</v>
      </c>
      <c r="B81" s="35" t="s">
        <v>281</v>
      </c>
      <c r="C81" s="35" t="s">
        <v>282</v>
      </c>
      <c r="D81" s="35" t="s">
        <v>236</v>
      </c>
      <c r="E81" s="35"/>
      <c r="F81" s="35" t="s">
        <v>283</v>
      </c>
      <c r="G81" s="35" t="s">
        <v>284</v>
      </c>
      <c r="H81" s="35" t="s">
        <v>191</v>
      </c>
      <c r="I81" s="35" t="s">
        <v>224</v>
      </c>
      <c r="J81" s="36" t="s">
        <v>285</v>
      </c>
      <c r="K81" s="37">
        <v>6359027</v>
      </c>
      <c r="L81" s="37">
        <v>6359027</v>
      </c>
      <c r="M81" s="35"/>
    </row>
    <row r="82" spans="1:13" s="39" customFormat="1" x14ac:dyDescent="0.3">
      <c r="A82" s="38" t="s">
        <v>33</v>
      </c>
      <c r="B82" s="38" t="s">
        <v>281</v>
      </c>
      <c r="C82" s="38" t="s">
        <v>282</v>
      </c>
      <c r="J82" s="112" t="s">
        <v>286</v>
      </c>
      <c r="K82" s="113">
        <v>6359027</v>
      </c>
      <c r="L82" s="113">
        <v>6359027</v>
      </c>
    </row>
    <row r="84" spans="1:13" x14ac:dyDescent="0.3">
      <c r="A84" s="35" t="s">
        <v>33</v>
      </c>
      <c r="B84" s="35" t="s">
        <v>281</v>
      </c>
      <c r="C84" s="35" t="s">
        <v>287</v>
      </c>
      <c r="D84" s="35" t="s">
        <v>188</v>
      </c>
      <c r="E84" s="35"/>
      <c r="F84" s="35" t="s">
        <v>288</v>
      </c>
      <c r="G84" s="35" t="s">
        <v>289</v>
      </c>
      <c r="H84" s="35" t="s">
        <v>191</v>
      </c>
      <c r="I84" s="35" t="s">
        <v>290</v>
      </c>
      <c r="J84" s="36" t="s">
        <v>291</v>
      </c>
      <c r="K84" s="37">
        <v>1864239.620149595</v>
      </c>
      <c r="L84" s="37">
        <v>468476.8001495949</v>
      </c>
      <c r="M84" s="35"/>
    </row>
    <row r="85" spans="1:13" x14ac:dyDescent="0.3">
      <c r="A85" s="35" t="s">
        <v>33</v>
      </c>
      <c r="B85" s="35" t="s">
        <v>281</v>
      </c>
      <c r="C85" s="35" t="s">
        <v>287</v>
      </c>
      <c r="D85" s="35" t="s">
        <v>188</v>
      </c>
      <c r="E85" s="35"/>
      <c r="F85" s="35" t="s">
        <v>288</v>
      </c>
      <c r="G85" s="35" t="s">
        <v>191</v>
      </c>
      <c r="H85" s="35" t="s">
        <v>223</v>
      </c>
      <c r="I85" s="35" t="s">
        <v>231</v>
      </c>
      <c r="J85" s="36" t="s">
        <v>292</v>
      </c>
      <c r="K85" s="37">
        <v>2968285.6612131977</v>
      </c>
      <c r="L85" s="37">
        <v>4439286.3373254584</v>
      </c>
      <c r="M85" s="35"/>
    </row>
    <row r="86" spans="1:13" x14ac:dyDescent="0.3">
      <c r="A86" s="35" t="s">
        <v>33</v>
      </c>
      <c r="B86" s="35" t="s">
        <v>281</v>
      </c>
      <c r="C86" s="35" t="s">
        <v>287</v>
      </c>
      <c r="D86" s="35" t="s">
        <v>236</v>
      </c>
      <c r="E86" s="35"/>
      <c r="F86" s="35" t="s">
        <v>288</v>
      </c>
      <c r="G86" s="35" t="s">
        <v>289</v>
      </c>
      <c r="H86" s="35" t="s">
        <v>191</v>
      </c>
      <c r="I86" s="35" t="s">
        <v>290</v>
      </c>
      <c r="J86" s="36" t="s">
        <v>293</v>
      </c>
      <c r="K86" s="37">
        <v>113810.49</v>
      </c>
      <c r="L86" s="37">
        <v>113810.49</v>
      </c>
      <c r="M86" s="35"/>
    </row>
    <row r="87" spans="1:13" x14ac:dyDescent="0.3">
      <c r="A87" s="35" t="s">
        <v>33</v>
      </c>
      <c r="B87" s="35" t="s">
        <v>281</v>
      </c>
      <c r="C87" s="35" t="s">
        <v>287</v>
      </c>
      <c r="D87" s="35" t="s">
        <v>236</v>
      </c>
      <c r="E87" s="35"/>
      <c r="F87" s="35" t="s">
        <v>288</v>
      </c>
      <c r="G87" s="35" t="s">
        <v>289</v>
      </c>
      <c r="H87" s="35" t="s">
        <v>191</v>
      </c>
      <c r="I87" s="35" t="s">
        <v>290</v>
      </c>
      <c r="J87" s="36" t="s">
        <v>294</v>
      </c>
      <c r="K87" s="37">
        <v>525411.62</v>
      </c>
      <c r="L87" s="37">
        <v>0</v>
      </c>
      <c r="M87" s="35"/>
    </row>
    <row r="88" spans="1:13" x14ac:dyDescent="0.3">
      <c r="A88" s="35" t="s">
        <v>33</v>
      </c>
      <c r="B88" s="35" t="s">
        <v>281</v>
      </c>
      <c r="C88" s="35" t="s">
        <v>287</v>
      </c>
      <c r="D88" s="35" t="s">
        <v>236</v>
      </c>
      <c r="E88" s="35"/>
      <c r="F88" s="35" t="s">
        <v>288</v>
      </c>
      <c r="G88" s="35" t="s">
        <v>289</v>
      </c>
      <c r="H88" s="35" t="s">
        <v>191</v>
      </c>
      <c r="I88" s="35" t="s">
        <v>290</v>
      </c>
      <c r="J88" s="36" t="s">
        <v>295</v>
      </c>
      <c r="K88" s="37">
        <v>0</v>
      </c>
      <c r="L88" s="37">
        <v>0</v>
      </c>
      <c r="M88" s="35"/>
    </row>
    <row r="89" spans="1:13" ht="15" thickBot="1" x14ac:dyDescent="0.35">
      <c r="A89" s="35" t="s">
        <v>33</v>
      </c>
      <c r="B89" s="35" t="s">
        <v>281</v>
      </c>
      <c r="C89" s="35" t="s">
        <v>287</v>
      </c>
      <c r="D89" s="35" t="s">
        <v>236</v>
      </c>
      <c r="E89" s="35"/>
      <c r="F89" s="35" t="s">
        <v>288</v>
      </c>
      <c r="G89" s="35" t="s">
        <v>289</v>
      </c>
      <c r="H89" s="35" t="s">
        <v>191</v>
      </c>
      <c r="I89" s="35" t="s">
        <v>290</v>
      </c>
      <c r="J89" s="36" t="s">
        <v>296</v>
      </c>
      <c r="K89" s="37">
        <v>0</v>
      </c>
      <c r="L89" s="37">
        <v>0</v>
      </c>
      <c r="M89" s="35"/>
    </row>
    <row r="90" spans="1:13" s="39" customFormat="1" x14ac:dyDescent="0.3">
      <c r="A90" s="26"/>
      <c r="B90" s="38" t="s">
        <v>281</v>
      </c>
      <c r="C90" s="38" t="s">
        <v>287</v>
      </c>
      <c r="J90" s="112" t="s">
        <v>297</v>
      </c>
      <c r="K90" s="113">
        <v>5471747.3913627928</v>
      </c>
      <c r="L90" s="113">
        <v>5021573.6274750531</v>
      </c>
    </row>
    <row r="92" spans="1:13" s="39" customFormat="1" ht="17.399999999999999" x14ac:dyDescent="0.3">
      <c r="A92" s="38" t="s">
        <v>33</v>
      </c>
      <c r="B92" s="42" t="s">
        <v>281</v>
      </c>
      <c r="J92" s="40" t="s">
        <v>298</v>
      </c>
      <c r="K92" s="41">
        <f t="shared" ref="K92:L92" si="0">SUM(K24,K74,K77,K82,K90)</f>
        <v>1065536371.6833706</v>
      </c>
      <c r="L92" s="41">
        <f t="shared" si="0"/>
        <v>1181183730.5196462</v>
      </c>
    </row>
    <row r="94" spans="1:13" ht="15" thickBot="1" x14ac:dyDescent="0.35">
      <c r="A94" s="35" t="s">
        <v>33</v>
      </c>
      <c r="B94" s="35" t="s">
        <v>299</v>
      </c>
      <c r="C94" s="35" t="s">
        <v>300</v>
      </c>
      <c r="D94" s="35" t="s">
        <v>188</v>
      </c>
      <c r="E94" s="35"/>
      <c r="F94" s="35" t="s">
        <v>301</v>
      </c>
      <c r="G94" s="35" t="s">
        <v>191</v>
      </c>
      <c r="H94" s="35" t="s">
        <v>220</v>
      </c>
      <c r="I94" s="35" t="s">
        <v>231</v>
      </c>
      <c r="J94" s="36" t="s">
        <v>302</v>
      </c>
      <c r="K94" s="37">
        <v>-16702.341082692408</v>
      </c>
      <c r="L94" s="37">
        <v>-16711.740036256098</v>
      </c>
      <c r="M94" s="35"/>
    </row>
    <row r="95" spans="1:13" s="39" customFormat="1" x14ac:dyDescent="0.3">
      <c r="A95" s="38" t="s">
        <v>33</v>
      </c>
      <c r="B95" s="38" t="s">
        <v>299</v>
      </c>
      <c r="C95" s="38" t="s">
        <v>300</v>
      </c>
      <c r="E95" s="39">
        <v>6</v>
      </c>
      <c r="J95" s="112" t="s">
        <v>303</v>
      </c>
      <c r="K95" s="113">
        <v>-16702.341082692408</v>
      </c>
      <c r="L95" s="113">
        <v>-16711.740036256098</v>
      </c>
      <c r="M95" s="39">
        <v>6</v>
      </c>
    </row>
    <row r="97" spans="1:13" ht="15" thickBot="1" x14ac:dyDescent="0.35">
      <c r="A97" s="35" t="s">
        <v>33</v>
      </c>
      <c r="B97" s="35" t="s">
        <v>299</v>
      </c>
      <c r="C97" s="35" t="s">
        <v>304</v>
      </c>
      <c r="D97" s="35" t="s">
        <v>206</v>
      </c>
      <c r="E97" s="35"/>
      <c r="F97" s="35" t="s">
        <v>301</v>
      </c>
      <c r="G97" s="35" t="s">
        <v>191</v>
      </c>
      <c r="H97" s="35" t="s">
        <v>220</v>
      </c>
      <c r="I97" s="35" t="s">
        <v>231</v>
      </c>
      <c r="J97" s="36" t="s">
        <v>305</v>
      </c>
      <c r="K97" s="37">
        <v>200123.65792403228</v>
      </c>
      <c r="L97" s="37">
        <v>200198.44199618595</v>
      </c>
      <c r="M97" s="35"/>
    </row>
    <row r="98" spans="1:13" s="39" customFormat="1" x14ac:dyDescent="0.3">
      <c r="A98" s="26"/>
      <c r="B98" s="38" t="s">
        <v>299</v>
      </c>
      <c r="C98" s="38" t="s">
        <v>304</v>
      </c>
      <c r="E98" s="39">
        <v>2</v>
      </c>
      <c r="J98" s="112" t="s">
        <v>306</v>
      </c>
      <c r="K98" s="113">
        <v>200123.65792403228</v>
      </c>
      <c r="L98" s="113">
        <v>200198.44199618595</v>
      </c>
      <c r="M98" s="39">
        <v>2</v>
      </c>
    </row>
    <row r="100" spans="1:13" ht="15" thickBot="1" x14ac:dyDescent="0.35">
      <c r="A100" s="35" t="s">
        <v>33</v>
      </c>
      <c r="B100" s="35" t="s">
        <v>299</v>
      </c>
      <c r="C100" s="35" t="s">
        <v>16</v>
      </c>
      <c r="D100" s="35" t="s">
        <v>85</v>
      </c>
      <c r="E100" s="35"/>
      <c r="F100" s="35" t="s">
        <v>189</v>
      </c>
      <c r="G100" s="35" t="s">
        <v>191</v>
      </c>
      <c r="H100" s="35" t="s">
        <v>220</v>
      </c>
      <c r="I100" s="35" t="s">
        <v>231</v>
      </c>
      <c r="J100" s="36" t="s">
        <v>307</v>
      </c>
      <c r="K100" s="37">
        <v>187.61019576410436</v>
      </c>
      <c r="L100" s="37">
        <v>187.66833021889516</v>
      </c>
      <c r="M100" s="35"/>
    </row>
    <row r="101" spans="1:13" s="39" customFormat="1" x14ac:dyDescent="0.3">
      <c r="A101" s="38" t="s">
        <v>33</v>
      </c>
      <c r="B101" s="38" t="s">
        <v>299</v>
      </c>
      <c r="C101" s="38" t="s">
        <v>16</v>
      </c>
      <c r="E101" s="39">
        <v>17</v>
      </c>
      <c r="J101" s="112" t="s">
        <v>308</v>
      </c>
      <c r="K101" s="113">
        <v>187.61019576410436</v>
      </c>
      <c r="L101" s="113">
        <v>187.66833021889516</v>
      </c>
      <c r="M101" s="39">
        <v>17</v>
      </c>
    </row>
    <row r="103" spans="1:13" x14ac:dyDescent="0.3">
      <c r="A103" s="35" t="s">
        <v>33</v>
      </c>
      <c r="B103" s="35" t="s">
        <v>299</v>
      </c>
      <c r="C103" s="35" t="s">
        <v>309</v>
      </c>
      <c r="D103" s="35" t="s">
        <v>206</v>
      </c>
      <c r="E103" s="35"/>
      <c r="F103" s="35" t="s">
        <v>283</v>
      </c>
      <c r="G103" s="35" t="s">
        <v>310</v>
      </c>
      <c r="H103" s="35" t="s">
        <v>191</v>
      </c>
      <c r="I103" s="35" t="s">
        <v>311</v>
      </c>
      <c r="J103" s="36" t="s">
        <v>312</v>
      </c>
      <c r="K103" s="37">
        <v>56430.25</v>
      </c>
      <c r="L103" s="37">
        <v>56430.25</v>
      </c>
      <c r="M103" s="35"/>
    </row>
    <row r="104" spans="1:13" x14ac:dyDescent="0.3">
      <c r="A104" s="35" t="s">
        <v>33</v>
      </c>
      <c r="B104" s="35" t="s">
        <v>299</v>
      </c>
      <c r="C104" s="35" t="s">
        <v>309</v>
      </c>
      <c r="D104" s="35" t="s">
        <v>206</v>
      </c>
      <c r="E104" s="35"/>
      <c r="F104" s="35" t="s">
        <v>283</v>
      </c>
      <c r="G104" s="35" t="s">
        <v>310</v>
      </c>
      <c r="H104" s="35" t="s">
        <v>191</v>
      </c>
      <c r="I104" s="35" t="s">
        <v>311</v>
      </c>
      <c r="J104" s="36" t="s">
        <v>313</v>
      </c>
      <c r="K104" s="37">
        <v>56332.75</v>
      </c>
      <c r="L104" s="37">
        <v>56332.75</v>
      </c>
      <c r="M104" s="35"/>
    </row>
    <row r="105" spans="1:13" x14ac:dyDescent="0.3">
      <c r="A105" s="35" t="s">
        <v>33</v>
      </c>
      <c r="B105" s="35" t="s">
        <v>299</v>
      </c>
      <c r="C105" s="35" t="s">
        <v>309</v>
      </c>
      <c r="D105" s="35" t="s">
        <v>206</v>
      </c>
      <c r="E105" s="35"/>
      <c r="F105" s="35" t="s">
        <v>283</v>
      </c>
      <c r="G105" s="35" t="s">
        <v>310</v>
      </c>
      <c r="H105" s="35" t="s">
        <v>191</v>
      </c>
      <c r="I105" s="35" t="s">
        <v>311</v>
      </c>
      <c r="J105" s="36" t="s">
        <v>314</v>
      </c>
      <c r="K105" s="37">
        <v>104705.75</v>
      </c>
      <c r="L105" s="37">
        <v>104705.75</v>
      </c>
      <c r="M105" s="35"/>
    </row>
    <row r="106" spans="1:13" x14ac:dyDescent="0.3">
      <c r="A106" s="35" t="s">
        <v>33</v>
      </c>
      <c r="B106" s="35" t="s">
        <v>299</v>
      </c>
      <c r="C106" s="35" t="s">
        <v>309</v>
      </c>
      <c r="D106" s="35" t="s">
        <v>206</v>
      </c>
      <c r="E106" s="35"/>
      <c r="F106" s="35" t="s">
        <v>283</v>
      </c>
      <c r="G106" s="35" t="s">
        <v>310</v>
      </c>
      <c r="H106" s="35" t="s">
        <v>191</v>
      </c>
      <c r="I106" s="35" t="s">
        <v>311</v>
      </c>
      <c r="J106" s="36" t="s">
        <v>315</v>
      </c>
      <c r="K106" s="37">
        <v>3006557.6</v>
      </c>
      <c r="L106" s="37">
        <v>3006557.6</v>
      </c>
      <c r="M106" s="35"/>
    </row>
    <row r="107" spans="1:13" x14ac:dyDescent="0.3">
      <c r="A107" s="35" t="s">
        <v>33</v>
      </c>
      <c r="B107" s="35" t="s">
        <v>299</v>
      </c>
      <c r="C107" s="35" t="s">
        <v>309</v>
      </c>
      <c r="D107" s="35" t="s">
        <v>206</v>
      </c>
      <c r="E107" s="35"/>
      <c r="F107" s="35" t="s">
        <v>283</v>
      </c>
      <c r="G107" s="35" t="s">
        <v>310</v>
      </c>
      <c r="H107" s="35" t="s">
        <v>191</v>
      </c>
      <c r="I107" s="35" t="s">
        <v>311</v>
      </c>
      <c r="J107" s="36" t="s">
        <v>316</v>
      </c>
      <c r="K107" s="37">
        <v>46881.78</v>
      </c>
      <c r="L107" s="37">
        <v>46881.78</v>
      </c>
      <c r="M107" s="35"/>
    </row>
    <row r="108" spans="1:13" x14ac:dyDescent="0.3">
      <c r="A108" s="35" t="s">
        <v>33</v>
      </c>
      <c r="B108" s="35" t="s">
        <v>299</v>
      </c>
      <c r="C108" s="35" t="s">
        <v>309</v>
      </c>
      <c r="D108" s="35" t="s">
        <v>206</v>
      </c>
      <c r="E108" s="35"/>
      <c r="F108" s="35" t="s">
        <v>283</v>
      </c>
      <c r="G108" s="35" t="s">
        <v>310</v>
      </c>
      <c r="H108" s="35" t="s">
        <v>191</v>
      </c>
      <c r="I108" s="35" t="s">
        <v>311</v>
      </c>
      <c r="J108" s="36" t="s">
        <v>317</v>
      </c>
      <c r="K108" s="37">
        <v>601216.93000000005</v>
      </c>
      <c r="L108" s="37">
        <v>601216.93000000005</v>
      </c>
      <c r="M108" s="35"/>
    </row>
    <row r="109" spans="1:13" x14ac:dyDescent="0.3">
      <c r="A109" s="35" t="s">
        <v>33</v>
      </c>
      <c r="B109" s="35" t="s">
        <v>299</v>
      </c>
      <c r="C109" s="35" t="s">
        <v>309</v>
      </c>
      <c r="D109" s="35" t="s">
        <v>206</v>
      </c>
      <c r="E109" s="35"/>
      <c r="F109" s="35" t="s">
        <v>283</v>
      </c>
      <c r="G109" s="35" t="s">
        <v>310</v>
      </c>
      <c r="H109" s="35" t="s">
        <v>191</v>
      </c>
      <c r="I109" s="35" t="s">
        <v>311</v>
      </c>
      <c r="J109" s="36" t="s">
        <v>318</v>
      </c>
      <c r="K109" s="37">
        <v>102052.47</v>
      </c>
      <c r="L109" s="37">
        <v>102052.47</v>
      </c>
      <c r="M109" s="35"/>
    </row>
    <row r="110" spans="1:13" x14ac:dyDescent="0.3">
      <c r="A110" s="35" t="s">
        <v>33</v>
      </c>
      <c r="B110" s="35" t="s">
        <v>299</v>
      </c>
      <c r="C110" s="35" t="s">
        <v>309</v>
      </c>
      <c r="D110" s="35" t="s">
        <v>206</v>
      </c>
      <c r="E110" s="35"/>
      <c r="F110" s="35" t="s">
        <v>283</v>
      </c>
      <c r="G110" s="35" t="s">
        <v>310</v>
      </c>
      <c r="H110" s="35" t="s">
        <v>191</v>
      </c>
      <c r="I110" s="35" t="s">
        <v>319</v>
      </c>
      <c r="J110" s="36" t="s">
        <v>320</v>
      </c>
      <c r="K110" s="37">
        <v>33272.379999999997</v>
      </c>
      <c r="L110" s="37">
        <v>33272.379999999997</v>
      </c>
      <c r="M110" s="35"/>
    </row>
    <row r="111" spans="1:13" x14ac:dyDescent="0.3">
      <c r="A111" s="35" t="s">
        <v>33</v>
      </c>
      <c r="B111" s="35" t="s">
        <v>299</v>
      </c>
      <c r="C111" s="35" t="s">
        <v>309</v>
      </c>
      <c r="D111" s="35" t="s">
        <v>206</v>
      </c>
      <c r="E111" s="35"/>
      <c r="F111" s="35" t="s">
        <v>283</v>
      </c>
      <c r="G111" s="35" t="s">
        <v>310</v>
      </c>
      <c r="H111" s="35" t="s">
        <v>191</v>
      </c>
      <c r="I111" s="35" t="s">
        <v>319</v>
      </c>
      <c r="J111" s="36" t="s">
        <v>321</v>
      </c>
      <c r="K111" s="37">
        <v>45749.52</v>
      </c>
      <c r="L111" s="37">
        <v>45749.52</v>
      </c>
      <c r="M111" s="35"/>
    </row>
    <row r="112" spans="1:13" x14ac:dyDescent="0.3">
      <c r="A112" s="35" t="s">
        <v>33</v>
      </c>
      <c r="B112" s="35" t="s">
        <v>299</v>
      </c>
      <c r="C112" s="35" t="s">
        <v>309</v>
      </c>
      <c r="D112" s="35" t="s">
        <v>206</v>
      </c>
      <c r="E112" s="35"/>
      <c r="F112" s="35" t="s">
        <v>283</v>
      </c>
      <c r="G112" s="35" t="s">
        <v>310</v>
      </c>
      <c r="H112" s="35" t="s">
        <v>191</v>
      </c>
      <c r="I112" s="35" t="s">
        <v>319</v>
      </c>
      <c r="J112" s="36" t="s">
        <v>322</v>
      </c>
      <c r="K112" s="37">
        <v>37431.449999999997</v>
      </c>
      <c r="L112" s="37">
        <v>37431.449999999997</v>
      </c>
      <c r="M112" s="35"/>
    </row>
    <row r="113" spans="1:13" x14ac:dyDescent="0.3">
      <c r="A113" s="35" t="s">
        <v>33</v>
      </c>
      <c r="B113" s="35" t="s">
        <v>299</v>
      </c>
      <c r="C113" s="35" t="s">
        <v>309</v>
      </c>
      <c r="D113" s="35" t="s">
        <v>206</v>
      </c>
      <c r="E113" s="35"/>
      <c r="F113" s="35" t="s">
        <v>283</v>
      </c>
      <c r="G113" s="35" t="s">
        <v>310</v>
      </c>
      <c r="H113" s="35" t="s">
        <v>191</v>
      </c>
      <c r="I113" s="35" t="s">
        <v>319</v>
      </c>
      <c r="J113" s="36" t="s">
        <v>323</v>
      </c>
      <c r="K113" s="37">
        <v>63336.380000000085</v>
      </c>
      <c r="L113" s="37">
        <v>62328.140000000123</v>
      </c>
      <c r="M113" s="35"/>
    </row>
    <row r="114" spans="1:13" x14ac:dyDescent="0.3">
      <c r="A114" s="35" t="s">
        <v>33</v>
      </c>
      <c r="B114" s="35" t="s">
        <v>299</v>
      </c>
      <c r="C114" s="35" t="s">
        <v>309</v>
      </c>
      <c r="D114" s="35" t="s">
        <v>206</v>
      </c>
      <c r="E114" s="35"/>
      <c r="F114" s="35" t="s">
        <v>283</v>
      </c>
      <c r="G114" s="35" t="s">
        <v>310</v>
      </c>
      <c r="H114" s="35" t="s">
        <v>191</v>
      </c>
      <c r="I114" s="35" t="s">
        <v>319</v>
      </c>
      <c r="J114" s="36" t="s">
        <v>324</v>
      </c>
      <c r="K114" s="37">
        <v>549149.13000000012</v>
      </c>
      <c r="L114" s="37">
        <v>544803.69000000018</v>
      </c>
      <c r="M114" s="35"/>
    </row>
    <row r="115" spans="1:13" x14ac:dyDescent="0.3">
      <c r="A115" s="35" t="s">
        <v>33</v>
      </c>
      <c r="B115" s="35" t="s">
        <v>299</v>
      </c>
      <c r="C115" s="35" t="s">
        <v>309</v>
      </c>
      <c r="D115" s="35" t="s">
        <v>206</v>
      </c>
      <c r="E115" s="35"/>
      <c r="F115" s="35" t="s">
        <v>283</v>
      </c>
      <c r="G115" s="35" t="s">
        <v>310</v>
      </c>
      <c r="H115" s="35" t="s">
        <v>191</v>
      </c>
      <c r="I115" s="35" t="s">
        <v>319</v>
      </c>
      <c r="J115" s="36" t="s">
        <v>325</v>
      </c>
      <c r="K115" s="37">
        <v>594892.09999999974</v>
      </c>
      <c r="L115" s="37">
        <v>592854.97999999963</v>
      </c>
      <c r="M115" s="35"/>
    </row>
    <row r="116" spans="1:13" x14ac:dyDescent="0.3">
      <c r="A116" s="35" t="s">
        <v>33</v>
      </c>
      <c r="B116" s="35" t="s">
        <v>299</v>
      </c>
      <c r="C116" s="35" t="s">
        <v>309</v>
      </c>
      <c r="D116" s="35" t="s">
        <v>206</v>
      </c>
      <c r="E116" s="35"/>
      <c r="F116" s="35" t="s">
        <v>283</v>
      </c>
      <c r="G116" s="35" t="s">
        <v>310</v>
      </c>
      <c r="H116" s="35" t="s">
        <v>191</v>
      </c>
      <c r="I116" s="35" t="s">
        <v>319</v>
      </c>
      <c r="J116" s="36" t="s">
        <v>326</v>
      </c>
      <c r="K116" s="37">
        <v>174543.23</v>
      </c>
      <c r="L116" s="37">
        <v>174543.23</v>
      </c>
      <c r="M116" s="35"/>
    </row>
    <row r="117" spans="1:13" x14ac:dyDescent="0.3">
      <c r="A117" s="35" t="s">
        <v>33</v>
      </c>
      <c r="B117" s="35" t="s">
        <v>299</v>
      </c>
      <c r="C117" s="35" t="s">
        <v>309</v>
      </c>
      <c r="D117" s="35" t="s">
        <v>206</v>
      </c>
      <c r="E117" s="35"/>
      <c r="F117" s="35" t="s">
        <v>283</v>
      </c>
      <c r="G117" s="35" t="s">
        <v>310</v>
      </c>
      <c r="H117" s="35" t="s">
        <v>191</v>
      </c>
      <c r="I117" s="35" t="s">
        <v>319</v>
      </c>
      <c r="J117" s="36" t="s">
        <v>327</v>
      </c>
      <c r="K117" s="37">
        <v>104845.35</v>
      </c>
      <c r="L117" s="37">
        <v>104845.35</v>
      </c>
      <c r="M117" s="35"/>
    </row>
    <row r="118" spans="1:13" x14ac:dyDescent="0.3">
      <c r="A118" s="35" t="s">
        <v>33</v>
      </c>
      <c r="B118" s="35" t="s">
        <v>299</v>
      </c>
      <c r="C118" s="35" t="s">
        <v>309</v>
      </c>
      <c r="D118" s="35" t="s">
        <v>206</v>
      </c>
      <c r="E118" s="35"/>
      <c r="F118" s="35" t="s">
        <v>283</v>
      </c>
      <c r="G118" s="35" t="s">
        <v>310</v>
      </c>
      <c r="H118" s="35" t="s">
        <v>191</v>
      </c>
      <c r="I118" s="35" t="s">
        <v>319</v>
      </c>
      <c r="J118" s="36" t="s">
        <v>328</v>
      </c>
      <c r="K118" s="37">
        <v>127429.19</v>
      </c>
      <c r="L118" s="37">
        <v>127429.19</v>
      </c>
      <c r="M118" s="35"/>
    </row>
    <row r="119" spans="1:13" x14ac:dyDescent="0.3">
      <c r="A119" s="35" t="s">
        <v>33</v>
      </c>
      <c r="B119" s="35" t="s">
        <v>299</v>
      </c>
      <c r="C119" s="35" t="s">
        <v>309</v>
      </c>
      <c r="D119" s="35" t="s">
        <v>206</v>
      </c>
      <c r="E119" s="35"/>
      <c r="F119" s="35" t="s">
        <v>283</v>
      </c>
      <c r="G119" s="35" t="s">
        <v>310</v>
      </c>
      <c r="H119" s="35" t="s">
        <v>191</v>
      </c>
      <c r="I119" s="35" t="s">
        <v>319</v>
      </c>
      <c r="J119" s="36" t="s">
        <v>329</v>
      </c>
      <c r="K119" s="37">
        <v>16687067.369999999</v>
      </c>
      <c r="L119" s="37">
        <v>16687067.369999999</v>
      </c>
      <c r="M119" s="35"/>
    </row>
    <row r="120" spans="1:13" x14ac:dyDescent="0.3">
      <c r="A120" s="35" t="s">
        <v>33</v>
      </c>
      <c r="B120" s="35" t="s">
        <v>299</v>
      </c>
      <c r="C120" s="35" t="s">
        <v>309</v>
      </c>
      <c r="D120" s="35" t="s">
        <v>206</v>
      </c>
      <c r="E120" s="35"/>
      <c r="F120" s="35" t="s">
        <v>283</v>
      </c>
      <c r="G120" s="35" t="s">
        <v>310</v>
      </c>
      <c r="H120" s="35" t="s">
        <v>191</v>
      </c>
      <c r="I120" s="35" t="s">
        <v>319</v>
      </c>
      <c r="J120" s="36" t="s">
        <v>330</v>
      </c>
      <c r="K120" s="37">
        <v>44971898.460000001</v>
      </c>
      <c r="L120" s="37">
        <v>44971898.460000001</v>
      </c>
      <c r="M120" s="35"/>
    </row>
    <row r="121" spans="1:13" x14ac:dyDescent="0.3">
      <c r="A121" s="35" t="s">
        <v>33</v>
      </c>
      <c r="B121" s="35" t="s">
        <v>299</v>
      </c>
      <c r="C121" s="35" t="s">
        <v>309</v>
      </c>
      <c r="D121" s="35" t="s">
        <v>206</v>
      </c>
      <c r="E121" s="35"/>
      <c r="F121" s="35" t="s">
        <v>283</v>
      </c>
      <c r="G121" s="35" t="s">
        <v>310</v>
      </c>
      <c r="H121" s="35" t="s">
        <v>191</v>
      </c>
      <c r="I121" s="35" t="s">
        <v>319</v>
      </c>
      <c r="J121" s="36" t="s">
        <v>331</v>
      </c>
      <c r="K121" s="37">
        <v>51910749.75</v>
      </c>
      <c r="L121" s="37">
        <v>51910749.75</v>
      </c>
      <c r="M121" s="35"/>
    </row>
    <row r="122" spans="1:13" x14ac:dyDescent="0.3">
      <c r="A122" s="35" t="s">
        <v>33</v>
      </c>
      <c r="B122" s="35" t="s">
        <v>299</v>
      </c>
      <c r="C122" s="35" t="s">
        <v>309</v>
      </c>
      <c r="D122" s="35" t="s">
        <v>206</v>
      </c>
      <c r="E122" s="35"/>
      <c r="F122" s="35" t="s">
        <v>283</v>
      </c>
      <c r="G122" s="35" t="s">
        <v>310</v>
      </c>
      <c r="H122" s="35" t="s">
        <v>191</v>
      </c>
      <c r="I122" s="35" t="s">
        <v>319</v>
      </c>
      <c r="J122" s="36" t="s">
        <v>332</v>
      </c>
      <c r="K122" s="37">
        <v>14756033.370000014</v>
      </c>
      <c r="L122" s="37">
        <v>14524443.09000002</v>
      </c>
      <c r="M122" s="35"/>
    </row>
    <row r="123" spans="1:13" x14ac:dyDescent="0.3">
      <c r="A123" s="35" t="s">
        <v>33</v>
      </c>
      <c r="B123" s="35" t="s">
        <v>299</v>
      </c>
      <c r="C123" s="35" t="s">
        <v>309</v>
      </c>
      <c r="D123" s="35" t="s">
        <v>206</v>
      </c>
      <c r="E123" s="35"/>
      <c r="F123" s="35" t="s">
        <v>283</v>
      </c>
      <c r="G123" s="35" t="s">
        <v>310</v>
      </c>
      <c r="H123" s="35" t="s">
        <v>191</v>
      </c>
      <c r="I123" s="35" t="s">
        <v>319</v>
      </c>
      <c r="J123" s="36" t="s">
        <v>333</v>
      </c>
      <c r="K123" s="37">
        <v>20413347.559999954</v>
      </c>
      <c r="L123" s="37">
        <v>20391933.439999934</v>
      </c>
      <c r="M123" s="35"/>
    </row>
    <row r="124" spans="1:13" x14ac:dyDescent="0.3">
      <c r="A124" s="35" t="s">
        <v>33</v>
      </c>
      <c r="B124" s="35" t="s">
        <v>299</v>
      </c>
      <c r="C124" s="35" t="s">
        <v>309</v>
      </c>
      <c r="D124" s="35" t="s">
        <v>206</v>
      </c>
      <c r="E124" s="35"/>
      <c r="F124" s="35" t="s">
        <v>283</v>
      </c>
      <c r="G124" s="35" t="s">
        <v>310</v>
      </c>
      <c r="H124" s="35" t="s">
        <v>191</v>
      </c>
      <c r="I124" s="35" t="s">
        <v>319</v>
      </c>
      <c r="J124" s="36" t="s">
        <v>334</v>
      </c>
      <c r="K124" s="37">
        <v>20059060.469999999</v>
      </c>
      <c r="L124" s="37">
        <v>20059060.469999999</v>
      </c>
      <c r="M124" s="35"/>
    </row>
    <row r="125" spans="1:13" x14ac:dyDescent="0.3">
      <c r="A125" s="35" t="s">
        <v>33</v>
      </c>
      <c r="B125" s="35" t="s">
        <v>299</v>
      </c>
      <c r="C125" s="35" t="s">
        <v>309</v>
      </c>
      <c r="D125" s="35" t="s">
        <v>206</v>
      </c>
      <c r="E125" s="35"/>
      <c r="F125" s="35" t="s">
        <v>283</v>
      </c>
      <c r="G125" s="35" t="s">
        <v>310</v>
      </c>
      <c r="H125" s="35" t="s">
        <v>191</v>
      </c>
      <c r="I125" s="35" t="s">
        <v>335</v>
      </c>
      <c r="J125" s="36" t="s">
        <v>336</v>
      </c>
      <c r="K125" s="37">
        <v>7240710.5300000003</v>
      </c>
      <c r="L125" s="37">
        <v>7240710.5300000003</v>
      </c>
      <c r="M125" s="35"/>
    </row>
    <row r="126" spans="1:13" x14ac:dyDescent="0.3">
      <c r="A126" s="35" t="s">
        <v>33</v>
      </c>
      <c r="B126" s="35" t="s">
        <v>299</v>
      </c>
      <c r="C126" s="35" t="s">
        <v>309</v>
      </c>
      <c r="D126" s="35" t="s">
        <v>206</v>
      </c>
      <c r="E126" s="35"/>
      <c r="F126" s="35" t="s">
        <v>283</v>
      </c>
      <c r="G126" s="35" t="s">
        <v>310</v>
      </c>
      <c r="H126" s="35" t="s">
        <v>191</v>
      </c>
      <c r="I126" s="35" t="s">
        <v>335</v>
      </c>
      <c r="J126" s="36" t="s">
        <v>337</v>
      </c>
      <c r="K126" s="37">
        <v>7849833.5300000049</v>
      </c>
      <c r="L126" s="37">
        <v>7824911.9300000072</v>
      </c>
      <c r="M126" s="35"/>
    </row>
    <row r="127" spans="1:13" x14ac:dyDescent="0.3">
      <c r="A127" s="35" t="s">
        <v>33</v>
      </c>
      <c r="B127" s="35" t="s">
        <v>299</v>
      </c>
      <c r="C127" s="35" t="s">
        <v>309</v>
      </c>
      <c r="D127" s="35" t="s">
        <v>206</v>
      </c>
      <c r="E127" s="35"/>
      <c r="F127" s="35" t="s">
        <v>283</v>
      </c>
      <c r="G127" s="35" t="s">
        <v>310</v>
      </c>
      <c r="H127" s="35" t="s">
        <v>191</v>
      </c>
      <c r="I127" s="35" t="s">
        <v>338</v>
      </c>
      <c r="J127" s="36" t="s">
        <v>339</v>
      </c>
      <c r="K127" s="37">
        <v>26325.43</v>
      </c>
      <c r="L127" s="37">
        <v>26325.43</v>
      </c>
      <c r="M127" s="35"/>
    </row>
    <row r="128" spans="1:13" x14ac:dyDescent="0.3">
      <c r="A128" s="35" t="s">
        <v>33</v>
      </c>
      <c r="B128" s="35" t="s">
        <v>299</v>
      </c>
      <c r="C128" s="35" t="s">
        <v>309</v>
      </c>
      <c r="D128" s="35" t="s">
        <v>206</v>
      </c>
      <c r="E128" s="35"/>
      <c r="F128" s="35" t="s">
        <v>283</v>
      </c>
      <c r="G128" s="35" t="s">
        <v>340</v>
      </c>
      <c r="H128" s="35" t="s">
        <v>191</v>
      </c>
      <c r="I128" s="35" t="s">
        <v>319</v>
      </c>
      <c r="J128" s="36" t="s">
        <v>341</v>
      </c>
      <c r="K128" s="37">
        <v>150774.53</v>
      </c>
      <c r="L128" s="37">
        <v>150774.53</v>
      </c>
      <c r="M128" s="35"/>
    </row>
    <row r="129" spans="1:13" x14ac:dyDescent="0.3">
      <c r="A129" s="35" t="s">
        <v>33</v>
      </c>
      <c r="B129" s="35" t="s">
        <v>299</v>
      </c>
      <c r="C129" s="35" t="s">
        <v>309</v>
      </c>
      <c r="D129" s="35" t="s">
        <v>206</v>
      </c>
      <c r="E129" s="35"/>
      <c r="F129" s="35" t="s">
        <v>283</v>
      </c>
      <c r="G129" s="35" t="s">
        <v>284</v>
      </c>
      <c r="H129" s="35" t="s">
        <v>191</v>
      </c>
      <c r="I129" s="35" t="s">
        <v>342</v>
      </c>
      <c r="J129" s="36" t="s">
        <v>343</v>
      </c>
      <c r="K129" s="37">
        <v>21346.98</v>
      </c>
      <c r="L129" s="37">
        <v>21346.98</v>
      </c>
      <c r="M129" s="35"/>
    </row>
    <row r="130" spans="1:13" ht="15" thickBot="1" x14ac:dyDescent="0.35">
      <c r="A130" s="35" t="s">
        <v>33</v>
      </c>
      <c r="B130" s="35" t="s">
        <v>299</v>
      </c>
      <c r="C130" s="35" t="s">
        <v>309</v>
      </c>
      <c r="D130" s="35" t="s">
        <v>206</v>
      </c>
      <c r="E130" s="35"/>
      <c r="F130" s="35" t="s">
        <v>283</v>
      </c>
      <c r="G130" s="35" t="s">
        <v>191</v>
      </c>
      <c r="H130" s="35" t="s">
        <v>310</v>
      </c>
      <c r="I130" s="35" t="s">
        <v>231</v>
      </c>
      <c r="J130" s="36" t="s">
        <v>344</v>
      </c>
      <c r="K130" s="37">
        <v>1841065.2890013331</v>
      </c>
      <c r="L130" s="37">
        <v>1907764.9623102306</v>
      </c>
      <c r="M130" s="35"/>
    </row>
    <row r="131" spans="1:13" s="39" customFormat="1" x14ac:dyDescent="0.3">
      <c r="A131" s="38" t="s">
        <v>33</v>
      </c>
      <c r="B131" s="38" t="s">
        <v>299</v>
      </c>
      <c r="C131" s="38" t="s">
        <v>309</v>
      </c>
      <c r="E131" s="39">
        <v>2</v>
      </c>
      <c r="J131" s="112" t="s">
        <v>345</v>
      </c>
      <c r="K131" s="113">
        <v>191633039.52900133</v>
      </c>
      <c r="L131" s="113">
        <v>191414422.40231019</v>
      </c>
      <c r="M131" s="39">
        <v>2</v>
      </c>
    </row>
    <row r="133" spans="1:13" x14ac:dyDescent="0.3">
      <c r="A133" s="35" t="s">
        <v>33</v>
      </c>
      <c r="B133" s="35" t="s">
        <v>299</v>
      </c>
      <c r="C133" s="35" t="s">
        <v>1</v>
      </c>
      <c r="D133" s="35" t="s">
        <v>206</v>
      </c>
      <c r="E133" s="35"/>
      <c r="F133" s="35" t="s">
        <v>189</v>
      </c>
      <c r="G133" s="35" t="s">
        <v>220</v>
      </c>
      <c r="H133" s="35" t="s">
        <v>191</v>
      </c>
      <c r="I133" s="35" t="s">
        <v>311</v>
      </c>
      <c r="J133" s="36" t="s">
        <v>346</v>
      </c>
      <c r="K133" s="37">
        <v>83611938.270000175</v>
      </c>
      <c r="L133" s="37">
        <v>83329623.750000253</v>
      </c>
      <c r="M133" s="35"/>
    </row>
    <row r="134" spans="1:13" x14ac:dyDescent="0.3">
      <c r="A134" s="35" t="s">
        <v>33</v>
      </c>
      <c r="B134" s="35" t="s">
        <v>299</v>
      </c>
      <c r="C134" s="35" t="s">
        <v>1</v>
      </c>
      <c r="D134" s="35" t="s">
        <v>206</v>
      </c>
      <c r="E134" s="35"/>
      <c r="F134" s="35" t="s">
        <v>189</v>
      </c>
      <c r="G134" s="35" t="s">
        <v>220</v>
      </c>
      <c r="H134" s="35" t="s">
        <v>191</v>
      </c>
      <c r="I134" s="35" t="s">
        <v>311</v>
      </c>
      <c r="J134" s="36" t="s">
        <v>347</v>
      </c>
      <c r="K134" s="37">
        <v>6614935.1000000043</v>
      </c>
      <c r="L134" s="37">
        <v>6610437.0200000061</v>
      </c>
      <c r="M134" s="35"/>
    </row>
    <row r="135" spans="1:13" x14ac:dyDescent="0.3">
      <c r="A135" s="35" t="s">
        <v>33</v>
      </c>
      <c r="B135" s="35" t="s">
        <v>299</v>
      </c>
      <c r="C135" s="35" t="s">
        <v>1</v>
      </c>
      <c r="D135" s="35" t="s">
        <v>206</v>
      </c>
      <c r="E135" s="35"/>
      <c r="F135" s="35" t="s">
        <v>189</v>
      </c>
      <c r="G135" s="35" t="s">
        <v>220</v>
      </c>
      <c r="H135" s="35" t="s">
        <v>191</v>
      </c>
      <c r="I135" s="35" t="s">
        <v>311</v>
      </c>
      <c r="J135" s="36" t="s">
        <v>348</v>
      </c>
      <c r="K135" s="37">
        <v>4809843.910000002</v>
      </c>
      <c r="L135" s="37">
        <v>4806457.8700000029</v>
      </c>
      <c r="M135" s="35"/>
    </row>
    <row r="136" spans="1:13" x14ac:dyDescent="0.3">
      <c r="A136" s="35" t="s">
        <v>33</v>
      </c>
      <c r="B136" s="35" t="s">
        <v>299</v>
      </c>
      <c r="C136" s="35" t="s">
        <v>1</v>
      </c>
      <c r="D136" s="35" t="s">
        <v>206</v>
      </c>
      <c r="E136" s="35"/>
      <c r="F136" s="35" t="s">
        <v>189</v>
      </c>
      <c r="G136" s="35" t="s">
        <v>220</v>
      </c>
      <c r="H136" s="35" t="s">
        <v>191</v>
      </c>
      <c r="I136" s="35" t="s">
        <v>311</v>
      </c>
      <c r="J136" s="36" t="s">
        <v>349</v>
      </c>
      <c r="K136" s="37">
        <v>20622413.350000035</v>
      </c>
      <c r="L136" s="37">
        <v>20610118.630000051</v>
      </c>
      <c r="M136" s="35"/>
    </row>
    <row r="137" spans="1:13" x14ac:dyDescent="0.3">
      <c r="A137" s="35" t="s">
        <v>33</v>
      </c>
      <c r="B137" s="35" t="s">
        <v>299</v>
      </c>
      <c r="C137" s="35" t="s">
        <v>1</v>
      </c>
      <c r="D137" s="35" t="s">
        <v>206</v>
      </c>
      <c r="E137" s="35"/>
      <c r="F137" s="35" t="s">
        <v>189</v>
      </c>
      <c r="G137" s="35" t="s">
        <v>220</v>
      </c>
      <c r="H137" s="35" t="s">
        <v>191</v>
      </c>
      <c r="I137" s="35" t="s">
        <v>319</v>
      </c>
      <c r="J137" s="36" t="s">
        <v>350</v>
      </c>
      <c r="K137" s="37">
        <v>6830869.819999991</v>
      </c>
      <c r="L137" s="37">
        <v>6703845.499999987</v>
      </c>
      <c r="M137" s="35"/>
    </row>
    <row r="138" spans="1:13" x14ac:dyDescent="0.3">
      <c r="A138" s="35" t="s">
        <v>33</v>
      </c>
      <c r="B138" s="35" t="s">
        <v>299</v>
      </c>
      <c r="C138" s="35" t="s">
        <v>1</v>
      </c>
      <c r="D138" s="35" t="s">
        <v>206</v>
      </c>
      <c r="E138" s="35"/>
      <c r="F138" s="35" t="s">
        <v>189</v>
      </c>
      <c r="G138" s="35" t="s">
        <v>220</v>
      </c>
      <c r="H138" s="35" t="s">
        <v>191</v>
      </c>
      <c r="I138" s="35" t="s">
        <v>319</v>
      </c>
      <c r="J138" s="36" t="s">
        <v>351</v>
      </c>
      <c r="K138" s="37">
        <v>93084682.279999897</v>
      </c>
      <c r="L138" s="37">
        <v>92258373.199999854</v>
      </c>
      <c r="M138" s="35"/>
    </row>
    <row r="139" spans="1:13" x14ac:dyDescent="0.3">
      <c r="A139" s="35" t="s">
        <v>33</v>
      </c>
      <c r="B139" s="35" t="s">
        <v>299</v>
      </c>
      <c r="C139" s="35" t="s">
        <v>1</v>
      </c>
      <c r="D139" s="35" t="s">
        <v>206</v>
      </c>
      <c r="E139" s="35"/>
      <c r="F139" s="35" t="s">
        <v>189</v>
      </c>
      <c r="G139" s="35" t="s">
        <v>220</v>
      </c>
      <c r="H139" s="35" t="s">
        <v>191</v>
      </c>
      <c r="I139" s="35" t="s">
        <v>319</v>
      </c>
      <c r="J139" s="36" t="s">
        <v>352</v>
      </c>
      <c r="K139" s="37">
        <v>89302496.529999897</v>
      </c>
      <c r="L139" s="37">
        <v>88547314.449999854</v>
      </c>
      <c r="M139" s="35"/>
    </row>
    <row r="140" spans="1:13" x14ac:dyDescent="0.3">
      <c r="A140" s="35" t="s">
        <v>33</v>
      </c>
      <c r="B140" s="35" t="s">
        <v>299</v>
      </c>
      <c r="C140" s="35" t="s">
        <v>1</v>
      </c>
      <c r="D140" s="35" t="s">
        <v>206</v>
      </c>
      <c r="E140" s="35"/>
      <c r="F140" s="35" t="s">
        <v>189</v>
      </c>
      <c r="G140" s="35" t="s">
        <v>220</v>
      </c>
      <c r="H140" s="35" t="s">
        <v>191</v>
      </c>
      <c r="I140" s="35" t="s">
        <v>335</v>
      </c>
      <c r="J140" s="36" t="s">
        <v>353</v>
      </c>
      <c r="K140" s="37">
        <v>9421667.6499999892</v>
      </c>
      <c r="L140" s="37">
        <v>9416325.8499999847</v>
      </c>
      <c r="M140" s="35"/>
    </row>
    <row r="141" spans="1:13" x14ac:dyDescent="0.3">
      <c r="A141" s="35" t="s">
        <v>33</v>
      </c>
      <c r="B141" s="35" t="s">
        <v>299</v>
      </c>
      <c r="C141" s="35" t="s">
        <v>1</v>
      </c>
      <c r="D141" s="35" t="s">
        <v>206</v>
      </c>
      <c r="E141" s="35"/>
      <c r="F141" s="35" t="s">
        <v>189</v>
      </c>
      <c r="G141" s="35" t="s">
        <v>220</v>
      </c>
      <c r="H141" s="35" t="s">
        <v>191</v>
      </c>
      <c r="I141" s="35" t="s">
        <v>335</v>
      </c>
      <c r="J141" s="36" t="s">
        <v>354</v>
      </c>
      <c r="K141" s="37">
        <v>61726478.190000005</v>
      </c>
      <c r="L141" s="37">
        <v>60816438.030000009</v>
      </c>
      <c r="M141" s="35"/>
    </row>
    <row r="142" spans="1:13" x14ac:dyDescent="0.3">
      <c r="A142" s="35" t="s">
        <v>33</v>
      </c>
      <c r="B142" s="35" t="s">
        <v>299</v>
      </c>
      <c r="C142" s="35" t="s">
        <v>1</v>
      </c>
      <c r="D142" s="35" t="s">
        <v>206</v>
      </c>
      <c r="E142" s="35"/>
      <c r="F142" s="35" t="s">
        <v>189</v>
      </c>
      <c r="G142" s="35" t="s">
        <v>220</v>
      </c>
      <c r="H142" s="35" t="s">
        <v>191</v>
      </c>
      <c r="I142" s="35" t="s">
        <v>335</v>
      </c>
      <c r="J142" s="36" t="s">
        <v>355</v>
      </c>
      <c r="K142" s="37">
        <v>58952384.800000079</v>
      </c>
      <c r="L142" s="37">
        <v>57928268.200000115</v>
      </c>
      <c r="M142" s="35"/>
    </row>
    <row r="143" spans="1:13" x14ac:dyDescent="0.3">
      <c r="A143" s="35" t="s">
        <v>33</v>
      </c>
      <c r="B143" s="35" t="s">
        <v>299</v>
      </c>
      <c r="C143" s="35" t="s">
        <v>1</v>
      </c>
      <c r="D143" s="35" t="s">
        <v>206</v>
      </c>
      <c r="E143" s="35"/>
      <c r="F143" s="35" t="s">
        <v>189</v>
      </c>
      <c r="G143" s="35" t="s">
        <v>220</v>
      </c>
      <c r="H143" s="35" t="s">
        <v>191</v>
      </c>
      <c r="I143" s="35" t="s">
        <v>338</v>
      </c>
      <c r="J143" s="36" t="s">
        <v>356</v>
      </c>
      <c r="K143" s="37">
        <v>7818741.6599999992</v>
      </c>
      <c r="L143" s="37">
        <v>7803981.1799999988</v>
      </c>
      <c r="M143" s="35"/>
    </row>
    <row r="144" spans="1:13" x14ac:dyDescent="0.3">
      <c r="A144" s="35" t="s">
        <v>33</v>
      </c>
      <c r="B144" s="35" t="s">
        <v>299</v>
      </c>
      <c r="C144" s="35" t="s">
        <v>1</v>
      </c>
      <c r="D144" s="35" t="s">
        <v>206</v>
      </c>
      <c r="E144" s="35"/>
      <c r="F144" s="35" t="s">
        <v>189</v>
      </c>
      <c r="G144" s="35" t="s">
        <v>220</v>
      </c>
      <c r="H144" s="35" t="s">
        <v>191</v>
      </c>
      <c r="I144" s="35" t="s">
        <v>338</v>
      </c>
      <c r="J144" s="36" t="s">
        <v>357</v>
      </c>
      <c r="K144" s="37">
        <v>9473660.6599999815</v>
      </c>
      <c r="L144" s="37">
        <v>9449037.0199999735</v>
      </c>
      <c r="M144" s="35"/>
    </row>
    <row r="145" spans="1:13" x14ac:dyDescent="0.3">
      <c r="A145" s="35" t="s">
        <v>33</v>
      </c>
      <c r="B145" s="35" t="s">
        <v>299</v>
      </c>
      <c r="C145" s="35" t="s">
        <v>1</v>
      </c>
      <c r="D145" s="35" t="s">
        <v>206</v>
      </c>
      <c r="E145" s="35"/>
      <c r="F145" s="35" t="s">
        <v>189</v>
      </c>
      <c r="G145" s="35" t="s">
        <v>220</v>
      </c>
      <c r="H145" s="35" t="s">
        <v>191</v>
      </c>
      <c r="I145" s="35" t="s">
        <v>338</v>
      </c>
      <c r="J145" s="36" t="s">
        <v>358</v>
      </c>
      <c r="K145" s="37">
        <v>7302162.4000000088</v>
      </c>
      <c r="L145" s="37">
        <v>7288072.7200000128</v>
      </c>
      <c r="M145" s="35"/>
    </row>
    <row r="146" spans="1:13" x14ac:dyDescent="0.3">
      <c r="A146" s="35" t="s">
        <v>33</v>
      </c>
      <c r="B146" s="35" t="s">
        <v>299</v>
      </c>
      <c r="C146" s="35" t="s">
        <v>1</v>
      </c>
      <c r="D146" s="35" t="s">
        <v>206</v>
      </c>
      <c r="E146" s="35"/>
      <c r="F146" s="35" t="s">
        <v>189</v>
      </c>
      <c r="G146" s="35" t="s">
        <v>220</v>
      </c>
      <c r="H146" s="35" t="s">
        <v>191</v>
      </c>
      <c r="I146" s="35" t="s">
        <v>338</v>
      </c>
      <c r="J146" s="36" t="s">
        <v>359</v>
      </c>
      <c r="K146" s="37">
        <v>1532887.6000000031</v>
      </c>
      <c r="L146" s="37">
        <v>1525251.0400000045</v>
      </c>
      <c r="M146" s="35"/>
    </row>
    <row r="147" spans="1:13" x14ac:dyDescent="0.3">
      <c r="A147" s="35" t="s">
        <v>33</v>
      </c>
      <c r="B147" s="35" t="s">
        <v>299</v>
      </c>
      <c r="C147" s="35" t="s">
        <v>1</v>
      </c>
      <c r="D147" s="35" t="s">
        <v>206</v>
      </c>
      <c r="E147" s="35"/>
      <c r="F147" s="35" t="s">
        <v>189</v>
      </c>
      <c r="G147" s="35" t="s">
        <v>220</v>
      </c>
      <c r="H147" s="35" t="s">
        <v>191</v>
      </c>
      <c r="I147" s="35" t="s">
        <v>360</v>
      </c>
      <c r="J147" s="36" t="s">
        <v>361</v>
      </c>
      <c r="K147" s="37">
        <v>2386775.0399999977</v>
      </c>
      <c r="L147" s="37">
        <v>2383032.8399999966</v>
      </c>
      <c r="M147" s="35"/>
    </row>
    <row r="148" spans="1:13" x14ac:dyDescent="0.3">
      <c r="A148" s="35" t="s">
        <v>33</v>
      </c>
      <c r="B148" s="35" t="s">
        <v>299</v>
      </c>
      <c r="C148" s="35" t="s">
        <v>1</v>
      </c>
      <c r="D148" s="35" t="s">
        <v>206</v>
      </c>
      <c r="E148" s="35"/>
      <c r="F148" s="35" t="s">
        <v>189</v>
      </c>
      <c r="G148" s="35" t="s">
        <v>220</v>
      </c>
      <c r="H148" s="35" t="s">
        <v>191</v>
      </c>
      <c r="I148" s="35" t="s">
        <v>360</v>
      </c>
      <c r="J148" s="36" t="s">
        <v>362</v>
      </c>
      <c r="K148" s="37">
        <v>2766072.3500000047</v>
      </c>
      <c r="L148" s="37">
        <v>2744948.5100000068</v>
      </c>
      <c r="M148" s="35"/>
    </row>
    <row r="149" spans="1:13" x14ac:dyDescent="0.3">
      <c r="A149" s="35" t="s">
        <v>33</v>
      </c>
      <c r="B149" s="35" t="s">
        <v>299</v>
      </c>
      <c r="C149" s="35" t="s">
        <v>1</v>
      </c>
      <c r="D149" s="35" t="s">
        <v>206</v>
      </c>
      <c r="E149" s="35"/>
      <c r="F149" s="35" t="s">
        <v>189</v>
      </c>
      <c r="G149" s="35" t="s">
        <v>220</v>
      </c>
      <c r="H149" s="35" t="s">
        <v>191</v>
      </c>
      <c r="I149" s="35" t="s">
        <v>360</v>
      </c>
      <c r="J149" s="36" t="s">
        <v>363</v>
      </c>
      <c r="K149" s="37">
        <v>2278997.900000005</v>
      </c>
      <c r="L149" s="37">
        <v>2258996.3000000073</v>
      </c>
      <c r="M149" s="35"/>
    </row>
    <row r="150" spans="1:13" x14ac:dyDescent="0.3">
      <c r="A150" s="35" t="s">
        <v>33</v>
      </c>
      <c r="B150" s="35" t="s">
        <v>299</v>
      </c>
      <c r="C150" s="35" t="s">
        <v>1</v>
      </c>
      <c r="D150" s="35" t="s">
        <v>206</v>
      </c>
      <c r="E150" s="35"/>
      <c r="F150" s="35" t="s">
        <v>189</v>
      </c>
      <c r="G150" s="35" t="s">
        <v>223</v>
      </c>
      <c r="H150" s="35" t="s">
        <v>191</v>
      </c>
      <c r="I150" s="35" t="s">
        <v>364</v>
      </c>
      <c r="J150" s="36" t="s">
        <v>365</v>
      </c>
      <c r="K150" s="37">
        <v>190325.43</v>
      </c>
      <c r="L150" s="37">
        <v>174440.27</v>
      </c>
      <c r="M150" s="35"/>
    </row>
    <row r="151" spans="1:13" x14ac:dyDescent="0.3">
      <c r="A151" s="35" t="s">
        <v>33</v>
      </c>
      <c r="B151" s="35" t="s">
        <v>299</v>
      </c>
      <c r="C151" s="35" t="s">
        <v>1</v>
      </c>
      <c r="D151" s="35" t="s">
        <v>206</v>
      </c>
      <c r="E151" s="35"/>
      <c r="F151" s="35" t="s">
        <v>189</v>
      </c>
      <c r="G151" s="35" t="s">
        <v>223</v>
      </c>
      <c r="H151" s="35" t="s">
        <v>191</v>
      </c>
      <c r="I151" s="35" t="s">
        <v>366</v>
      </c>
      <c r="J151" s="36" t="s">
        <v>367</v>
      </c>
      <c r="K151" s="37">
        <v>152038.25</v>
      </c>
      <c r="L151" s="37">
        <v>112633.08</v>
      </c>
      <c r="M151" s="35"/>
    </row>
    <row r="152" spans="1:13" x14ac:dyDescent="0.3">
      <c r="A152" s="35" t="s">
        <v>33</v>
      </c>
      <c r="B152" s="35" t="s">
        <v>299</v>
      </c>
      <c r="C152" s="35" t="s">
        <v>1</v>
      </c>
      <c r="D152" s="35" t="s">
        <v>206</v>
      </c>
      <c r="E152" s="35"/>
      <c r="F152" s="35" t="s">
        <v>189</v>
      </c>
      <c r="G152" s="35" t="s">
        <v>223</v>
      </c>
      <c r="H152" s="35" t="s">
        <v>191</v>
      </c>
      <c r="I152" s="35" t="s">
        <v>342</v>
      </c>
      <c r="J152" s="36" t="s">
        <v>368</v>
      </c>
      <c r="K152" s="37">
        <v>1484171.5399999998</v>
      </c>
      <c r="L152" s="37">
        <v>1482099.0099999998</v>
      </c>
      <c r="M152" s="35"/>
    </row>
    <row r="153" spans="1:13" ht="15" thickBot="1" x14ac:dyDescent="0.35">
      <c r="A153" s="35" t="s">
        <v>33</v>
      </c>
      <c r="B153" s="35" t="s">
        <v>299</v>
      </c>
      <c r="C153" s="35" t="s">
        <v>1</v>
      </c>
      <c r="D153" s="35" t="s">
        <v>206</v>
      </c>
      <c r="E153" s="35"/>
      <c r="F153" s="35" t="s">
        <v>189</v>
      </c>
      <c r="G153" s="35" t="s">
        <v>191</v>
      </c>
      <c r="H153" s="35" t="s">
        <v>220</v>
      </c>
      <c r="I153" s="35" t="s">
        <v>231</v>
      </c>
      <c r="J153" s="36" t="s">
        <v>369</v>
      </c>
      <c r="K153" s="37">
        <v>36887550.59961272</v>
      </c>
      <c r="L153" s="37">
        <v>52784889.848428324</v>
      </c>
      <c r="M153" s="35"/>
    </row>
    <row r="154" spans="1:13" s="39" customFormat="1" x14ac:dyDescent="0.3">
      <c r="A154" s="38" t="s">
        <v>33</v>
      </c>
      <c r="B154" s="38" t="s">
        <v>299</v>
      </c>
      <c r="C154" s="38" t="s">
        <v>1</v>
      </c>
      <c r="E154" s="39">
        <v>2</v>
      </c>
      <c r="J154" s="112" t="s">
        <v>370</v>
      </c>
      <c r="K154" s="113">
        <v>507251093.32961285</v>
      </c>
      <c r="L154" s="113">
        <v>519034584.31842846</v>
      </c>
      <c r="M154" s="39">
        <v>2</v>
      </c>
    </row>
    <row r="156" spans="1:13" x14ac:dyDescent="0.3">
      <c r="A156" s="35" t="s">
        <v>33</v>
      </c>
      <c r="B156" s="35" t="s">
        <v>299</v>
      </c>
      <c r="C156" s="35" t="s">
        <v>371</v>
      </c>
      <c r="D156" s="35" t="s">
        <v>208</v>
      </c>
      <c r="E156" s="35"/>
      <c r="F156" s="35" t="s">
        <v>189</v>
      </c>
      <c r="G156" s="35" t="s">
        <v>220</v>
      </c>
      <c r="H156" s="35" t="s">
        <v>191</v>
      </c>
      <c r="I156" s="35" t="s">
        <v>311</v>
      </c>
      <c r="J156" s="36" t="s">
        <v>372</v>
      </c>
      <c r="K156" s="37">
        <v>53009.084152331423</v>
      </c>
      <c r="L156" s="37">
        <v>53009.084152331423</v>
      </c>
      <c r="M156" s="35"/>
    </row>
    <row r="157" spans="1:13" x14ac:dyDescent="0.3">
      <c r="A157" s="35" t="s">
        <v>33</v>
      </c>
      <c r="B157" s="35" t="s">
        <v>299</v>
      </c>
      <c r="C157" s="35" t="s">
        <v>371</v>
      </c>
      <c r="D157" s="35" t="s">
        <v>208</v>
      </c>
      <c r="E157" s="35"/>
      <c r="F157" s="35" t="s">
        <v>189</v>
      </c>
      <c r="G157" s="35" t="s">
        <v>220</v>
      </c>
      <c r="H157" s="35" t="s">
        <v>191</v>
      </c>
      <c r="I157" s="35" t="s">
        <v>311</v>
      </c>
      <c r="J157" s="36" t="s">
        <v>373</v>
      </c>
      <c r="K157" s="37">
        <v>15644112.768379154</v>
      </c>
      <c r="L157" s="37">
        <v>15597107.688379155</v>
      </c>
      <c r="M157" s="35"/>
    </row>
    <row r="158" spans="1:13" x14ac:dyDescent="0.3">
      <c r="A158" s="35" t="s">
        <v>33</v>
      </c>
      <c r="B158" s="35" t="s">
        <v>299</v>
      </c>
      <c r="C158" s="35" t="s">
        <v>371</v>
      </c>
      <c r="D158" s="35" t="s">
        <v>208</v>
      </c>
      <c r="E158" s="35"/>
      <c r="F158" s="35" t="s">
        <v>189</v>
      </c>
      <c r="G158" s="35" t="s">
        <v>220</v>
      </c>
      <c r="H158" s="35" t="s">
        <v>191</v>
      </c>
      <c r="I158" s="35" t="s">
        <v>311</v>
      </c>
      <c r="J158" s="36" t="s">
        <v>374</v>
      </c>
      <c r="K158" s="37">
        <v>47763763.556154087</v>
      </c>
      <c r="L158" s="37">
        <v>47632871.996154055</v>
      </c>
      <c r="M158" s="35"/>
    </row>
    <row r="159" spans="1:13" x14ac:dyDescent="0.3">
      <c r="A159" s="35" t="s">
        <v>33</v>
      </c>
      <c r="B159" s="35" t="s">
        <v>299</v>
      </c>
      <c r="C159" s="35" t="s">
        <v>371</v>
      </c>
      <c r="D159" s="35" t="s">
        <v>208</v>
      </c>
      <c r="E159" s="35"/>
      <c r="F159" s="35" t="s">
        <v>189</v>
      </c>
      <c r="G159" s="35" t="s">
        <v>220</v>
      </c>
      <c r="H159" s="35" t="s">
        <v>191</v>
      </c>
      <c r="I159" s="35" t="s">
        <v>311</v>
      </c>
      <c r="J159" s="36" t="s">
        <v>375</v>
      </c>
      <c r="K159" s="37">
        <v>10853797.674638951</v>
      </c>
      <c r="L159" s="37">
        <v>10833256.074638942</v>
      </c>
      <c r="M159" s="35"/>
    </row>
    <row r="160" spans="1:13" x14ac:dyDescent="0.3">
      <c r="A160" s="35" t="s">
        <v>33</v>
      </c>
      <c r="B160" s="35" t="s">
        <v>299</v>
      </c>
      <c r="C160" s="35" t="s">
        <v>371</v>
      </c>
      <c r="D160" s="35" t="s">
        <v>208</v>
      </c>
      <c r="E160" s="35"/>
      <c r="F160" s="35" t="s">
        <v>189</v>
      </c>
      <c r="G160" s="35" t="s">
        <v>220</v>
      </c>
      <c r="H160" s="35" t="s">
        <v>191</v>
      </c>
      <c r="I160" s="35" t="s">
        <v>311</v>
      </c>
      <c r="J160" s="36" t="s">
        <v>376</v>
      </c>
      <c r="K160" s="37">
        <v>30241701.476286959</v>
      </c>
      <c r="L160" s="37">
        <v>30112479.716286954</v>
      </c>
      <c r="M160" s="35"/>
    </row>
    <row r="161" spans="1:13" x14ac:dyDescent="0.3">
      <c r="A161" s="35" t="s">
        <v>33</v>
      </c>
      <c r="B161" s="35" t="s">
        <v>299</v>
      </c>
      <c r="C161" s="35" t="s">
        <v>371</v>
      </c>
      <c r="D161" s="35" t="s">
        <v>208</v>
      </c>
      <c r="E161" s="35"/>
      <c r="F161" s="35" t="s">
        <v>189</v>
      </c>
      <c r="G161" s="35" t="s">
        <v>220</v>
      </c>
      <c r="H161" s="35" t="s">
        <v>191</v>
      </c>
      <c r="I161" s="35" t="s">
        <v>311</v>
      </c>
      <c r="J161" s="36" t="s">
        <v>377</v>
      </c>
      <c r="K161" s="37">
        <v>139257129.81919962</v>
      </c>
      <c r="L161" s="37">
        <v>138783789.93919951</v>
      </c>
      <c r="M161" s="35"/>
    </row>
    <row r="162" spans="1:13" x14ac:dyDescent="0.3">
      <c r="A162" s="35" t="s">
        <v>33</v>
      </c>
      <c r="B162" s="35" t="s">
        <v>299</v>
      </c>
      <c r="C162" s="35" t="s">
        <v>371</v>
      </c>
      <c r="D162" s="35" t="s">
        <v>208</v>
      </c>
      <c r="E162" s="35"/>
      <c r="F162" s="35" t="s">
        <v>189</v>
      </c>
      <c r="G162" s="35" t="s">
        <v>220</v>
      </c>
      <c r="H162" s="35" t="s">
        <v>191</v>
      </c>
      <c r="I162" s="35" t="s">
        <v>311</v>
      </c>
      <c r="J162" s="36" t="s">
        <v>378</v>
      </c>
      <c r="K162" s="37">
        <v>13410211.585787563</v>
      </c>
      <c r="L162" s="37">
        <v>13326211.70578756</v>
      </c>
      <c r="M162" s="35"/>
    </row>
    <row r="163" spans="1:13" x14ac:dyDescent="0.3">
      <c r="A163" s="35" t="s">
        <v>33</v>
      </c>
      <c r="B163" s="35" t="s">
        <v>299</v>
      </c>
      <c r="C163" s="35" t="s">
        <v>371</v>
      </c>
      <c r="D163" s="35" t="s">
        <v>208</v>
      </c>
      <c r="E163" s="35"/>
      <c r="F163" s="35" t="s">
        <v>189</v>
      </c>
      <c r="G163" s="35" t="s">
        <v>220</v>
      </c>
      <c r="H163" s="35" t="s">
        <v>191</v>
      </c>
      <c r="I163" s="35" t="s">
        <v>319</v>
      </c>
      <c r="J163" s="36" t="s">
        <v>379</v>
      </c>
      <c r="K163" s="37">
        <v>136419104.42412603</v>
      </c>
      <c r="L163" s="37">
        <v>134536849.2241261</v>
      </c>
      <c r="M163" s="35"/>
    </row>
    <row r="164" spans="1:13" x14ac:dyDescent="0.3">
      <c r="A164" s="35" t="s">
        <v>33</v>
      </c>
      <c r="B164" s="35" t="s">
        <v>299</v>
      </c>
      <c r="C164" s="35" t="s">
        <v>371</v>
      </c>
      <c r="D164" s="35" t="s">
        <v>208</v>
      </c>
      <c r="E164" s="35"/>
      <c r="F164" s="35" t="s">
        <v>189</v>
      </c>
      <c r="G164" s="35" t="s">
        <v>220</v>
      </c>
      <c r="H164" s="35" t="s">
        <v>191</v>
      </c>
      <c r="I164" s="35" t="s">
        <v>319</v>
      </c>
      <c r="J164" s="36" t="s">
        <v>380</v>
      </c>
      <c r="K164" s="37">
        <v>6594485.4174977439</v>
      </c>
      <c r="L164" s="37">
        <v>6587312.1774977492</v>
      </c>
      <c r="M164" s="35"/>
    </row>
    <row r="165" spans="1:13" x14ac:dyDescent="0.3">
      <c r="A165" s="35" t="s">
        <v>33</v>
      </c>
      <c r="B165" s="35" t="s">
        <v>299</v>
      </c>
      <c r="C165" s="35" t="s">
        <v>371</v>
      </c>
      <c r="D165" s="35" t="s">
        <v>208</v>
      </c>
      <c r="E165" s="35"/>
      <c r="F165" s="35" t="s">
        <v>189</v>
      </c>
      <c r="G165" s="35" t="s">
        <v>220</v>
      </c>
      <c r="H165" s="35" t="s">
        <v>191</v>
      </c>
      <c r="I165" s="35" t="s">
        <v>319</v>
      </c>
      <c r="J165" s="36" t="s">
        <v>381</v>
      </c>
      <c r="K165" s="37">
        <v>135385415.82825339</v>
      </c>
      <c r="L165" s="37">
        <v>132966891.1882534</v>
      </c>
      <c r="M165" s="35"/>
    </row>
    <row r="166" spans="1:13" x14ac:dyDescent="0.3">
      <c r="A166" s="35" t="s">
        <v>33</v>
      </c>
      <c r="B166" s="35" t="s">
        <v>299</v>
      </c>
      <c r="C166" s="35" t="s">
        <v>371</v>
      </c>
      <c r="D166" s="35" t="s">
        <v>208</v>
      </c>
      <c r="E166" s="35"/>
      <c r="F166" s="35" t="s">
        <v>189</v>
      </c>
      <c r="G166" s="35" t="s">
        <v>220</v>
      </c>
      <c r="H166" s="35" t="s">
        <v>191</v>
      </c>
      <c r="I166" s="35" t="s">
        <v>319</v>
      </c>
      <c r="J166" s="36" t="s">
        <v>382</v>
      </c>
      <c r="K166" s="37">
        <v>-339989.33697630395</v>
      </c>
      <c r="L166" s="37">
        <v>-339989.33697630395</v>
      </c>
      <c r="M166" s="35"/>
    </row>
    <row r="167" spans="1:13" x14ac:dyDescent="0.3">
      <c r="A167" s="35" t="s">
        <v>33</v>
      </c>
      <c r="B167" s="35" t="s">
        <v>299</v>
      </c>
      <c r="C167" s="35" t="s">
        <v>371</v>
      </c>
      <c r="D167" s="35" t="s">
        <v>208</v>
      </c>
      <c r="E167" s="35"/>
      <c r="F167" s="35" t="s">
        <v>189</v>
      </c>
      <c r="G167" s="35" t="s">
        <v>220</v>
      </c>
      <c r="H167" s="35" t="s">
        <v>191</v>
      </c>
      <c r="I167" s="35" t="s">
        <v>335</v>
      </c>
      <c r="J167" s="36" t="s">
        <v>383</v>
      </c>
      <c r="K167" s="37">
        <v>79074489.333482519</v>
      </c>
      <c r="L167" s="37">
        <v>78368979.453482583</v>
      </c>
      <c r="M167" s="35"/>
    </row>
    <row r="168" spans="1:13" x14ac:dyDescent="0.3">
      <c r="A168" s="35" t="s">
        <v>33</v>
      </c>
      <c r="B168" s="35" t="s">
        <v>299</v>
      </c>
      <c r="C168" s="35" t="s">
        <v>371</v>
      </c>
      <c r="D168" s="35" t="s">
        <v>208</v>
      </c>
      <c r="E168" s="35"/>
      <c r="F168" s="35" t="s">
        <v>189</v>
      </c>
      <c r="G168" s="35" t="s">
        <v>220</v>
      </c>
      <c r="H168" s="35" t="s">
        <v>191</v>
      </c>
      <c r="I168" s="35" t="s">
        <v>335</v>
      </c>
      <c r="J168" s="36" t="s">
        <v>384</v>
      </c>
      <c r="K168" s="37">
        <v>26413261.210515045</v>
      </c>
      <c r="L168" s="37">
        <v>26334798.370515041</v>
      </c>
      <c r="M168" s="35"/>
    </row>
    <row r="169" spans="1:13" x14ac:dyDescent="0.3">
      <c r="A169" s="35" t="s">
        <v>33</v>
      </c>
      <c r="B169" s="35" t="s">
        <v>299</v>
      </c>
      <c r="C169" s="35" t="s">
        <v>371</v>
      </c>
      <c r="D169" s="35" t="s">
        <v>208</v>
      </c>
      <c r="E169" s="35"/>
      <c r="F169" s="35" t="s">
        <v>189</v>
      </c>
      <c r="G169" s="35" t="s">
        <v>220</v>
      </c>
      <c r="H169" s="35" t="s">
        <v>191</v>
      </c>
      <c r="I169" s="35" t="s">
        <v>335</v>
      </c>
      <c r="J169" s="36" t="s">
        <v>385</v>
      </c>
      <c r="K169" s="37">
        <v>69311541.470340878</v>
      </c>
      <c r="L169" s="37">
        <v>67414926.110340863</v>
      </c>
      <c r="M169" s="35"/>
    </row>
    <row r="170" spans="1:13" x14ac:dyDescent="0.3">
      <c r="A170" s="35" t="s">
        <v>33</v>
      </c>
      <c r="B170" s="35" t="s">
        <v>299</v>
      </c>
      <c r="C170" s="35" t="s">
        <v>371</v>
      </c>
      <c r="D170" s="35" t="s">
        <v>208</v>
      </c>
      <c r="E170" s="35"/>
      <c r="F170" s="35" t="s">
        <v>189</v>
      </c>
      <c r="G170" s="35" t="s">
        <v>220</v>
      </c>
      <c r="H170" s="35" t="s">
        <v>191</v>
      </c>
      <c r="I170" s="35" t="s">
        <v>338</v>
      </c>
      <c r="J170" s="36" t="s">
        <v>386</v>
      </c>
      <c r="K170" s="37">
        <v>19355954.176502753</v>
      </c>
      <c r="L170" s="37">
        <v>19274772.376502771</v>
      </c>
      <c r="M170" s="35"/>
    </row>
    <row r="171" spans="1:13" x14ac:dyDescent="0.3">
      <c r="A171" s="35" t="s">
        <v>33</v>
      </c>
      <c r="B171" s="35" t="s">
        <v>299</v>
      </c>
      <c r="C171" s="35" t="s">
        <v>371</v>
      </c>
      <c r="D171" s="35" t="s">
        <v>208</v>
      </c>
      <c r="E171" s="35"/>
      <c r="F171" s="35" t="s">
        <v>189</v>
      </c>
      <c r="G171" s="35" t="s">
        <v>220</v>
      </c>
      <c r="H171" s="35" t="s">
        <v>191</v>
      </c>
      <c r="I171" s="35" t="s">
        <v>338</v>
      </c>
      <c r="J171" s="36" t="s">
        <v>387</v>
      </c>
      <c r="K171" s="37">
        <v>6006044.9969265917</v>
      </c>
      <c r="L171" s="37">
        <v>6003072.5969265895</v>
      </c>
      <c r="M171" s="35"/>
    </row>
    <row r="172" spans="1:13" x14ac:dyDescent="0.3">
      <c r="A172" s="35" t="s">
        <v>33</v>
      </c>
      <c r="B172" s="35" t="s">
        <v>299</v>
      </c>
      <c r="C172" s="35" t="s">
        <v>371</v>
      </c>
      <c r="D172" s="35" t="s">
        <v>208</v>
      </c>
      <c r="E172" s="35"/>
      <c r="F172" s="35" t="s">
        <v>189</v>
      </c>
      <c r="G172" s="35" t="s">
        <v>220</v>
      </c>
      <c r="H172" s="35" t="s">
        <v>191</v>
      </c>
      <c r="I172" s="35" t="s">
        <v>338</v>
      </c>
      <c r="J172" s="36" t="s">
        <v>388</v>
      </c>
      <c r="K172" s="37">
        <v>17672036.674959328</v>
      </c>
      <c r="L172" s="37">
        <v>17483827.234959316</v>
      </c>
      <c r="M172" s="35"/>
    </row>
    <row r="173" spans="1:13" x14ac:dyDescent="0.3">
      <c r="A173" s="35" t="s">
        <v>33</v>
      </c>
      <c r="B173" s="35" t="s">
        <v>299</v>
      </c>
      <c r="C173" s="35" t="s">
        <v>371</v>
      </c>
      <c r="D173" s="35" t="s">
        <v>208</v>
      </c>
      <c r="E173" s="35"/>
      <c r="F173" s="35" t="s">
        <v>189</v>
      </c>
      <c r="G173" s="35" t="s">
        <v>220</v>
      </c>
      <c r="H173" s="35" t="s">
        <v>191</v>
      </c>
      <c r="I173" s="35" t="s">
        <v>338</v>
      </c>
      <c r="J173" s="36" t="s">
        <v>389</v>
      </c>
      <c r="K173" s="37">
        <v>50169.016971082281</v>
      </c>
      <c r="L173" s="37">
        <v>50169.016971082281</v>
      </c>
      <c r="M173" s="35"/>
    </row>
    <row r="174" spans="1:13" x14ac:dyDescent="0.3">
      <c r="A174" s="35" t="s">
        <v>33</v>
      </c>
      <c r="B174" s="35" t="s">
        <v>299</v>
      </c>
      <c r="C174" s="35" t="s">
        <v>371</v>
      </c>
      <c r="D174" s="35" t="s">
        <v>208</v>
      </c>
      <c r="E174" s="35"/>
      <c r="F174" s="35" t="s">
        <v>189</v>
      </c>
      <c r="G174" s="35" t="s">
        <v>220</v>
      </c>
      <c r="H174" s="35" t="s">
        <v>191</v>
      </c>
      <c r="I174" s="35" t="s">
        <v>338</v>
      </c>
      <c r="J174" s="36" t="s">
        <v>390</v>
      </c>
      <c r="K174" s="37">
        <v>1892910.6461933844</v>
      </c>
      <c r="L174" s="37">
        <v>1892910.6461933844</v>
      </c>
      <c r="M174" s="35"/>
    </row>
    <row r="175" spans="1:13" x14ac:dyDescent="0.3">
      <c r="A175" s="35" t="s">
        <v>33</v>
      </c>
      <c r="B175" s="35" t="s">
        <v>299</v>
      </c>
      <c r="C175" s="35" t="s">
        <v>371</v>
      </c>
      <c r="D175" s="35" t="s">
        <v>208</v>
      </c>
      <c r="E175" s="35"/>
      <c r="F175" s="35" t="s">
        <v>189</v>
      </c>
      <c r="G175" s="35" t="s">
        <v>220</v>
      </c>
      <c r="H175" s="35" t="s">
        <v>191</v>
      </c>
      <c r="I175" s="35" t="s">
        <v>338</v>
      </c>
      <c r="J175" s="36" t="s">
        <v>391</v>
      </c>
      <c r="K175" s="37">
        <v>2055781.4289105574</v>
      </c>
      <c r="L175" s="37">
        <v>2044591.0689105571</v>
      </c>
      <c r="M175" s="35"/>
    </row>
    <row r="176" spans="1:13" x14ac:dyDescent="0.3">
      <c r="A176" s="35" t="s">
        <v>33</v>
      </c>
      <c r="B176" s="35" t="s">
        <v>299</v>
      </c>
      <c r="C176" s="35" t="s">
        <v>371</v>
      </c>
      <c r="D176" s="35" t="s">
        <v>208</v>
      </c>
      <c r="E176" s="35"/>
      <c r="F176" s="35" t="s">
        <v>189</v>
      </c>
      <c r="G176" s="35" t="s">
        <v>220</v>
      </c>
      <c r="H176" s="35" t="s">
        <v>191</v>
      </c>
      <c r="I176" s="35" t="s">
        <v>360</v>
      </c>
      <c r="J176" s="36" t="s">
        <v>392</v>
      </c>
      <c r="K176" s="37">
        <v>2488429.5705839186</v>
      </c>
      <c r="L176" s="37">
        <v>2477428.9305839161</v>
      </c>
      <c r="M176" s="35"/>
    </row>
    <row r="177" spans="1:13" x14ac:dyDescent="0.3">
      <c r="A177" s="35" t="s">
        <v>33</v>
      </c>
      <c r="B177" s="35" t="s">
        <v>299</v>
      </c>
      <c r="C177" s="35" t="s">
        <v>371</v>
      </c>
      <c r="D177" s="35" t="s">
        <v>208</v>
      </c>
      <c r="E177" s="35"/>
      <c r="F177" s="35" t="s">
        <v>189</v>
      </c>
      <c r="G177" s="35" t="s">
        <v>220</v>
      </c>
      <c r="H177" s="35" t="s">
        <v>191</v>
      </c>
      <c r="I177" s="35" t="s">
        <v>360</v>
      </c>
      <c r="J177" s="36" t="s">
        <v>393</v>
      </c>
      <c r="K177" s="37">
        <v>63217.614297030137</v>
      </c>
      <c r="L177" s="37">
        <v>63217.614297030137</v>
      </c>
      <c r="M177" s="35"/>
    </row>
    <row r="178" spans="1:13" x14ac:dyDescent="0.3">
      <c r="A178" s="35" t="s">
        <v>33</v>
      </c>
      <c r="B178" s="35" t="s">
        <v>299</v>
      </c>
      <c r="C178" s="35" t="s">
        <v>371</v>
      </c>
      <c r="D178" s="35" t="s">
        <v>208</v>
      </c>
      <c r="E178" s="35"/>
      <c r="F178" s="35" t="s">
        <v>189</v>
      </c>
      <c r="G178" s="35" t="s">
        <v>220</v>
      </c>
      <c r="H178" s="35" t="s">
        <v>191</v>
      </c>
      <c r="I178" s="35" t="s">
        <v>360</v>
      </c>
      <c r="J178" s="36" t="s">
        <v>394</v>
      </c>
      <c r="K178" s="37">
        <v>2149878.8645997113</v>
      </c>
      <c r="L178" s="37">
        <v>2137151.5445997128</v>
      </c>
      <c r="M178" s="35"/>
    </row>
    <row r="179" spans="1:13" x14ac:dyDescent="0.3">
      <c r="A179" s="35" t="s">
        <v>33</v>
      </c>
      <c r="B179" s="35" t="s">
        <v>299</v>
      </c>
      <c r="C179" s="35" t="s">
        <v>371</v>
      </c>
      <c r="D179" s="35" t="s">
        <v>208</v>
      </c>
      <c r="E179" s="35"/>
      <c r="F179" s="35" t="s">
        <v>189</v>
      </c>
      <c r="G179" s="35" t="s">
        <v>220</v>
      </c>
      <c r="H179" s="35" t="s">
        <v>191</v>
      </c>
      <c r="I179" s="35" t="s">
        <v>360</v>
      </c>
      <c r="J179" s="36" t="s">
        <v>395</v>
      </c>
      <c r="K179" s="37">
        <v>3589679.0933547765</v>
      </c>
      <c r="L179" s="37">
        <v>3570636.6533547752</v>
      </c>
      <c r="M179" s="35"/>
    </row>
    <row r="180" spans="1:13" x14ac:dyDescent="0.3">
      <c r="A180" s="35" t="s">
        <v>33</v>
      </c>
      <c r="B180" s="35" t="s">
        <v>299</v>
      </c>
      <c r="C180" s="35" t="s">
        <v>371</v>
      </c>
      <c r="D180" s="35" t="s">
        <v>208</v>
      </c>
      <c r="E180" s="35"/>
      <c r="F180" s="35" t="s">
        <v>189</v>
      </c>
      <c r="G180" s="35" t="s">
        <v>220</v>
      </c>
      <c r="H180" s="35" t="s">
        <v>191</v>
      </c>
      <c r="I180" s="35" t="s">
        <v>360</v>
      </c>
      <c r="J180" s="36" t="s">
        <v>396</v>
      </c>
      <c r="K180" s="37">
        <v>85087.267571521908</v>
      </c>
      <c r="L180" s="37">
        <v>85087.267571521908</v>
      </c>
      <c r="M180" s="35"/>
    </row>
    <row r="181" spans="1:13" x14ac:dyDescent="0.3">
      <c r="A181" s="35" t="s">
        <v>33</v>
      </c>
      <c r="B181" s="35" t="s">
        <v>299</v>
      </c>
      <c r="C181" s="35" t="s">
        <v>371</v>
      </c>
      <c r="D181" s="35" t="s">
        <v>208</v>
      </c>
      <c r="E181" s="35"/>
      <c r="F181" s="35" t="s">
        <v>189</v>
      </c>
      <c r="G181" s="35" t="s">
        <v>223</v>
      </c>
      <c r="H181" s="35" t="s">
        <v>191</v>
      </c>
      <c r="I181" s="35" t="s">
        <v>364</v>
      </c>
      <c r="J181" s="36" t="s">
        <v>397</v>
      </c>
      <c r="K181" s="37">
        <v>24259.659060072059</v>
      </c>
      <c r="L181" s="37">
        <v>1737.6290600720604</v>
      </c>
      <c r="M181" s="35"/>
    </row>
    <row r="182" spans="1:13" x14ac:dyDescent="0.3">
      <c r="A182" s="35" t="s">
        <v>33</v>
      </c>
      <c r="B182" s="35" t="s">
        <v>299</v>
      </c>
      <c r="C182" s="35" t="s">
        <v>371</v>
      </c>
      <c r="D182" s="35" t="s">
        <v>208</v>
      </c>
      <c r="E182" s="35"/>
      <c r="F182" s="35" t="s">
        <v>189</v>
      </c>
      <c r="G182" s="35" t="s">
        <v>223</v>
      </c>
      <c r="H182" s="35" t="s">
        <v>191</v>
      </c>
      <c r="I182" s="35" t="s">
        <v>366</v>
      </c>
      <c r="J182" s="36" t="s">
        <v>398</v>
      </c>
      <c r="K182" s="37">
        <v>488394.24849793792</v>
      </c>
      <c r="L182" s="37">
        <v>331784.39849793795</v>
      </c>
      <c r="M182" s="35"/>
    </row>
    <row r="183" spans="1:13" x14ac:dyDescent="0.3">
      <c r="A183" s="35" t="s">
        <v>33</v>
      </c>
      <c r="B183" s="35" t="s">
        <v>299</v>
      </c>
      <c r="C183" s="35" t="s">
        <v>371</v>
      </c>
      <c r="D183" s="35" t="s">
        <v>208</v>
      </c>
      <c r="E183" s="35"/>
      <c r="F183" s="35" t="s">
        <v>189</v>
      </c>
      <c r="G183" s="35" t="s">
        <v>223</v>
      </c>
      <c r="H183" s="35" t="s">
        <v>191</v>
      </c>
      <c r="I183" s="35" t="s">
        <v>342</v>
      </c>
      <c r="J183" s="36" t="s">
        <v>399</v>
      </c>
      <c r="K183" s="37">
        <v>1609532.0685249504</v>
      </c>
      <c r="L183" s="37">
        <v>1580653.6685249505</v>
      </c>
      <c r="M183" s="35"/>
    </row>
    <row r="184" spans="1:13" x14ac:dyDescent="0.3">
      <c r="A184" s="35" t="s">
        <v>33</v>
      </c>
      <c r="B184" s="35" t="s">
        <v>299</v>
      </c>
      <c r="C184" s="35" t="s">
        <v>371</v>
      </c>
      <c r="D184" s="35" t="s">
        <v>208</v>
      </c>
      <c r="E184" s="35"/>
      <c r="F184" s="35" t="s">
        <v>189</v>
      </c>
      <c r="G184" s="35" t="s">
        <v>223</v>
      </c>
      <c r="H184" s="35" t="s">
        <v>191</v>
      </c>
      <c r="I184" s="35" t="s">
        <v>342</v>
      </c>
      <c r="J184" s="36" t="s">
        <v>400</v>
      </c>
      <c r="K184" s="37">
        <v>-0.61656386517279316</v>
      </c>
      <c r="L184" s="37">
        <v>-0.61656386517279316</v>
      </c>
      <c r="M184" s="35"/>
    </row>
    <row r="185" spans="1:13" x14ac:dyDescent="0.3">
      <c r="A185" s="35" t="s">
        <v>33</v>
      </c>
      <c r="B185" s="35" t="s">
        <v>299</v>
      </c>
      <c r="C185" s="35" t="s">
        <v>371</v>
      </c>
      <c r="D185" s="35" t="s">
        <v>208</v>
      </c>
      <c r="E185" s="35"/>
      <c r="F185" s="35" t="s">
        <v>189</v>
      </c>
      <c r="G185" s="35" t="s">
        <v>191</v>
      </c>
      <c r="H185" s="35" t="s">
        <v>220</v>
      </c>
      <c r="I185" s="35" t="s">
        <v>231</v>
      </c>
      <c r="J185" s="116" t="s">
        <v>401</v>
      </c>
      <c r="K185" s="37">
        <v>155644762.54829216</v>
      </c>
      <c r="L185" s="37">
        <v>168399367.96837375</v>
      </c>
      <c r="M185" s="35"/>
    </row>
    <row r="186" spans="1:13" x14ac:dyDescent="0.3">
      <c r="A186" s="35" t="s">
        <v>33</v>
      </c>
      <c r="B186" s="35" t="s">
        <v>299</v>
      </c>
      <c r="C186" s="35" t="s">
        <v>371</v>
      </c>
      <c r="D186" s="35" t="s">
        <v>208</v>
      </c>
      <c r="E186" s="35"/>
      <c r="F186" s="35" t="s">
        <v>189</v>
      </c>
      <c r="G186" s="35" t="s">
        <v>191</v>
      </c>
      <c r="H186" s="35" t="s">
        <v>220</v>
      </c>
      <c r="I186" s="35" t="s">
        <v>231</v>
      </c>
      <c r="J186" s="36" t="s">
        <v>402</v>
      </c>
      <c r="K186" s="37">
        <v>37697764.745313659</v>
      </c>
      <c r="L186" s="37">
        <v>50753094.5896727</v>
      </c>
      <c r="M186" s="35"/>
    </row>
    <row r="187" spans="1:13" x14ac:dyDescent="0.3">
      <c r="A187" s="35" t="s">
        <v>33</v>
      </c>
      <c r="B187" s="35" t="s">
        <v>299</v>
      </c>
      <c r="C187" s="35" t="s">
        <v>371</v>
      </c>
      <c r="D187" s="35" t="s">
        <v>208</v>
      </c>
      <c r="E187" s="35"/>
      <c r="F187" s="35" t="s">
        <v>283</v>
      </c>
      <c r="G187" s="35" t="s">
        <v>310</v>
      </c>
      <c r="H187" s="35" t="s">
        <v>191</v>
      </c>
      <c r="I187" s="35" t="s">
        <v>338</v>
      </c>
      <c r="J187" s="36" t="s">
        <v>403</v>
      </c>
      <c r="K187" s="37">
        <v>4448720.6539755054</v>
      </c>
      <c r="L187" s="37">
        <v>4448720.6539755054</v>
      </c>
      <c r="M187" s="35"/>
    </row>
    <row r="188" spans="1:13" ht="15" thickBot="1" x14ac:dyDescent="0.35">
      <c r="A188" s="35" t="s">
        <v>33</v>
      </c>
      <c r="B188" s="35" t="s">
        <v>299</v>
      </c>
      <c r="C188" s="35" t="s">
        <v>371</v>
      </c>
      <c r="D188" s="35" t="s">
        <v>208</v>
      </c>
      <c r="E188" s="35"/>
      <c r="F188" s="35" t="s">
        <v>283</v>
      </c>
      <c r="G188" s="35" t="s">
        <v>310</v>
      </c>
      <c r="H188" s="35" t="s">
        <v>191</v>
      </c>
      <c r="I188" s="35" t="s">
        <v>360</v>
      </c>
      <c r="J188" s="36" t="s">
        <v>404</v>
      </c>
      <c r="K188" s="37">
        <v>1030986.036018857</v>
      </c>
      <c r="L188" s="37">
        <v>1030986.036018857</v>
      </c>
      <c r="M188" s="35"/>
    </row>
    <row r="189" spans="1:13" s="39" customFormat="1" x14ac:dyDescent="0.3">
      <c r="A189" s="38" t="s">
        <v>33</v>
      </c>
      <c r="B189" s="38" t="s">
        <v>299</v>
      </c>
      <c r="C189" s="38" t="s">
        <v>371</v>
      </c>
      <c r="E189" s="39">
        <v>3</v>
      </c>
      <c r="J189" s="112" t="s">
        <v>405</v>
      </c>
      <c r="K189" s="113">
        <v>966435643.00582778</v>
      </c>
      <c r="L189" s="113">
        <v>983837702.67026854</v>
      </c>
      <c r="M189" s="39">
        <v>3</v>
      </c>
    </row>
    <row r="191" spans="1:13" ht="15" thickBot="1" x14ac:dyDescent="0.35">
      <c r="A191" s="35" t="s">
        <v>33</v>
      </c>
      <c r="B191" s="35" t="s">
        <v>299</v>
      </c>
      <c r="C191" s="35" t="s">
        <v>406</v>
      </c>
      <c r="D191" s="35" t="s">
        <v>97</v>
      </c>
      <c r="E191" s="35"/>
      <c r="F191" s="35" t="s">
        <v>189</v>
      </c>
      <c r="G191" s="35" t="s">
        <v>220</v>
      </c>
      <c r="H191" s="35" t="s">
        <v>191</v>
      </c>
      <c r="I191" s="35" t="s">
        <v>319</v>
      </c>
      <c r="J191" s="36" t="s">
        <v>407</v>
      </c>
      <c r="K191" s="37">
        <v>370941.56</v>
      </c>
      <c r="L191" s="37">
        <v>370941.56</v>
      </c>
      <c r="M191" s="35"/>
    </row>
    <row r="192" spans="1:13" s="39" customFormat="1" x14ac:dyDescent="0.3">
      <c r="A192" s="38" t="s">
        <v>33</v>
      </c>
      <c r="B192" s="38" t="s">
        <v>299</v>
      </c>
      <c r="C192" s="38" t="s">
        <v>406</v>
      </c>
      <c r="E192" s="39">
        <v>6</v>
      </c>
      <c r="J192" s="112" t="s">
        <v>408</v>
      </c>
      <c r="K192" s="113">
        <v>370941.56</v>
      </c>
      <c r="L192" s="113">
        <v>370941.56</v>
      </c>
      <c r="M192" s="39">
        <v>6</v>
      </c>
    </row>
    <row r="194" spans="1:13" x14ac:dyDescent="0.3">
      <c r="A194" s="35" t="s">
        <v>33</v>
      </c>
      <c r="B194" s="35" t="s">
        <v>299</v>
      </c>
      <c r="C194" s="35" t="s">
        <v>409</v>
      </c>
      <c r="D194" s="35" t="s">
        <v>200</v>
      </c>
      <c r="E194" s="35"/>
      <c r="F194" s="35" t="s">
        <v>189</v>
      </c>
      <c r="G194" s="35" t="s">
        <v>220</v>
      </c>
      <c r="H194" s="35" t="s">
        <v>191</v>
      </c>
      <c r="I194" s="35" t="s">
        <v>410</v>
      </c>
      <c r="J194" s="36" t="s">
        <v>411</v>
      </c>
      <c r="K194" s="37">
        <v>26860786.252881251</v>
      </c>
      <c r="L194" s="37">
        <v>26304718.225749712</v>
      </c>
      <c r="M194" s="35"/>
    </row>
    <row r="195" spans="1:13" ht="15" thickBot="1" x14ac:dyDescent="0.35">
      <c r="A195" s="35" t="s">
        <v>33</v>
      </c>
      <c r="B195" s="35" t="s">
        <v>299</v>
      </c>
      <c r="C195" s="35" t="s">
        <v>409</v>
      </c>
      <c r="D195" s="35" t="s">
        <v>200</v>
      </c>
      <c r="E195" s="35"/>
      <c r="F195" s="35" t="s">
        <v>189</v>
      </c>
      <c r="G195" s="35" t="s">
        <v>223</v>
      </c>
      <c r="H195" s="35" t="s">
        <v>191</v>
      </c>
      <c r="I195" s="35" t="s">
        <v>342</v>
      </c>
      <c r="J195" s="36" t="s">
        <v>412</v>
      </c>
      <c r="K195" s="37">
        <v>1617</v>
      </c>
      <c r="L195" s="37">
        <v>1617</v>
      </c>
      <c r="M195" s="35"/>
    </row>
    <row r="196" spans="1:13" s="39" customFormat="1" x14ac:dyDescent="0.3">
      <c r="A196" s="38" t="s">
        <v>33</v>
      </c>
      <c r="B196" s="38" t="s">
        <v>299</v>
      </c>
      <c r="C196" s="38" t="s">
        <v>409</v>
      </c>
      <c r="E196" s="39">
        <v>10</v>
      </c>
      <c r="J196" s="112" t="s">
        <v>413</v>
      </c>
      <c r="K196" s="113">
        <v>26862403.252881251</v>
      </c>
      <c r="L196" s="113">
        <v>26306335.225749712</v>
      </c>
      <c r="M196" s="39">
        <v>10</v>
      </c>
    </row>
    <row r="198" spans="1:13" ht="15" thickBot="1" x14ac:dyDescent="0.35">
      <c r="A198" s="35" t="s">
        <v>33</v>
      </c>
      <c r="B198" s="35" t="s">
        <v>299</v>
      </c>
      <c r="C198" s="35" t="s">
        <v>14</v>
      </c>
      <c r="D198" s="35" t="s">
        <v>198</v>
      </c>
      <c r="E198" s="35"/>
      <c r="F198" s="35" t="s">
        <v>189</v>
      </c>
      <c r="G198" s="35" t="s">
        <v>220</v>
      </c>
      <c r="H198" s="35" t="s">
        <v>191</v>
      </c>
      <c r="I198" s="35" t="s">
        <v>311</v>
      </c>
      <c r="J198" s="36" t="s">
        <v>414</v>
      </c>
      <c r="K198" s="37">
        <v>3.240000000000002</v>
      </c>
      <c r="L198" s="37">
        <v>4.6800000000000033</v>
      </c>
      <c r="M198" s="35"/>
    </row>
    <row r="199" spans="1:13" s="39" customFormat="1" x14ac:dyDescent="0.3">
      <c r="A199" s="38" t="s">
        <v>33</v>
      </c>
      <c r="B199" s="38" t="s">
        <v>299</v>
      </c>
      <c r="C199" s="38" t="s">
        <v>14</v>
      </c>
      <c r="E199" s="39">
        <v>6</v>
      </c>
      <c r="J199" s="112" t="s">
        <v>415</v>
      </c>
      <c r="K199" s="113">
        <v>3.240000000000002</v>
      </c>
      <c r="L199" s="113">
        <v>4.6800000000000033</v>
      </c>
      <c r="M199" s="39">
        <v>6</v>
      </c>
    </row>
    <row r="201" spans="1:13" x14ac:dyDescent="0.3">
      <c r="A201" s="35" t="s">
        <v>33</v>
      </c>
      <c r="B201" s="35" t="s">
        <v>299</v>
      </c>
      <c r="C201" s="35" t="s">
        <v>416</v>
      </c>
      <c r="D201" s="35" t="s">
        <v>417</v>
      </c>
      <c r="E201" s="35"/>
      <c r="F201" s="35" t="s">
        <v>283</v>
      </c>
      <c r="G201" s="35" t="s">
        <v>310</v>
      </c>
      <c r="H201" s="35" t="s">
        <v>191</v>
      </c>
      <c r="I201" s="35" t="s">
        <v>311</v>
      </c>
      <c r="J201" s="36" t="s">
        <v>418</v>
      </c>
      <c r="K201" s="37">
        <v>524872.97</v>
      </c>
      <c r="L201" s="37">
        <v>524872.97</v>
      </c>
      <c r="M201" s="35"/>
    </row>
    <row r="202" spans="1:13" x14ac:dyDescent="0.3">
      <c r="A202" s="35" t="s">
        <v>33</v>
      </c>
      <c r="B202" s="35" t="s">
        <v>299</v>
      </c>
      <c r="C202" s="35" t="s">
        <v>416</v>
      </c>
      <c r="D202" s="35" t="s">
        <v>417</v>
      </c>
      <c r="E202" s="35"/>
      <c r="F202" s="35" t="s">
        <v>283</v>
      </c>
      <c r="G202" s="35" t="s">
        <v>310</v>
      </c>
      <c r="H202" s="35" t="s">
        <v>191</v>
      </c>
      <c r="I202" s="35" t="s">
        <v>311</v>
      </c>
      <c r="J202" s="36" t="s">
        <v>419</v>
      </c>
      <c r="K202" s="37">
        <v>82366738.859999999</v>
      </c>
      <c r="L202" s="37">
        <v>82366738.859999999</v>
      </c>
      <c r="M202" s="35"/>
    </row>
    <row r="203" spans="1:13" x14ac:dyDescent="0.3">
      <c r="A203" s="35" t="s">
        <v>33</v>
      </c>
      <c r="B203" s="35" t="s">
        <v>299</v>
      </c>
      <c r="C203" s="35" t="s">
        <v>416</v>
      </c>
      <c r="D203" s="35" t="s">
        <v>417</v>
      </c>
      <c r="E203" s="35"/>
      <c r="F203" s="35" t="s">
        <v>283</v>
      </c>
      <c r="G203" s="35" t="s">
        <v>310</v>
      </c>
      <c r="H203" s="35" t="s">
        <v>191</v>
      </c>
      <c r="I203" s="35" t="s">
        <v>319</v>
      </c>
      <c r="J203" s="36" t="s">
        <v>420</v>
      </c>
      <c r="K203" s="37">
        <v>328761.62</v>
      </c>
      <c r="L203" s="37">
        <v>328761.62</v>
      </c>
      <c r="M203" s="35"/>
    </row>
    <row r="204" spans="1:13" x14ac:dyDescent="0.3">
      <c r="A204" s="35" t="s">
        <v>33</v>
      </c>
      <c r="B204" s="35" t="s">
        <v>299</v>
      </c>
      <c r="C204" s="35" t="s">
        <v>416</v>
      </c>
      <c r="D204" s="35" t="s">
        <v>417</v>
      </c>
      <c r="E204" s="35"/>
      <c r="F204" s="35" t="s">
        <v>283</v>
      </c>
      <c r="G204" s="35" t="s">
        <v>310</v>
      </c>
      <c r="H204" s="35" t="s">
        <v>191</v>
      </c>
      <c r="I204" s="35" t="s">
        <v>319</v>
      </c>
      <c r="J204" s="36" t="s">
        <v>421</v>
      </c>
      <c r="K204" s="37">
        <v>515653.32</v>
      </c>
      <c r="L204" s="37">
        <v>515653.32</v>
      </c>
      <c r="M204" s="35"/>
    </row>
    <row r="205" spans="1:13" x14ac:dyDescent="0.3">
      <c r="A205" s="35" t="s">
        <v>33</v>
      </c>
      <c r="B205" s="35" t="s">
        <v>299</v>
      </c>
      <c r="C205" s="35" t="s">
        <v>416</v>
      </c>
      <c r="D205" s="35" t="s">
        <v>417</v>
      </c>
      <c r="E205" s="35"/>
      <c r="F205" s="35" t="s">
        <v>283</v>
      </c>
      <c r="G205" s="35" t="s">
        <v>310</v>
      </c>
      <c r="H205" s="35" t="s">
        <v>191</v>
      </c>
      <c r="I205" s="35" t="s">
        <v>319</v>
      </c>
      <c r="J205" s="36" t="s">
        <v>422</v>
      </c>
      <c r="K205" s="37">
        <v>254142645.93000001</v>
      </c>
      <c r="L205" s="37">
        <v>254142645.93000001</v>
      </c>
      <c r="M205" s="35"/>
    </row>
    <row r="206" spans="1:13" x14ac:dyDescent="0.3">
      <c r="A206" s="35" t="s">
        <v>33</v>
      </c>
      <c r="B206" s="35" t="s">
        <v>299</v>
      </c>
      <c r="C206" s="35" t="s">
        <v>416</v>
      </c>
      <c r="D206" s="35" t="s">
        <v>417</v>
      </c>
      <c r="E206" s="35"/>
      <c r="F206" s="35" t="s">
        <v>283</v>
      </c>
      <c r="G206" s="35" t="s">
        <v>310</v>
      </c>
      <c r="H206" s="35" t="s">
        <v>191</v>
      </c>
      <c r="I206" s="35" t="s">
        <v>319</v>
      </c>
      <c r="J206" s="36" t="s">
        <v>423</v>
      </c>
      <c r="K206" s="37">
        <v>107183907.14</v>
      </c>
      <c r="L206" s="37">
        <v>107183907.14</v>
      </c>
      <c r="M206" s="35"/>
    </row>
    <row r="207" spans="1:13" x14ac:dyDescent="0.3">
      <c r="A207" s="35" t="s">
        <v>33</v>
      </c>
      <c r="B207" s="35" t="s">
        <v>299</v>
      </c>
      <c r="C207" s="35" t="s">
        <v>416</v>
      </c>
      <c r="D207" s="35" t="s">
        <v>417</v>
      </c>
      <c r="E207" s="35"/>
      <c r="F207" s="35" t="s">
        <v>283</v>
      </c>
      <c r="G207" s="35" t="s">
        <v>310</v>
      </c>
      <c r="H207" s="35" t="s">
        <v>191</v>
      </c>
      <c r="I207" s="35" t="s">
        <v>335</v>
      </c>
      <c r="J207" s="36" t="s">
        <v>424</v>
      </c>
      <c r="K207" s="37">
        <v>689.11</v>
      </c>
      <c r="L207" s="37">
        <v>689.11</v>
      </c>
      <c r="M207" s="35"/>
    </row>
    <row r="208" spans="1:13" x14ac:dyDescent="0.3">
      <c r="A208" s="35" t="s">
        <v>33</v>
      </c>
      <c r="B208" s="35" t="s">
        <v>299</v>
      </c>
      <c r="C208" s="35" t="s">
        <v>416</v>
      </c>
      <c r="D208" s="35" t="s">
        <v>417</v>
      </c>
      <c r="E208" s="35"/>
      <c r="F208" s="35" t="s">
        <v>283</v>
      </c>
      <c r="G208" s="35" t="s">
        <v>310</v>
      </c>
      <c r="H208" s="35" t="s">
        <v>191</v>
      </c>
      <c r="I208" s="35" t="s">
        <v>335</v>
      </c>
      <c r="J208" s="36" t="s">
        <v>425</v>
      </c>
      <c r="K208" s="37">
        <v>-94277.61</v>
      </c>
      <c r="L208" s="37">
        <v>-94277.61</v>
      </c>
      <c r="M208" s="35"/>
    </row>
    <row r="209" spans="1:13" x14ac:dyDescent="0.3">
      <c r="A209" s="35" t="s">
        <v>33</v>
      </c>
      <c r="B209" s="35" t="s">
        <v>299</v>
      </c>
      <c r="C209" s="35" t="s">
        <v>416</v>
      </c>
      <c r="D209" s="35" t="s">
        <v>417</v>
      </c>
      <c r="E209" s="35"/>
      <c r="F209" s="35" t="s">
        <v>283</v>
      </c>
      <c r="G209" s="35" t="s">
        <v>310</v>
      </c>
      <c r="H209" s="35" t="s">
        <v>191</v>
      </c>
      <c r="I209" s="35" t="s">
        <v>338</v>
      </c>
      <c r="J209" s="36" t="s">
        <v>426</v>
      </c>
      <c r="K209" s="37">
        <v>19615399.530000001</v>
      </c>
      <c r="L209" s="37">
        <v>19615399.530000001</v>
      </c>
      <c r="M209" s="35"/>
    </row>
    <row r="210" spans="1:13" x14ac:dyDescent="0.3">
      <c r="A210" s="35" t="s">
        <v>33</v>
      </c>
      <c r="B210" s="35" t="s">
        <v>299</v>
      </c>
      <c r="C210" s="35" t="s">
        <v>416</v>
      </c>
      <c r="D210" s="35" t="s">
        <v>417</v>
      </c>
      <c r="E210" s="35"/>
      <c r="F210" s="35" t="s">
        <v>283</v>
      </c>
      <c r="G210" s="35" t="s">
        <v>310</v>
      </c>
      <c r="H210" s="35" t="s">
        <v>191</v>
      </c>
      <c r="I210" s="35" t="s">
        <v>360</v>
      </c>
      <c r="J210" s="36" t="s">
        <v>427</v>
      </c>
      <c r="K210" s="37">
        <v>399553.82</v>
      </c>
      <c r="L210" s="37">
        <v>399553.82</v>
      </c>
      <c r="M210" s="35"/>
    </row>
    <row r="211" spans="1:13" x14ac:dyDescent="0.3">
      <c r="A211" s="35" t="s">
        <v>33</v>
      </c>
      <c r="B211" s="35" t="s">
        <v>299</v>
      </c>
      <c r="C211" s="35" t="s">
        <v>416</v>
      </c>
      <c r="D211" s="35" t="s">
        <v>417</v>
      </c>
      <c r="E211" s="35"/>
      <c r="F211" s="35" t="s">
        <v>283</v>
      </c>
      <c r="G211" s="35" t="s">
        <v>284</v>
      </c>
      <c r="H211" s="35" t="s">
        <v>191</v>
      </c>
      <c r="I211" s="35" t="s">
        <v>342</v>
      </c>
      <c r="J211" s="36" t="s">
        <v>428</v>
      </c>
      <c r="K211" s="37">
        <v>12775.37</v>
      </c>
      <c r="L211" s="37">
        <v>12775.37</v>
      </c>
      <c r="M211" s="35"/>
    </row>
    <row r="212" spans="1:13" ht="15" thickBot="1" x14ac:dyDescent="0.35">
      <c r="A212" s="35" t="s">
        <v>33</v>
      </c>
      <c r="B212" s="35" t="s">
        <v>299</v>
      </c>
      <c r="C212" s="35" t="s">
        <v>416</v>
      </c>
      <c r="D212" s="35" t="s">
        <v>417</v>
      </c>
      <c r="E212" s="35"/>
      <c r="F212" s="35" t="s">
        <v>283</v>
      </c>
      <c r="G212" s="35" t="s">
        <v>191</v>
      </c>
      <c r="H212" s="35" t="s">
        <v>310</v>
      </c>
      <c r="I212" s="35" t="s">
        <v>231</v>
      </c>
      <c r="J212" s="36" t="s">
        <v>429</v>
      </c>
      <c r="K212" s="37">
        <v>13807846.21241872</v>
      </c>
      <c r="L212" s="37">
        <v>32232954.260072876</v>
      </c>
      <c r="M212" s="35"/>
    </row>
    <row r="213" spans="1:13" s="39" customFormat="1" x14ac:dyDescent="0.3">
      <c r="A213" s="38" t="s">
        <v>33</v>
      </c>
      <c r="B213" s="38" t="s">
        <v>299</v>
      </c>
      <c r="C213" s="38" t="s">
        <v>416</v>
      </c>
      <c r="E213" s="39">
        <v>4</v>
      </c>
      <c r="J213" s="112" t="s">
        <v>430</v>
      </c>
      <c r="K213" s="113">
        <v>478804566.27241874</v>
      </c>
      <c r="L213" s="113">
        <v>497229674.32007289</v>
      </c>
      <c r="M213" s="39">
        <v>4</v>
      </c>
    </row>
    <row r="215" spans="1:13" x14ac:dyDescent="0.3">
      <c r="A215" s="35" t="s">
        <v>33</v>
      </c>
      <c r="B215" s="35" t="s">
        <v>299</v>
      </c>
      <c r="C215" s="35" t="s">
        <v>104</v>
      </c>
      <c r="D215" s="35" t="s">
        <v>417</v>
      </c>
      <c r="E215" s="35"/>
      <c r="F215" s="35" t="s">
        <v>189</v>
      </c>
      <c r="G215" s="35" t="s">
        <v>220</v>
      </c>
      <c r="H215" s="35" t="s">
        <v>191</v>
      </c>
      <c r="I215" s="35" t="s">
        <v>311</v>
      </c>
      <c r="J215" s="36" t="s">
        <v>431</v>
      </c>
      <c r="K215" s="37">
        <v>37799370.039999962</v>
      </c>
      <c r="L215" s="37">
        <v>37773043.839999944</v>
      </c>
      <c r="M215" s="35"/>
    </row>
    <row r="216" spans="1:13" x14ac:dyDescent="0.3">
      <c r="A216" s="35" t="s">
        <v>33</v>
      </c>
      <c r="B216" s="35" t="s">
        <v>299</v>
      </c>
      <c r="C216" s="35" t="s">
        <v>104</v>
      </c>
      <c r="D216" s="35" t="s">
        <v>417</v>
      </c>
      <c r="E216" s="35"/>
      <c r="F216" s="35" t="s">
        <v>189</v>
      </c>
      <c r="G216" s="35" t="s">
        <v>220</v>
      </c>
      <c r="H216" s="35" t="s">
        <v>191</v>
      </c>
      <c r="I216" s="35" t="s">
        <v>311</v>
      </c>
      <c r="J216" s="36" t="s">
        <v>432</v>
      </c>
      <c r="K216" s="37">
        <v>72665570.010000005</v>
      </c>
      <c r="L216" s="37">
        <v>72665570.010000005</v>
      </c>
      <c r="M216" s="35"/>
    </row>
    <row r="217" spans="1:13" x14ac:dyDescent="0.3">
      <c r="A217" s="35" t="s">
        <v>33</v>
      </c>
      <c r="B217" s="35" t="s">
        <v>299</v>
      </c>
      <c r="C217" s="35" t="s">
        <v>104</v>
      </c>
      <c r="D217" s="35" t="s">
        <v>417</v>
      </c>
      <c r="E217" s="35"/>
      <c r="F217" s="35" t="s">
        <v>189</v>
      </c>
      <c r="G217" s="35" t="s">
        <v>220</v>
      </c>
      <c r="H217" s="35" t="s">
        <v>191</v>
      </c>
      <c r="I217" s="35" t="s">
        <v>311</v>
      </c>
      <c r="J217" s="36" t="s">
        <v>433</v>
      </c>
      <c r="K217" s="37">
        <v>2922347.2599999974</v>
      </c>
      <c r="L217" s="37">
        <v>2922199.0599999963</v>
      </c>
      <c r="M217" s="35"/>
    </row>
    <row r="218" spans="1:13" x14ac:dyDescent="0.3">
      <c r="A218" s="35" t="s">
        <v>33</v>
      </c>
      <c r="B218" s="35" t="s">
        <v>299</v>
      </c>
      <c r="C218" s="35" t="s">
        <v>104</v>
      </c>
      <c r="D218" s="35" t="s">
        <v>417</v>
      </c>
      <c r="E218" s="35"/>
      <c r="F218" s="35" t="s">
        <v>189</v>
      </c>
      <c r="G218" s="35" t="s">
        <v>220</v>
      </c>
      <c r="H218" s="35" t="s">
        <v>191</v>
      </c>
      <c r="I218" s="35" t="s">
        <v>319</v>
      </c>
      <c r="J218" s="36" t="s">
        <v>434</v>
      </c>
      <c r="K218" s="37">
        <v>24672586.270000014</v>
      </c>
      <c r="L218" s="37">
        <v>24592028.950000022</v>
      </c>
      <c r="M218" s="35"/>
    </row>
    <row r="219" spans="1:13" x14ac:dyDescent="0.3">
      <c r="A219" s="35" t="s">
        <v>33</v>
      </c>
      <c r="B219" s="35" t="s">
        <v>299</v>
      </c>
      <c r="C219" s="35" t="s">
        <v>104</v>
      </c>
      <c r="D219" s="35" t="s">
        <v>417</v>
      </c>
      <c r="E219" s="35"/>
      <c r="F219" s="35" t="s">
        <v>189</v>
      </c>
      <c r="G219" s="35" t="s">
        <v>220</v>
      </c>
      <c r="H219" s="35" t="s">
        <v>191</v>
      </c>
      <c r="I219" s="35" t="s">
        <v>319</v>
      </c>
      <c r="J219" s="36" t="s">
        <v>435</v>
      </c>
      <c r="K219" s="37">
        <v>291339097.72999948</v>
      </c>
      <c r="L219" s="37">
        <v>290829064.96999925</v>
      </c>
      <c r="M219" s="35"/>
    </row>
    <row r="220" spans="1:13" x14ac:dyDescent="0.3">
      <c r="A220" s="35" t="s">
        <v>33</v>
      </c>
      <c r="B220" s="35" t="s">
        <v>299</v>
      </c>
      <c r="C220" s="35" t="s">
        <v>104</v>
      </c>
      <c r="D220" s="35" t="s">
        <v>417</v>
      </c>
      <c r="E220" s="35"/>
      <c r="F220" s="35" t="s">
        <v>189</v>
      </c>
      <c r="G220" s="35" t="s">
        <v>220</v>
      </c>
      <c r="H220" s="35" t="s">
        <v>191</v>
      </c>
      <c r="I220" s="35" t="s">
        <v>319</v>
      </c>
      <c r="J220" s="36" t="s">
        <v>436</v>
      </c>
      <c r="K220" s="37">
        <v>21748898.969999965</v>
      </c>
      <c r="L220" s="37">
        <v>21742053.689999949</v>
      </c>
      <c r="M220" s="35"/>
    </row>
    <row r="221" spans="1:13" x14ac:dyDescent="0.3">
      <c r="A221" s="35" t="s">
        <v>33</v>
      </c>
      <c r="B221" s="35" t="s">
        <v>299</v>
      </c>
      <c r="C221" s="35" t="s">
        <v>104</v>
      </c>
      <c r="D221" s="35" t="s">
        <v>417</v>
      </c>
      <c r="E221" s="35"/>
      <c r="F221" s="35" t="s">
        <v>189</v>
      </c>
      <c r="G221" s="35" t="s">
        <v>220</v>
      </c>
      <c r="H221" s="35" t="s">
        <v>191</v>
      </c>
      <c r="I221" s="35" t="s">
        <v>335</v>
      </c>
      <c r="J221" s="36" t="s">
        <v>437</v>
      </c>
      <c r="K221" s="37">
        <v>4154010.3400000008</v>
      </c>
      <c r="L221" s="37">
        <v>4122443.9800000032</v>
      </c>
      <c r="M221" s="35"/>
    </row>
    <row r="222" spans="1:13" x14ac:dyDescent="0.3">
      <c r="A222" s="35" t="s">
        <v>33</v>
      </c>
      <c r="B222" s="35" t="s">
        <v>299</v>
      </c>
      <c r="C222" s="35" t="s">
        <v>104</v>
      </c>
      <c r="D222" s="35" t="s">
        <v>417</v>
      </c>
      <c r="E222" s="35"/>
      <c r="F222" s="35" t="s">
        <v>189</v>
      </c>
      <c r="G222" s="35" t="s">
        <v>220</v>
      </c>
      <c r="H222" s="35" t="s">
        <v>191</v>
      </c>
      <c r="I222" s="35" t="s">
        <v>335</v>
      </c>
      <c r="J222" s="36" t="s">
        <v>438</v>
      </c>
      <c r="K222" s="37">
        <v>118838384.26000009</v>
      </c>
      <c r="L222" s="37">
        <v>118409463.34000014</v>
      </c>
      <c r="M222" s="35"/>
    </row>
    <row r="223" spans="1:13" x14ac:dyDescent="0.3">
      <c r="A223" s="35" t="s">
        <v>33</v>
      </c>
      <c r="B223" s="35" t="s">
        <v>299</v>
      </c>
      <c r="C223" s="35" t="s">
        <v>104</v>
      </c>
      <c r="D223" s="35" t="s">
        <v>417</v>
      </c>
      <c r="E223" s="35"/>
      <c r="F223" s="35" t="s">
        <v>189</v>
      </c>
      <c r="G223" s="35" t="s">
        <v>220</v>
      </c>
      <c r="H223" s="35" t="s">
        <v>191</v>
      </c>
      <c r="I223" s="35" t="s">
        <v>335</v>
      </c>
      <c r="J223" s="36" t="s">
        <v>439</v>
      </c>
      <c r="K223" s="37">
        <v>2758697.74</v>
      </c>
      <c r="L223" s="37">
        <v>2758697.74</v>
      </c>
      <c r="M223" s="35"/>
    </row>
    <row r="224" spans="1:13" x14ac:dyDescent="0.3">
      <c r="A224" s="35" t="s">
        <v>33</v>
      </c>
      <c r="B224" s="35" t="s">
        <v>299</v>
      </c>
      <c r="C224" s="35" t="s">
        <v>104</v>
      </c>
      <c r="D224" s="35" t="s">
        <v>417</v>
      </c>
      <c r="E224" s="35"/>
      <c r="F224" s="35" t="s">
        <v>189</v>
      </c>
      <c r="G224" s="35" t="s">
        <v>220</v>
      </c>
      <c r="H224" s="35" t="s">
        <v>191</v>
      </c>
      <c r="I224" s="35" t="s">
        <v>338</v>
      </c>
      <c r="J224" s="36" t="s">
        <v>440</v>
      </c>
      <c r="K224" s="37">
        <v>1189736.7600000014</v>
      </c>
      <c r="L224" s="37">
        <v>1187454.4800000021</v>
      </c>
      <c r="M224" s="35"/>
    </row>
    <row r="225" spans="1:13" x14ac:dyDescent="0.3">
      <c r="A225" s="35" t="s">
        <v>33</v>
      </c>
      <c r="B225" s="35" t="s">
        <v>299</v>
      </c>
      <c r="C225" s="35" t="s">
        <v>104</v>
      </c>
      <c r="D225" s="35" t="s">
        <v>417</v>
      </c>
      <c r="E225" s="35"/>
      <c r="F225" s="35" t="s">
        <v>189</v>
      </c>
      <c r="G225" s="35" t="s">
        <v>220</v>
      </c>
      <c r="H225" s="35" t="s">
        <v>191</v>
      </c>
      <c r="I225" s="35" t="s">
        <v>338</v>
      </c>
      <c r="J225" s="36" t="s">
        <v>441</v>
      </c>
      <c r="K225" s="37">
        <v>28421903.010000035</v>
      </c>
      <c r="L225" s="37">
        <v>28389268.290000051</v>
      </c>
      <c r="M225" s="35"/>
    </row>
    <row r="226" spans="1:13" x14ac:dyDescent="0.3">
      <c r="A226" s="35" t="s">
        <v>33</v>
      </c>
      <c r="B226" s="35" t="s">
        <v>299</v>
      </c>
      <c r="C226" s="35" t="s">
        <v>104</v>
      </c>
      <c r="D226" s="35" t="s">
        <v>417</v>
      </c>
      <c r="E226" s="35"/>
      <c r="F226" s="35" t="s">
        <v>189</v>
      </c>
      <c r="G226" s="35" t="s">
        <v>220</v>
      </c>
      <c r="H226" s="35" t="s">
        <v>191</v>
      </c>
      <c r="I226" s="35" t="s">
        <v>338</v>
      </c>
      <c r="J226" s="36" t="s">
        <v>442</v>
      </c>
      <c r="K226" s="37">
        <v>2746436.19</v>
      </c>
      <c r="L226" s="37">
        <v>2746436.19</v>
      </c>
      <c r="M226" s="35"/>
    </row>
    <row r="227" spans="1:13" x14ac:dyDescent="0.3">
      <c r="A227" s="35" t="s">
        <v>33</v>
      </c>
      <c r="B227" s="35" t="s">
        <v>299</v>
      </c>
      <c r="C227" s="35" t="s">
        <v>104</v>
      </c>
      <c r="D227" s="35" t="s">
        <v>417</v>
      </c>
      <c r="E227" s="35"/>
      <c r="F227" s="35" t="s">
        <v>189</v>
      </c>
      <c r="G227" s="35" t="s">
        <v>220</v>
      </c>
      <c r="H227" s="35" t="s">
        <v>191</v>
      </c>
      <c r="I227" s="35" t="s">
        <v>360</v>
      </c>
      <c r="J227" s="36" t="s">
        <v>443</v>
      </c>
      <c r="K227" s="37">
        <v>3566079.7299999986</v>
      </c>
      <c r="L227" s="37">
        <v>3566046.0099999979</v>
      </c>
      <c r="M227" s="35"/>
    </row>
    <row r="228" spans="1:13" x14ac:dyDescent="0.3">
      <c r="A228" s="35" t="s">
        <v>33</v>
      </c>
      <c r="B228" s="35" t="s">
        <v>299</v>
      </c>
      <c r="C228" s="35" t="s">
        <v>104</v>
      </c>
      <c r="D228" s="35" t="s">
        <v>417</v>
      </c>
      <c r="E228" s="35"/>
      <c r="F228" s="35" t="s">
        <v>189</v>
      </c>
      <c r="G228" s="35" t="s">
        <v>220</v>
      </c>
      <c r="H228" s="35" t="s">
        <v>191</v>
      </c>
      <c r="I228" s="35" t="s">
        <v>360</v>
      </c>
      <c r="J228" s="36" t="s">
        <v>444</v>
      </c>
      <c r="K228" s="37">
        <v>4584821.5200000098</v>
      </c>
      <c r="L228" s="37">
        <v>4583968.3200000143</v>
      </c>
      <c r="M228" s="35"/>
    </row>
    <row r="229" spans="1:13" x14ac:dyDescent="0.3">
      <c r="A229" s="35" t="s">
        <v>33</v>
      </c>
      <c r="B229" s="35" t="s">
        <v>299</v>
      </c>
      <c r="C229" s="35" t="s">
        <v>104</v>
      </c>
      <c r="D229" s="35" t="s">
        <v>417</v>
      </c>
      <c r="E229" s="35"/>
      <c r="F229" s="35" t="s">
        <v>189</v>
      </c>
      <c r="G229" s="35" t="s">
        <v>223</v>
      </c>
      <c r="H229" s="35" t="s">
        <v>191</v>
      </c>
      <c r="I229" s="35" t="s">
        <v>366</v>
      </c>
      <c r="J229" s="36" t="s">
        <v>445</v>
      </c>
      <c r="K229" s="37">
        <v>2238.96</v>
      </c>
      <c r="L229" s="37">
        <v>0</v>
      </c>
      <c r="M229" s="35"/>
    </row>
    <row r="230" spans="1:13" x14ac:dyDescent="0.3">
      <c r="A230" s="35" t="s">
        <v>33</v>
      </c>
      <c r="B230" s="35" t="s">
        <v>299</v>
      </c>
      <c r="C230" s="35" t="s">
        <v>104</v>
      </c>
      <c r="D230" s="35" t="s">
        <v>417</v>
      </c>
      <c r="E230" s="35"/>
      <c r="F230" s="35" t="s">
        <v>189</v>
      </c>
      <c r="G230" s="35" t="s">
        <v>223</v>
      </c>
      <c r="H230" s="35" t="s">
        <v>191</v>
      </c>
      <c r="I230" s="35" t="s">
        <v>342</v>
      </c>
      <c r="J230" s="36" t="s">
        <v>446</v>
      </c>
      <c r="K230" s="37">
        <v>481731.96</v>
      </c>
      <c r="L230" s="37">
        <v>34968.880000000005</v>
      </c>
      <c r="M230" s="35"/>
    </row>
    <row r="231" spans="1:13" ht="15" thickBot="1" x14ac:dyDescent="0.35">
      <c r="A231" s="35" t="s">
        <v>33</v>
      </c>
      <c r="B231" s="35" t="s">
        <v>299</v>
      </c>
      <c r="C231" s="35" t="s">
        <v>104</v>
      </c>
      <c r="D231" s="35" t="s">
        <v>417</v>
      </c>
      <c r="E231" s="35"/>
      <c r="F231" s="35" t="s">
        <v>189</v>
      </c>
      <c r="G231" s="35" t="s">
        <v>191</v>
      </c>
      <c r="H231" s="35" t="s">
        <v>220</v>
      </c>
      <c r="I231" s="35" t="s">
        <v>231</v>
      </c>
      <c r="J231" s="36" t="s">
        <v>447</v>
      </c>
      <c r="K231" s="37">
        <v>35151849.662274174</v>
      </c>
      <c r="L231" s="37">
        <v>69761956.848941177</v>
      </c>
      <c r="M231" s="35"/>
    </row>
    <row r="232" spans="1:13" s="39" customFormat="1" x14ac:dyDescent="0.3">
      <c r="A232" s="38" t="s">
        <v>33</v>
      </c>
      <c r="B232" s="38" t="s">
        <v>299</v>
      </c>
      <c r="C232" s="38" t="s">
        <v>104</v>
      </c>
      <c r="E232" s="39">
        <v>4</v>
      </c>
      <c r="J232" s="112" t="s">
        <v>448</v>
      </c>
      <c r="K232" s="113">
        <v>653043760.41227365</v>
      </c>
      <c r="L232" s="113">
        <v>686084664.59894061</v>
      </c>
      <c r="M232" s="39">
        <v>4</v>
      </c>
    </row>
    <row r="234" spans="1:13" x14ac:dyDescent="0.3">
      <c r="A234" s="35" t="s">
        <v>33</v>
      </c>
      <c r="B234" s="35" t="s">
        <v>299</v>
      </c>
      <c r="C234" s="35" t="s">
        <v>105</v>
      </c>
      <c r="D234" s="35" t="s">
        <v>101</v>
      </c>
      <c r="E234" s="35"/>
      <c r="F234" s="35" t="s">
        <v>449</v>
      </c>
      <c r="G234" s="35" t="s">
        <v>220</v>
      </c>
      <c r="H234" s="35" t="s">
        <v>191</v>
      </c>
      <c r="I234" s="35" t="s">
        <v>319</v>
      </c>
      <c r="J234" s="36" t="s">
        <v>450</v>
      </c>
      <c r="K234" s="37">
        <v>52104.91</v>
      </c>
      <c r="L234" s="37">
        <v>52104.91</v>
      </c>
      <c r="M234" s="35"/>
    </row>
    <row r="235" spans="1:13" ht="15" thickBot="1" x14ac:dyDescent="0.35">
      <c r="A235" s="35" t="s">
        <v>33</v>
      </c>
      <c r="B235" s="35" t="s">
        <v>299</v>
      </c>
      <c r="C235" s="35" t="s">
        <v>105</v>
      </c>
      <c r="D235" s="35" t="s">
        <v>417</v>
      </c>
      <c r="E235" s="35"/>
      <c r="F235" s="35" t="s">
        <v>189</v>
      </c>
      <c r="G235" s="35" t="s">
        <v>220</v>
      </c>
      <c r="H235" s="35" t="s">
        <v>191</v>
      </c>
      <c r="I235" s="35" t="s">
        <v>319</v>
      </c>
      <c r="J235" s="36" t="s">
        <v>451</v>
      </c>
      <c r="K235" s="37">
        <v>33149442.199999999</v>
      </c>
      <c r="L235" s="37">
        <v>33149442.199999999</v>
      </c>
      <c r="M235" s="35"/>
    </row>
    <row r="236" spans="1:13" s="39" customFormat="1" x14ac:dyDescent="0.3">
      <c r="A236" s="38" t="s">
        <v>33</v>
      </c>
      <c r="B236" s="38" t="s">
        <v>299</v>
      </c>
      <c r="C236" s="38" t="s">
        <v>105</v>
      </c>
      <c r="E236" s="39">
        <v>4</v>
      </c>
      <c r="J236" s="112" t="s">
        <v>452</v>
      </c>
      <c r="K236" s="113">
        <v>33201547.109999999</v>
      </c>
      <c r="L236" s="113">
        <v>33201547.109999999</v>
      </c>
      <c r="M236" s="39">
        <v>4</v>
      </c>
    </row>
    <row r="238" spans="1:13" x14ac:dyDescent="0.3">
      <c r="A238" s="35" t="s">
        <v>33</v>
      </c>
      <c r="B238" s="35" t="s">
        <v>299</v>
      </c>
      <c r="C238" s="35" t="s">
        <v>453</v>
      </c>
      <c r="D238" s="35" t="s">
        <v>99</v>
      </c>
      <c r="E238" s="35"/>
      <c r="F238" s="35" t="s">
        <v>189</v>
      </c>
      <c r="G238" s="35" t="s">
        <v>220</v>
      </c>
      <c r="H238" s="35" t="s">
        <v>191</v>
      </c>
      <c r="I238" s="35" t="s">
        <v>311</v>
      </c>
      <c r="J238" s="36" t="s">
        <v>454</v>
      </c>
      <c r="K238" s="37">
        <v>2158041.0899999943</v>
      </c>
      <c r="L238" s="37">
        <v>2143398.4499999918</v>
      </c>
      <c r="M238" s="35"/>
    </row>
    <row r="239" spans="1:13" x14ac:dyDescent="0.3">
      <c r="A239" s="35" t="s">
        <v>33</v>
      </c>
      <c r="B239" s="35" t="s">
        <v>299</v>
      </c>
      <c r="C239" s="35" t="s">
        <v>453</v>
      </c>
      <c r="D239" s="35" t="s">
        <v>99</v>
      </c>
      <c r="E239" s="35"/>
      <c r="F239" s="35" t="s">
        <v>189</v>
      </c>
      <c r="G239" s="35" t="s">
        <v>220</v>
      </c>
      <c r="H239" s="35" t="s">
        <v>191</v>
      </c>
      <c r="I239" s="35" t="s">
        <v>311</v>
      </c>
      <c r="J239" s="36" t="s">
        <v>455</v>
      </c>
      <c r="K239" s="37">
        <v>3469938.830000001</v>
      </c>
      <c r="L239" s="37">
        <v>3415735.3100000015</v>
      </c>
      <c r="M239" s="35"/>
    </row>
    <row r="240" spans="1:13" x14ac:dyDescent="0.3">
      <c r="A240" s="35" t="s">
        <v>33</v>
      </c>
      <c r="B240" s="35" t="s">
        <v>299</v>
      </c>
      <c r="C240" s="35" t="s">
        <v>453</v>
      </c>
      <c r="D240" s="35" t="s">
        <v>99</v>
      </c>
      <c r="E240" s="35"/>
      <c r="F240" s="35" t="s">
        <v>189</v>
      </c>
      <c r="G240" s="35" t="s">
        <v>220</v>
      </c>
      <c r="H240" s="35" t="s">
        <v>191</v>
      </c>
      <c r="I240" s="35" t="s">
        <v>319</v>
      </c>
      <c r="J240" s="36" t="s">
        <v>456</v>
      </c>
      <c r="K240" s="37">
        <v>17156027.229999967</v>
      </c>
      <c r="L240" s="37">
        <v>17124586.869999953</v>
      </c>
      <c r="M240" s="35"/>
    </row>
    <row r="241" spans="1:13" x14ac:dyDescent="0.3">
      <c r="A241" s="35" t="s">
        <v>33</v>
      </c>
      <c r="B241" s="35" t="s">
        <v>299</v>
      </c>
      <c r="C241" s="35" t="s">
        <v>453</v>
      </c>
      <c r="D241" s="35" t="s">
        <v>99</v>
      </c>
      <c r="E241" s="35"/>
      <c r="F241" s="35" t="s">
        <v>189</v>
      </c>
      <c r="G241" s="35" t="s">
        <v>220</v>
      </c>
      <c r="H241" s="35" t="s">
        <v>191</v>
      </c>
      <c r="I241" s="35" t="s">
        <v>319</v>
      </c>
      <c r="J241" s="36" t="s">
        <v>457</v>
      </c>
      <c r="K241" s="37">
        <v>30503232.580000035</v>
      </c>
      <c r="L241" s="37">
        <v>30220586.860000052</v>
      </c>
      <c r="M241" s="35"/>
    </row>
    <row r="242" spans="1:13" x14ac:dyDescent="0.3">
      <c r="A242" s="35" t="s">
        <v>33</v>
      </c>
      <c r="B242" s="35" t="s">
        <v>299</v>
      </c>
      <c r="C242" s="35" t="s">
        <v>453</v>
      </c>
      <c r="D242" s="35" t="s">
        <v>99</v>
      </c>
      <c r="E242" s="35"/>
      <c r="F242" s="35" t="s">
        <v>189</v>
      </c>
      <c r="G242" s="35" t="s">
        <v>220</v>
      </c>
      <c r="H242" s="35" t="s">
        <v>191</v>
      </c>
      <c r="I242" s="35" t="s">
        <v>338</v>
      </c>
      <c r="J242" s="36" t="s">
        <v>458</v>
      </c>
      <c r="K242" s="37">
        <v>53006.59</v>
      </c>
      <c r="L242" s="37">
        <v>53006.59</v>
      </c>
      <c r="M242" s="35"/>
    </row>
    <row r="243" spans="1:13" x14ac:dyDescent="0.3">
      <c r="A243" s="35" t="s">
        <v>33</v>
      </c>
      <c r="B243" s="35" t="s">
        <v>299</v>
      </c>
      <c r="C243" s="35" t="s">
        <v>453</v>
      </c>
      <c r="D243" s="35" t="s">
        <v>99</v>
      </c>
      <c r="E243" s="35"/>
      <c r="F243" s="35" t="s">
        <v>189</v>
      </c>
      <c r="G243" s="35" t="s">
        <v>220</v>
      </c>
      <c r="H243" s="35" t="s">
        <v>191</v>
      </c>
      <c r="I243" s="35" t="s">
        <v>338</v>
      </c>
      <c r="J243" s="36" t="s">
        <v>459</v>
      </c>
      <c r="K243" s="37">
        <v>3801615.37</v>
      </c>
      <c r="L243" s="37">
        <v>3800331.37</v>
      </c>
      <c r="M243" s="35"/>
    </row>
    <row r="244" spans="1:13" x14ac:dyDescent="0.3">
      <c r="A244" s="35" t="s">
        <v>33</v>
      </c>
      <c r="B244" s="35" t="s">
        <v>299</v>
      </c>
      <c r="C244" s="35" t="s">
        <v>453</v>
      </c>
      <c r="D244" s="35" t="s">
        <v>99</v>
      </c>
      <c r="E244" s="35"/>
      <c r="F244" s="35" t="s">
        <v>189</v>
      </c>
      <c r="G244" s="35" t="s">
        <v>220</v>
      </c>
      <c r="H244" s="35" t="s">
        <v>191</v>
      </c>
      <c r="I244" s="35" t="s">
        <v>360</v>
      </c>
      <c r="J244" s="36" t="s">
        <v>460</v>
      </c>
      <c r="K244" s="37">
        <v>156175</v>
      </c>
      <c r="L244" s="37">
        <v>156175</v>
      </c>
      <c r="M244" s="35"/>
    </row>
    <row r="245" spans="1:13" ht="15" thickBot="1" x14ac:dyDescent="0.35">
      <c r="A245" s="35" t="s">
        <v>33</v>
      </c>
      <c r="B245" s="35" t="s">
        <v>299</v>
      </c>
      <c r="C245" s="35" t="s">
        <v>453</v>
      </c>
      <c r="D245" s="35" t="s">
        <v>99</v>
      </c>
      <c r="E245" s="35"/>
      <c r="F245" s="35" t="s">
        <v>189</v>
      </c>
      <c r="G245" s="35" t="s">
        <v>220</v>
      </c>
      <c r="H245" s="35" t="s">
        <v>191</v>
      </c>
      <c r="I245" s="35" t="s">
        <v>360</v>
      </c>
      <c r="J245" s="36" t="s">
        <v>461</v>
      </c>
      <c r="K245" s="37">
        <v>302789.31</v>
      </c>
      <c r="L245" s="37">
        <v>302789.31</v>
      </c>
      <c r="M245" s="35"/>
    </row>
    <row r="246" spans="1:13" s="39" customFormat="1" x14ac:dyDescent="0.3">
      <c r="A246" s="38" t="s">
        <v>33</v>
      </c>
      <c r="B246" s="38" t="s">
        <v>299</v>
      </c>
      <c r="C246" s="38" t="s">
        <v>453</v>
      </c>
      <c r="E246" s="39">
        <v>5</v>
      </c>
      <c r="J246" s="112" t="s">
        <v>462</v>
      </c>
      <c r="K246" s="113">
        <v>57600826</v>
      </c>
      <c r="L246" s="113">
        <v>57216609.759999998</v>
      </c>
      <c r="M246" s="39">
        <v>5</v>
      </c>
    </row>
    <row r="248" spans="1:13" x14ac:dyDescent="0.3">
      <c r="A248" s="35" t="s">
        <v>33</v>
      </c>
      <c r="B248" s="35" t="s">
        <v>299</v>
      </c>
      <c r="C248" s="35" t="s">
        <v>463</v>
      </c>
      <c r="D248" s="35" t="s">
        <v>214</v>
      </c>
      <c r="E248" s="35"/>
      <c r="F248" s="35" t="s">
        <v>283</v>
      </c>
      <c r="G248" s="35" t="s">
        <v>310</v>
      </c>
      <c r="H248" s="35" t="s">
        <v>191</v>
      </c>
      <c r="I248" s="35" t="s">
        <v>319</v>
      </c>
      <c r="J248" s="36" t="s">
        <v>464</v>
      </c>
      <c r="K248" s="37">
        <v>27721870.309999991</v>
      </c>
      <c r="L248" s="37">
        <v>27711987.469999988</v>
      </c>
      <c r="M248" s="35"/>
    </row>
    <row r="249" spans="1:13" ht="15" thickBot="1" x14ac:dyDescent="0.35">
      <c r="A249" s="35" t="s">
        <v>33</v>
      </c>
      <c r="B249" s="35" t="s">
        <v>299</v>
      </c>
      <c r="C249" s="35" t="s">
        <v>463</v>
      </c>
      <c r="D249" s="35" t="s">
        <v>214</v>
      </c>
      <c r="E249" s="35"/>
      <c r="F249" s="35" t="s">
        <v>283</v>
      </c>
      <c r="G249" s="35" t="s">
        <v>191</v>
      </c>
      <c r="H249" s="35" t="s">
        <v>310</v>
      </c>
      <c r="I249" s="35" t="s">
        <v>231</v>
      </c>
      <c r="J249" s="36" t="s">
        <v>465</v>
      </c>
      <c r="K249" s="37">
        <v>494729.0215899864</v>
      </c>
      <c r="L249" s="37">
        <v>867288.99875521346</v>
      </c>
      <c r="M249" s="35"/>
    </row>
    <row r="250" spans="1:13" s="39" customFormat="1" x14ac:dyDescent="0.3">
      <c r="A250" s="38" t="s">
        <v>33</v>
      </c>
      <c r="B250" s="38" t="s">
        <v>299</v>
      </c>
      <c r="C250" s="38" t="s">
        <v>463</v>
      </c>
      <c r="E250" s="39">
        <v>5</v>
      </c>
      <c r="J250" s="112" t="s">
        <v>466</v>
      </c>
      <c r="K250" s="113">
        <v>28216599.331589978</v>
      </c>
      <c r="L250" s="113">
        <v>28579276.468755201</v>
      </c>
      <c r="M250" s="39">
        <v>5</v>
      </c>
    </row>
    <row r="252" spans="1:13" x14ac:dyDescent="0.3">
      <c r="A252" s="35" t="s">
        <v>33</v>
      </c>
      <c r="B252" s="35" t="s">
        <v>299</v>
      </c>
      <c r="C252" s="35" t="s">
        <v>106</v>
      </c>
      <c r="D252" s="35" t="s">
        <v>214</v>
      </c>
      <c r="E252" s="35"/>
      <c r="F252" s="35" t="s">
        <v>189</v>
      </c>
      <c r="G252" s="35" t="s">
        <v>220</v>
      </c>
      <c r="H252" s="35" t="s">
        <v>191</v>
      </c>
      <c r="I252" s="35" t="s">
        <v>311</v>
      </c>
      <c r="J252" s="36" t="s">
        <v>467</v>
      </c>
      <c r="K252" s="37">
        <v>32376290.350000009</v>
      </c>
      <c r="L252" s="37">
        <v>32265363.190000013</v>
      </c>
      <c r="M252" s="35"/>
    </row>
    <row r="253" spans="1:13" x14ac:dyDescent="0.3">
      <c r="A253" s="35" t="s">
        <v>33</v>
      </c>
      <c r="B253" s="35" t="s">
        <v>299</v>
      </c>
      <c r="C253" s="35" t="s">
        <v>106</v>
      </c>
      <c r="D253" s="35" t="s">
        <v>214</v>
      </c>
      <c r="E253" s="35"/>
      <c r="F253" s="35" t="s">
        <v>189</v>
      </c>
      <c r="G253" s="35" t="s">
        <v>220</v>
      </c>
      <c r="H253" s="35" t="s">
        <v>191</v>
      </c>
      <c r="I253" s="35" t="s">
        <v>311</v>
      </c>
      <c r="J253" s="36" t="s">
        <v>468</v>
      </c>
      <c r="K253" s="37">
        <v>8874267.9199999999</v>
      </c>
      <c r="L253" s="37">
        <v>8849157.9199999999</v>
      </c>
      <c r="M253" s="35"/>
    </row>
    <row r="254" spans="1:13" x14ac:dyDescent="0.3">
      <c r="A254" s="35" t="s">
        <v>33</v>
      </c>
      <c r="B254" s="35" t="s">
        <v>299</v>
      </c>
      <c r="C254" s="35" t="s">
        <v>106</v>
      </c>
      <c r="D254" s="35" t="s">
        <v>214</v>
      </c>
      <c r="E254" s="35"/>
      <c r="F254" s="35" t="s">
        <v>189</v>
      </c>
      <c r="G254" s="35" t="s">
        <v>220</v>
      </c>
      <c r="H254" s="35" t="s">
        <v>191</v>
      </c>
      <c r="I254" s="35" t="s">
        <v>319</v>
      </c>
      <c r="J254" s="36" t="s">
        <v>469</v>
      </c>
      <c r="K254" s="37">
        <v>3644019.97</v>
      </c>
      <c r="L254" s="37">
        <v>3644019.97</v>
      </c>
      <c r="M254" s="35"/>
    </row>
    <row r="255" spans="1:13" x14ac:dyDescent="0.3">
      <c r="A255" s="35" t="s">
        <v>33</v>
      </c>
      <c r="B255" s="35" t="s">
        <v>299</v>
      </c>
      <c r="C255" s="35" t="s">
        <v>106</v>
      </c>
      <c r="D255" s="35" t="s">
        <v>214</v>
      </c>
      <c r="E255" s="35"/>
      <c r="F255" s="35" t="s">
        <v>189</v>
      </c>
      <c r="G255" s="35" t="s">
        <v>220</v>
      </c>
      <c r="H255" s="35" t="s">
        <v>191</v>
      </c>
      <c r="I255" s="35" t="s">
        <v>319</v>
      </c>
      <c r="J255" s="36" t="s">
        <v>470</v>
      </c>
      <c r="K255" s="37">
        <v>69148754.720000193</v>
      </c>
      <c r="L255" s="37">
        <v>68535958.880000278</v>
      </c>
      <c r="M255" s="35"/>
    </row>
    <row r="256" spans="1:13" x14ac:dyDescent="0.3">
      <c r="A256" s="35" t="s">
        <v>33</v>
      </c>
      <c r="B256" s="35" t="s">
        <v>299</v>
      </c>
      <c r="C256" s="35" t="s">
        <v>106</v>
      </c>
      <c r="D256" s="35" t="s">
        <v>214</v>
      </c>
      <c r="E256" s="35"/>
      <c r="F256" s="35" t="s">
        <v>189</v>
      </c>
      <c r="G256" s="35" t="s">
        <v>220</v>
      </c>
      <c r="H256" s="35" t="s">
        <v>191</v>
      </c>
      <c r="I256" s="35" t="s">
        <v>335</v>
      </c>
      <c r="J256" s="36" t="s">
        <v>471</v>
      </c>
      <c r="K256" s="37">
        <v>2465068.96</v>
      </c>
      <c r="L256" s="37">
        <v>2465068.96</v>
      </c>
      <c r="M256" s="35"/>
    </row>
    <row r="257" spans="1:13" x14ac:dyDescent="0.3">
      <c r="A257" s="35" t="s">
        <v>33</v>
      </c>
      <c r="B257" s="35" t="s">
        <v>299</v>
      </c>
      <c r="C257" s="35" t="s">
        <v>106</v>
      </c>
      <c r="D257" s="35" t="s">
        <v>214</v>
      </c>
      <c r="E257" s="35"/>
      <c r="F257" s="35" t="s">
        <v>189</v>
      </c>
      <c r="G257" s="35" t="s">
        <v>220</v>
      </c>
      <c r="H257" s="35" t="s">
        <v>191</v>
      </c>
      <c r="I257" s="35" t="s">
        <v>335</v>
      </c>
      <c r="J257" s="36" t="s">
        <v>472</v>
      </c>
      <c r="K257" s="37">
        <v>30675618.95999999</v>
      </c>
      <c r="L257" s="37">
        <v>30509161.199999984</v>
      </c>
      <c r="M257" s="35"/>
    </row>
    <row r="258" spans="1:13" x14ac:dyDescent="0.3">
      <c r="A258" s="35" t="s">
        <v>33</v>
      </c>
      <c r="B258" s="35" t="s">
        <v>299</v>
      </c>
      <c r="C258" s="35" t="s">
        <v>106</v>
      </c>
      <c r="D258" s="35" t="s">
        <v>214</v>
      </c>
      <c r="E258" s="35"/>
      <c r="F258" s="35" t="s">
        <v>189</v>
      </c>
      <c r="G258" s="35" t="s">
        <v>220</v>
      </c>
      <c r="H258" s="35" t="s">
        <v>191</v>
      </c>
      <c r="I258" s="35" t="s">
        <v>338</v>
      </c>
      <c r="J258" s="36" t="s">
        <v>473</v>
      </c>
      <c r="K258" s="37">
        <v>5650717.9600000028</v>
      </c>
      <c r="L258" s="37">
        <v>5603448.4000000041</v>
      </c>
      <c r="M258" s="35"/>
    </row>
    <row r="259" spans="1:13" x14ac:dyDescent="0.3">
      <c r="A259" s="35" t="s">
        <v>33</v>
      </c>
      <c r="B259" s="35" t="s">
        <v>299</v>
      </c>
      <c r="C259" s="35" t="s">
        <v>106</v>
      </c>
      <c r="D259" s="35" t="s">
        <v>214</v>
      </c>
      <c r="E259" s="35"/>
      <c r="F259" s="35" t="s">
        <v>189</v>
      </c>
      <c r="G259" s="35" t="s">
        <v>220</v>
      </c>
      <c r="H259" s="35" t="s">
        <v>191</v>
      </c>
      <c r="I259" s="35" t="s">
        <v>338</v>
      </c>
      <c r="J259" s="36" t="s">
        <v>474</v>
      </c>
      <c r="K259" s="37">
        <v>11697628.24999998</v>
      </c>
      <c r="L259" s="37">
        <v>11623116.649999971</v>
      </c>
      <c r="M259" s="35"/>
    </row>
    <row r="260" spans="1:13" x14ac:dyDescent="0.3">
      <c r="A260" s="35" t="s">
        <v>33</v>
      </c>
      <c r="B260" s="35" t="s">
        <v>299</v>
      </c>
      <c r="C260" s="35" t="s">
        <v>106</v>
      </c>
      <c r="D260" s="35" t="s">
        <v>214</v>
      </c>
      <c r="E260" s="35"/>
      <c r="F260" s="35" t="s">
        <v>189</v>
      </c>
      <c r="G260" s="35" t="s">
        <v>220</v>
      </c>
      <c r="H260" s="35" t="s">
        <v>191</v>
      </c>
      <c r="I260" s="35" t="s">
        <v>360</v>
      </c>
      <c r="J260" s="36" t="s">
        <v>475</v>
      </c>
      <c r="K260" s="37">
        <v>1553584.3100000022</v>
      </c>
      <c r="L260" s="37">
        <v>1542794.3900000032</v>
      </c>
      <c r="M260" s="35"/>
    </row>
    <row r="261" spans="1:13" x14ac:dyDescent="0.3">
      <c r="A261" s="35" t="s">
        <v>33</v>
      </c>
      <c r="B261" s="35" t="s">
        <v>299</v>
      </c>
      <c r="C261" s="35" t="s">
        <v>106</v>
      </c>
      <c r="D261" s="35" t="s">
        <v>214</v>
      </c>
      <c r="E261" s="35"/>
      <c r="F261" s="35" t="s">
        <v>189</v>
      </c>
      <c r="G261" s="35" t="s">
        <v>220</v>
      </c>
      <c r="H261" s="35" t="s">
        <v>191</v>
      </c>
      <c r="I261" s="35" t="s">
        <v>360</v>
      </c>
      <c r="J261" s="36" t="s">
        <v>476</v>
      </c>
      <c r="K261" s="37">
        <v>2002513.58</v>
      </c>
      <c r="L261" s="37">
        <v>2002513.58</v>
      </c>
      <c r="M261" s="35"/>
    </row>
    <row r="262" spans="1:13" x14ac:dyDescent="0.3">
      <c r="A262" s="35" t="s">
        <v>33</v>
      </c>
      <c r="B262" s="35" t="s">
        <v>299</v>
      </c>
      <c r="C262" s="35" t="s">
        <v>106</v>
      </c>
      <c r="D262" s="35" t="s">
        <v>214</v>
      </c>
      <c r="E262" s="35"/>
      <c r="F262" s="35" t="s">
        <v>189</v>
      </c>
      <c r="G262" s="35" t="s">
        <v>223</v>
      </c>
      <c r="H262" s="35" t="s">
        <v>191</v>
      </c>
      <c r="I262" s="35" t="s">
        <v>366</v>
      </c>
      <c r="J262" s="36" t="s">
        <v>477</v>
      </c>
      <c r="K262" s="37">
        <v>9536.2000000000007</v>
      </c>
      <c r="L262" s="37">
        <v>1241.2000000000007</v>
      </c>
      <c r="M262" s="35"/>
    </row>
    <row r="263" spans="1:13" x14ac:dyDescent="0.3">
      <c r="A263" s="35" t="s">
        <v>33</v>
      </c>
      <c r="B263" s="35" t="s">
        <v>299</v>
      </c>
      <c r="C263" s="35" t="s">
        <v>106</v>
      </c>
      <c r="D263" s="35" t="s">
        <v>214</v>
      </c>
      <c r="E263" s="35"/>
      <c r="F263" s="35" t="s">
        <v>189</v>
      </c>
      <c r="G263" s="35" t="s">
        <v>223</v>
      </c>
      <c r="H263" s="35" t="s">
        <v>191</v>
      </c>
      <c r="I263" s="35" t="s">
        <v>342</v>
      </c>
      <c r="J263" s="36" t="s">
        <v>478</v>
      </c>
      <c r="K263" s="37">
        <v>236210.22999999992</v>
      </c>
      <c r="L263" s="37">
        <v>200266.8599999999</v>
      </c>
      <c r="M263" s="35"/>
    </row>
    <row r="264" spans="1:13" ht="15" thickBot="1" x14ac:dyDescent="0.35">
      <c r="A264" s="35" t="s">
        <v>33</v>
      </c>
      <c r="B264" s="35" t="s">
        <v>299</v>
      </c>
      <c r="C264" s="35" t="s">
        <v>106</v>
      </c>
      <c r="D264" s="35" t="s">
        <v>214</v>
      </c>
      <c r="E264" s="35"/>
      <c r="F264" s="35" t="s">
        <v>189</v>
      </c>
      <c r="G264" s="35" t="s">
        <v>191</v>
      </c>
      <c r="H264" s="35" t="s">
        <v>220</v>
      </c>
      <c r="I264" s="35" t="s">
        <v>231</v>
      </c>
      <c r="J264" s="36" t="s">
        <v>479</v>
      </c>
      <c r="K264" s="37">
        <v>5606820.7529534418</v>
      </c>
      <c r="L264" s="37">
        <v>7447964.3651480367</v>
      </c>
      <c r="M264" s="35"/>
    </row>
    <row r="265" spans="1:13" s="39" customFormat="1" x14ac:dyDescent="0.3">
      <c r="A265" s="38" t="s">
        <v>33</v>
      </c>
      <c r="B265" s="38" t="s">
        <v>299</v>
      </c>
      <c r="C265" s="38" t="s">
        <v>106</v>
      </c>
      <c r="E265" s="39">
        <v>5</v>
      </c>
      <c r="J265" s="112" t="s">
        <v>480</v>
      </c>
      <c r="K265" s="113">
        <v>173941032.16295364</v>
      </c>
      <c r="L265" s="113">
        <v>174690075.56514829</v>
      </c>
      <c r="M265" s="39">
        <v>5</v>
      </c>
    </row>
    <row r="267" spans="1:13" x14ac:dyDescent="0.3">
      <c r="A267" s="35" t="s">
        <v>33</v>
      </c>
      <c r="B267" s="35" t="s">
        <v>299</v>
      </c>
      <c r="C267" s="35" t="s">
        <v>481</v>
      </c>
      <c r="D267" s="35" t="s">
        <v>98</v>
      </c>
      <c r="E267" s="35"/>
      <c r="F267" s="35" t="s">
        <v>283</v>
      </c>
      <c r="G267" s="35" t="s">
        <v>310</v>
      </c>
      <c r="H267" s="35" t="s">
        <v>191</v>
      </c>
      <c r="I267" s="35" t="s">
        <v>319</v>
      </c>
      <c r="J267" s="36" t="s">
        <v>482</v>
      </c>
      <c r="K267" s="37">
        <v>779.51</v>
      </c>
      <c r="L267" s="37">
        <v>779.51</v>
      </c>
      <c r="M267" s="35"/>
    </row>
    <row r="268" spans="1:13" x14ac:dyDescent="0.3">
      <c r="A268" s="35" t="s">
        <v>33</v>
      </c>
      <c r="B268" s="35" t="s">
        <v>299</v>
      </c>
      <c r="C268" s="35" t="s">
        <v>481</v>
      </c>
      <c r="D268" s="35" t="s">
        <v>98</v>
      </c>
      <c r="E268" s="35"/>
      <c r="F268" s="35" t="s">
        <v>283</v>
      </c>
      <c r="G268" s="35" t="s">
        <v>310</v>
      </c>
      <c r="H268" s="35" t="s">
        <v>191</v>
      </c>
      <c r="I268" s="35" t="s">
        <v>319</v>
      </c>
      <c r="J268" s="36" t="s">
        <v>483</v>
      </c>
      <c r="K268" s="37">
        <v>26484202.679999996</v>
      </c>
      <c r="L268" s="37">
        <v>26461646.759999994</v>
      </c>
      <c r="M268" s="35"/>
    </row>
    <row r="269" spans="1:13" x14ac:dyDescent="0.3">
      <c r="A269" s="35" t="s">
        <v>33</v>
      </c>
      <c r="B269" s="35" t="s">
        <v>299</v>
      </c>
      <c r="C269" s="35" t="s">
        <v>481</v>
      </c>
      <c r="D269" s="35" t="s">
        <v>98</v>
      </c>
      <c r="E269" s="35"/>
      <c r="F269" s="35" t="s">
        <v>283</v>
      </c>
      <c r="G269" s="35" t="s">
        <v>310</v>
      </c>
      <c r="H269" s="35" t="s">
        <v>191</v>
      </c>
      <c r="I269" s="35" t="s">
        <v>338</v>
      </c>
      <c r="J269" s="36" t="s">
        <v>484</v>
      </c>
      <c r="K269" s="37">
        <v>426219.91</v>
      </c>
      <c r="L269" s="37">
        <v>426219.91</v>
      </c>
      <c r="M269" s="35"/>
    </row>
    <row r="270" spans="1:13" ht="15" thickBot="1" x14ac:dyDescent="0.35">
      <c r="A270" s="35" t="s">
        <v>33</v>
      </c>
      <c r="B270" s="35" t="s">
        <v>299</v>
      </c>
      <c r="C270" s="35" t="s">
        <v>481</v>
      </c>
      <c r="D270" s="35" t="s">
        <v>98</v>
      </c>
      <c r="E270" s="35"/>
      <c r="F270" s="35" t="s">
        <v>283</v>
      </c>
      <c r="G270" s="35" t="s">
        <v>310</v>
      </c>
      <c r="H270" s="35" t="s">
        <v>191</v>
      </c>
      <c r="I270" s="35" t="s">
        <v>360</v>
      </c>
      <c r="J270" s="36" t="s">
        <v>485</v>
      </c>
      <c r="K270" s="37">
        <v>9591.24</v>
      </c>
      <c r="L270" s="37">
        <v>9591.24</v>
      </c>
      <c r="M270" s="35"/>
    </row>
    <row r="271" spans="1:13" s="39" customFormat="1" x14ac:dyDescent="0.3">
      <c r="A271" s="38" t="s">
        <v>33</v>
      </c>
      <c r="B271" s="38" t="s">
        <v>299</v>
      </c>
      <c r="C271" s="38" t="s">
        <v>481</v>
      </c>
      <c r="E271" s="39">
        <v>5</v>
      </c>
      <c r="J271" s="112" t="s">
        <v>486</v>
      </c>
      <c r="K271" s="113">
        <v>26920793.339999996</v>
      </c>
      <c r="L271" s="113">
        <v>26898237.419999994</v>
      </c>
      <c r="M271" s="39">
        <v>5</v>
      </c>
    </row>
    <row r="273" spans="1:13" x14ac:dyDescent="0.3">
      <c r="A273" s="35" t="s">
        <v>33</v>
      </c>
      <c r="B273" s="35" t="s">
        <v>299</v>
      </c>
      <c r="C273" s="35" t="s">
        <v>107</v>
      </c>
      <c r="D273" s="35" t="s">
        <v>98</v>
      </c>
      <c r="E273" s="35"/>
      <c r="F273" s="35" t="s">
        <v>189</v>
      </c>
      <c r="G273" s="35" t="s">
        <v>220</v>
      </c>
      <c r="H273" s="35" t="s">
        <v>191</v>
      </c>
      <c r="I273" s="35" t="s">
        <v>311</v>
      </c>
      <c r="J273" s="36" t="s">
        <v>487</v>
      </c>
      <c r="K273" s="37">
        <v>7174358.4400000051</v>
      </c>
      <c r="L273" s="37">
        <v>7143406.8400000073</v>
      </c>
      <c r="M273" s="35"/>
    </row>
    <row r="274" spans="1:13" x14ac:dyDescent="0.3">
      <c r="A274" s="35" t="s">
        <v>33</v>
      </c>
      <c r="B274" s="35" t="s">
        <v>299</v>
      </c>
      <c r="C274" s="35" t="s">
        <v>107</v>
      </c>
      <c r="D274" s="35" t="s">
        <v>98</v>
      </c>
      <c r="E274" s="35"/>
      <c r="F274" s="35" t="s">
        <v>189</v>
      </c>
      <c r="G274" s="35" t="s">
        <v>220</v>
      </c>
      <c r="H274" s="35" t="s">
        <v>191</v>
      </c>
      <c r="I274" s="35" t="s">
        <v>319</v>
      </c>
      <c r="J274" s="36" t="s">
        <v>488</v>
      </c>
      <c r="K274" s="37">
        <v>63468077.469999969</v>
      </c>
      <c r="L274" s="37">
        <v>63028439.109999955</v>
      </c>
      <c r="M274" s="35"/>
    </row>
    <row r="275" spans="1:13" x14ac:dyDescent="0.3">
      <c r="A275" s="35" t="s">
        <v>33</v>
      </c>
      <c r="B275" s="35" t="s">
        <v>299</v>
      </c>
      <c r="C275" s="35" t="s">
        <v>107</v>
      </c>
      <c r="D275" s="35" t="s">
        <v>98</v>
      </c>
      <c r="E275" s="35"/>
      <c r="F275" s="35" t="s">
        <v>189</v>
      </c>
      <c r="G275" s="35" t="s">
        <v>220</v>
      </c>
      <c r="H275" s="35" t="s">
        <v>191</v>
      </c>
      <c r="I275" s="35" t="s">
        <v>335</v>
      </c>
      <c r="J275" s="36" t="s">
        <v>489</v>
      </c>
      <c r="K275" s="37">
        <v>27604895.729999986</v>
      </c>
      <c r="L275" s="37">
        <v>27098140.049999978</v>
      </c>
      <c r="M275" s="35"/>
    </row>
    <row r="276" spans="1:13" x14ac:dyDescent="0.3">
      <c r="A276" s="35" t="s">
        <v>33</v>
      </c>
      <c r="B276" s="35" t="s">
        <v>299</v>
      </c>
      <c r="C276" s="35" t="s">
        <v>107</v>
      </c>
      <c r="D276" s="35" t="s">
        <v>98</v>
      </c>
      <c r="E276" s="35"/>
      <c r="F276" s="35" t="s">
        <v>189</v>
      </c>
      <c r="G276" s="35" t="s">
        <v>220</v>
      </c>
      <c r="H276" s="35" t="s">
        <v>191</v>
      </c>
      <c r="I276" s="35" t="s">
        <v>338</v>
      </c>
      <c r="J276" s="36" t="s">
        <v>490</v>
      </c>
      <c r="K276" s="37">
        <v>9732200.1499999873</v>
      </c>
      <c r="L276" s="37">
        <v>9713699.389999982</v>
      </c>
      <c r="M276" s="35"/>
    </row>
    <row r="277" spans="1:13" ht="15" thickBot="1" x14ac:dyDescent="0.35">
      <c r="A277" s="35" t="s">
        <v>33</v>
      </c>
      <c r="B277" s="35" t="s">
        <v>299</v>
      </c>
      <c r="C277" s="35" t="s">
        <v>107</v>
      </c>
      <c r="D277" s="35" t="s">
        <v>98</v>
      </c>
      <c r="E277" s="35"/>
      <c r="F277" s="35" t="s">
        <v>189</v>
      </c>
      <c r="G277" s="35" t="s">
        <v>220</v>
      </c>
      <c r="H277" s="35" t="s">
        <v>191</v>
      </c>
      <c r="I277" s="35" t="s">
        <v>360</v>
      </c>
      <c r="J277" s="36" t="s">
        <v>491</v>
      </c>
      <c r="K277" s="37">
        <v>1563049.2300000016</v>
      </c>
      <c r="L277" s="37">
        <v>1556905.9500000023</v>
      </c>
      <c r="M277" s="35"/>
    </row>
    <row r="278" spans="1:13" s="39" customFormat="1" x14ac:dyDescent="0.3">
      <c r="A278" s="38" t="s">
        <v>33</v>
      </c>
      <c r="B278" s="38" t="s">
        <v>299</v>
      </c>
      <c r="C278" s="38" t="s">
        <v>107</v>
      </c>
      <c r="E278" s="39">
        <v>5</v>
      </c>
      <c r="J278" s="112" t="s">
        <v>492</v>
      </c>
      <c r="K278" s="113">
        <v>109542581.01999995</v>
      </c>
      <c r="L278" s="113">
        <v>108540591.33999993</v>
      </c>
      <c r="M278" s="39">
        <v>5</v>
      </c>
    </row>
    <row r="280" spans="1:13" x14ac:dyDescent="0.3">
      <c r="A280" s="35" t="s">
        <v>33</v>
      </c>
      <c r="B280" s="35" t="s">
        <v>299</v>
      </c>
      <c r="C280" s="35" t="s">
        <v>493</v>
      </c>
      <c r="D280" s="35" t="s">
        <v>188</v>
      </c>
      <c r="E280" s="35">
        <v>6</v>
      </c>
      <c r="F280" s="35" t="s">
        <v>283</v>
      </c>
      <c r="G280" s="35" t="s">
        <v>191</v>
      </c>
      <c r="H280" s="35" t="s">
        <v>310</v>
      </c>
      <c r="I280" s="35" t="s">
        <v>231</v>
      </c>
      <c r="J280" s="36" t="s">
        <v>494</v>
      </c>
      <c r="K280" s="37">
        <v>110845.97715420127</v>
      </c>
      <c r="L280" s="37">
        <v>163163.03033442562</v>
      </c>
      <c r="M280" s="35">
        <v>6</v>
      </c>
    </row>
    <row r="281" spans="1:13" x14ac:dyDescent="0.3">
      <c r="A281" s="35" t="s">
        <v>33</v>
      </c>
      <c r="B281" s="35" t="s">
        <v>299</v>
      </c>
      <c r="C281" s="35" t="s">
        <v>493</v>
      </c>
      <c r="D281" s="35" t="s">
        <v>58</v>
      </c>
      <c r="E281" s="35">
        <v>8</v>
      </c>
      <c r="F281" s="35" t="s">
        <v>283</v>
      </c>
      <c r="G281" s="35" t="s">
        <v>310</v>
      </c>
      <c r="H281" s="35" t="s">
        <v>191</v>
      </c>
      <c r="I281" s="35" t="s">
        <v>311</v>
      </c>
      <c r="J281" s="36" t="s">
        <v>495</v>
      </c>
      <c r="K281" s="37">
        <v>59056.19</v>
      </c>
      <c r="L281" s="37">
        <v>59056.19</v>
      </c>
      <c r="M281" s="35">
        <v>8</v>
      </c>
    </row>
    <row r="282" spans="1:13" x14ac:dyDescent="0.3">
      <c r="A282" s="35" t="s">
        <v>33</v>
      </c>
      <c r="B282" s="35" t="s">
        <v>299</v>
      </c>
      <c r="C282" s="35" t="s">
        <v>493</v>
      </c>
      <c r="D282" s="35" t="s">
        <v>58</v>
      </c>
      <c r="E282" s="35">
        <v>8</v>
      </c>
      <c r="F282" s="35" t="s">
        <v>283</v>
      </c>
      <c r="G282" s="35" t="s">
        <v>310</v>
      </c>
      <c r="H282" s="35" t="s">
        <v>191</v>
      </c>
      <c r="I282" s="35" t="s">
        <v>311</v>
      </c>
      <c r="J282" s="36" t="s">
        <v>496</v>
      </c>
      <c r="K282" s="37">
        <v>21799.279999999999</v>
      </c>
      <c r="L282" s="37">
        <v>21799.279999999999</v>
      </c>
      <c r="M282" s="35">
        <v>8</v>
      </c>
    </row>
    <row r="283" spans="1:13" x14ac:dyDescent="0.3">
      <c r="A283" s="35" t="s">
        <v>33</v>
      </c>
      <c r="B283" s="35" t="s">
        <v>299</v>
      </c>
      <c r="C283" s="35" t="s">
        <v>493</v>
      </c>
      <c r="D283" s="35" t="s">
        <v>58</v>
      </c>
      <c r="E283" s="35">
        <v>8</v>
      </c>
      <c r="F283" s="35" t="s">
        <v>283</v>
      </c>
      <c r="G283" s="35" t="s">
        <v>310</v>
      </c>
      <c r="H283" s="35" t="s">
        <v>191</v>
      </c>
      <c r="I283" s="35" t="s">
        <v>311</v>
      </c>
      <c r="J283" s="36" t="s">
        <v>497</v>
      </c>
      <c r="K283" s="37">
        <v>87560.23</v>
      </c>
      <c r="L283" s="37">
        <v>87560.23</v>
      </c>
      <c r="M283" s="35">
        <v>8</v>
      </c>
    </row>
    <row r="284" spans="1:13" x14ac:dyDescent="0.3">
      <c r="A284" s="35" t="s">
        <v>33</v>
      </c>
      <c r="B284" s="35" t="s">
        <v>299</v>
      </c>
      <c r="C284" s="35" t="s">
        <v>493</v>
      </c>
      <c r="D284" s="35" t="s">
        <v>58</v>
      </c>
      <c r="E284" s="35">
        <v>8</v>
      </c>
      <c r="F284" s="35" t="s">
        <v>283</v>
      </c>
      <c r="G284" s="35" t="s">
        <v>310</v>
      </c>
      <c r="H284" s="35" t="s">
        <v>191</v>
      </c>
      <c r="I284" s="35" t="s">
        <v>311</v>
      </c>
      <c r="J284" s="36" t="s">
        <v>498</v>
      </c>
      <c r="K284" s="37">
        <v>-2810.6</v>
      </c>
      <c r="L284" s="37">
        <v>-2810.6</v>
      </c>
      <c r="M284" s="35">
        <v>8</v>
      </c>
    </row>
    <row r="285" spans="1:13" x14ac:dyDescent="0.3">
      <c r="A285" s="35" t="s">
        <v>33</v>
      </c>
      <c r="B285" s="35" t="s">
        <v>299</v>
      </c>
      <c r="C285" s="35" t="s">
        <v>493</v>
      </c>
      <c r="D285" s="35" t="s">
        <v>58</v>
      </c>
      <c r="E285" s="35">
        <v>8</v>
      </c>
      <c r="F285" s="35" t="s">
        <v>283</v>
      </c>
      <c r="G285" s="35" t="s">
        <v>310</v>
      </c>
      <c r="H285" s="35" t="s">
        <v>191</v>
      </c>
      <c r="I285" s="35" t="s">
        <v>311</v>
      </c>
      <c r="J285" s="36" t="s">
        <v>499</v>
      </c>
      <c r="K285" s="37">
        <v>5894.93</v>
      </c>
      <c r="L285" s="37">
        <v>5894.93</v>
      </c>
      <c r="M285" s="35">
        <v>8</v>
      </c>
    </row>
    <row r="286" spans="1:13" x14ac:dyDescent="0.3">
      <c r="A286" s="35" t="s">
        <v>33</v>
      </c>
      <c r="B286" s="35" t="s">
        <v>299</v>
      </c>
      <c r="C286" s="35" t="s">
        <v>493</v>
      </c>
      <c r="D286" s="35" t="s">
        <v>58</v>
      </c>
      <c r="E286" s="35">
        <v>8</v>
      </c>
      <c r="F286" s="35" t="s">
        <v>283</v>
      </c>
      <c r="G286" s="35" t="s">
        <v>310</v>
      </c>
      <c r="H286" s="35" t="s">
        <v>191</v>
      </c>
      <c r="I286" s="35" t="s">
        <v>311</v>
      </c>
      <c r="J286" s="36" t="s">
        <v>500</v>
      </c>
      <c r="K286" s="37">
        <v>92013.09</v>
      </c>
      <c r="L286" s="37">
        <v>92013.09</v>
      </c>
      <c r="M286" s="35">
        <v>8</v>
      </c>
    </row>
    <row r="287" spans="1:13" x14ac:dyDescent="0.3">
      <c r="A287" s="35" t="s">
        <v>33</v>
      </c>
      <c r="B287" s="35" t="s">
        <v>299</v>
      </c>
      <c r="C287" s="35" t="s">
        <v>493</v>
      </c>
      <c r="D287" s="35" t="s">
        <v>58</v>
      </c>
      <c r="E287" s="35">
        <v>8</v>
      </c>
      <c r="F287" s="35" t="s">
        <v>283</v>
      </c>
      <c r="G287" s="35" t="s">
        <v>310</v>
      </c>
      <c r="H287" s="35" t="s">
        <v>191</v>
      </c>
      <c r="I287" s="35" t="s">
        <v>319</v>
      </c>
      <c r="J287" s="36" t="s">
        <v>501</v>
      </c>
      <c r="K287" s="37">
        <v>2563376.41</v>
      </c>
      <c r="L287" s="37">
        <v>2563376.41</v>
      </c>
      <c r="M287" s="35">
        <v>8</v>
      </c>
    </row>
    <row r="288" spans="1:13" x14ac:dyDescent="0.3">
      <c r="A288" s="35" t="s">
        <v>33</v>
      </c>
      <c r="B288" s="35" t="s">
        <v>299</v>
      </c>
      <c r="C288" s="35" t="s">
        <v>493</v>
      </c>
      <c r="D288" s="35" t="s">
        <v>58</v>
      </c>
      <c r="E288" s="35">
        <v>8</v>
      </c>
      <c r="F288" s="35" t="s">
        <v>283</v>
      </c>
      <c r="G288" s="35" t="s">
        <v>310</v>
      </c>
      <c r="H288" s="35" t="s">
        <v>191</v>
      </c>
      <c r="I288" s="35" t="s">
        <v>319</v>
      </c>
      <c r="J288" s="36" t="s">
        <v>502</v>
      </c>
      <c r="K288" s="37">
        <v>-151681.44</v>
      </c>
      <c r="L288" s="37">
        <v>-151681.44</v>
      </c>
      <c r="M288" s="35">
        <v>8</v>
      </c>
    </row>
    <row r="289" spans="1:13" x14ac:dyDescent="0.3">
      <c r="A289" s="35" t="s">
        <v>33</v>
      </c>
      <c r="B289" s="35" t="s">
        <v>299</v>
      </c>
      <c r="C289" s="35" t="s">
        <v>493</v>
      </c>
      <c r="D289" s="35" t="s">
        <v>58</v>
      </c>
      <c r="E289" s="35">
        <v>8</v>
      </c>
      <c r="F289" s="35" t="s">
        <v>283</v>
      </c>
      <c r="G289" s="35" t="s">
        <v>310</v>
      </c>
      <c r="H289" s="35" t="s">
        <v>191</v>
      </c>
      <c r="I289" s="35" t="s">
        <v>319</v>
      </c>
      <c r="J289" s="36" t="s">
        <v>503</v>
      </c>
      <c r="K289" s="37">
        <v>27201</v>
      </c>
      <c r="L289" s="37">
        <v>27201</v>
      </c>
      <c r="M289" s="35">
        <v>8</v>
      </c>
    </row>
    <row r="290" spans="1:13" x14ac:dyDescent="0.3">
      <c r="A290" s="35" t="s">
        <v>33</v>
      </c>
      <c r="B290" s="35" t="s">
        <v>299</v>
      </c>
      <c r="C290" s="35" t="s">
        <v>493</v>
      </c>
      <c r="D290" s="35" t="s">
        <v>58</v>
      </c>
      <c r="E290" s="35">
        <v>8</v>
      </c>
      <c r="F290" s="35" t="s">
        <v>283</v>
      </c>
      <c r="G290" s="35" t="s">
        <v>310</v>
      </c>
      <c r="H290" s="35" t="s">
        <v>191</v>
      </c>
      <c r="I290" s="35" t="s">
        <v>319</v>
      </c>
      <c r="J290" s="36" t="s">
        <v>504</v>
      </c>
      <c r="K290" s="37">
        <v>370210.11999999994</v>
      </c>
      <c r="L290" s="37">
        <v>370210.11999999994</v>
      </c>
      <c r="M290" s="35">
        <v>8</v>
      </c>
    </row>
    <row r="291" spans="1:13" x14ac:dyDescent="0.3">
      <c r="A291" s="35" t="s">
        <v>33</v>
      </c>
      <c r="B291" s="35" t="s">
        <v>299</v>
      </c>
      <c r="C291" s="35" t="s">
        <v>493</v>
      </c>
      <c r="D291" s="35" t="s">
        <v>58</v>
      </c>
      <c r="E291" s="35">
        <v>8</v>
      </c>
      <c r="F291" s="35" t="s">
        <v>283</v>
      </c>
      <c r="G291" s="35" t="s">
        <v>310</v>
      </c>
      <c r="H291" s="35" t="s">
        <v>191</v>
      </c>
      <c r="I291" s="35" t="s">
        <v>319</v>
      </c>
      <c r="J291" s="36" t="s">
        <v>505</v>
      </c>
      <c r="K291" s="37">
        <v>-33645.919999999998</v>
      </c>
      <c r="L291" s="37">
        <v>-33645.919999999998</v>
      </c>
      <c r="M291" s="35">
        <v>8</v>
      </c>
    </row>
    <row r="292" spans="1:13" x14ac:dyDescent="0.3">
      <c r="A292" s="35" t="s">
        <v>33</v>
      </c>
      <c r="B292" s="35" t="s">
        <v>299</v>
      </c>
      <c r="C292" s="35" t="s">
        <v>493</v>
      </c>
      <c r="D292" s="35" t="s">
        <v>58</v>
      </c>
      <c r="E292" s="35">
        <v>8</v>
      </c>
      <c r="F292" s="35" t="s">
        <v>283</v>
      </c>
      <c r="G292" s="35" t="s">
        <v>310</v>
      </c>
      <c r="H292" s="35" t="s">
        <v>191</v>
      </c>
      <c r="I292" s="35" t="s">
        <v>338</v>
      </c>
      <c r="J292" s="36" t="s">
        <v>506</v>
      </c>
      <c r="K292" s="37">
        <v>-1035867.94</v>
      </c>
      <c r="L292" s="37">
        <v>-1035867.94</v>
      </c>
      <c r="M292" s="35">
        <v>8</v>
      </c>
    </row>
    <row r="293" spans="1:13" x14ac:dyDescent="0.3">
      <c r="A293" s="35" t="s">
        <v>33</v>
      </c>
      <c r="B293" s="35" t="s">
        <v>299</v>
      </c>
      <c r="C293" s="35" t="s">
        <v>493</v>
      </c>
      <c r="D293" s="35" t="s">
        <v>58</v>
      </c>
      <c r="E293" s="35">
        <v>8</v>
      </c>
      <c r="F293" s="35" t="s">
        <v>283</v>
      </c>
      <c r="G293" s="35" t="s">
        <v>284</v>
      </c>
      <c r="H293" s="35" t="s">
        <v>191</v>
      </c>
      <c r="I293" s="35" t="s">
        <v>342</v>
      </c>
      <c r="J293" s="36" t="s">
        <v>507</v>
      </c>
      <c r="K293" s="37">
        <v>-906996</v>
      </c>
      <c r="L293" s="37">
        <v>-906996</v>
      </c>
      <c r="M293" s="35">
        <v>8</v>
      </c>
    </row>
    <row r="294" spans="1:13" x14ac:dyDescent="0.3">
      <c r="A294" s="35" t="s">
        <v>33</v>
      </c>
      <c r="B294" s="35" t="s">
        <v>299</v>
      </c>
      <c r="C294" s="35" t="s">
        <v>493</v>
      </c>
      <c r="D294" s="35" t="s">
        <v>58</v>
      </c>
      <c r="E294" s="35">
        <v>8</v>
      </c>
      <c r="F294" s="35" t="s">
        <v>283</v>
      </c>
      <c r="G294" s="35" t="s">
        <v>284</v>
      </c>
      <c r="H294" s="35" t="s">
        <v>191</v>
      </c>
      <c r="I294" s="35" t="s">
        <v>342</v>
      </c>
      <c r="J294" s="36" t="s">
        <v>508</v>
      </c>
      <c r="K294" s="37">
        <v>2575.52</v>
      </c>
      <c r="L294" s="37">
        <v>0</v>
      </c>
      <c r="M294" s="35">
        <v>8</v>
      </c>
    </row>
    <row r="295" spans="1:13" x14ac:dyDescent="0.3">
      <c r="A295" s="35" t="s">
        <v>33</v>
      </c>
      <c r="B295" s="35" t="s">
        <v>299</v>
      </c>
      <c r="C295" s="35" t="s">
        <v>493</v>
      </c>
      <c r="D295" s="35" t="s">
        <v>206</v>
      </c>
      <c r="E295" s="35">
        <v>2</v>
      </c>
      <c r="F295" s="35" t="s">
        <v>283</v>
      </c>
      <c r="G295" s="35" t="s">
        <v>310</v>
      </c>
      <c r="H295" s="35" t="s">
        <v>191</v>
      </c>
      <c r="I295" s="35" t="s">
        <v>311</v>
      </c>
      <c r="J295" s="36" t="s">
        <v>509</v>
      </c>
      <c r="K295" s="37">
        <v>315321.98000000062</v>
      </c>
      <c r="L295" s="37">
        <v>312254.7800000009</v>
      </c>
      <c r="M295" s="35">
        <v>2</v>
      </c>
    </row>
    <row r="296" spans="1:13" x14ac:dyDescent="0.3">
      <c r="A296" s="35" t="s">
        <v>33</v>
      </c>
      <c r="B296" s="35" t="s">
        <v>299</v>
      </c>
      <c r="C296" s="35" t="s">
        <v>493</v>
      </c>
      <c r="D296" s="35" t="s">
        <v>206</v>
      </c>
      <c r="E296" s="35">
        <v>2</v>
      </c>
      <c r="F296" s="35" t="s">
        <v>283</v>
      </c>
      <c r="G296" s="35" t="s">
        <v>310</v>
      </c>
      <c r="H296" s="35" t="s">
        <v>191</v>
      </c>
      <c r="I296" s="35" t="s">
        <v>311</v>
      </c>
      <c r="J296" s="36" t="s">
        <v>510</v>
      </c>
      <c r="K296" s="37">
        <v>494036.18</v>
      </c>
      <c r="L296" s="37">
        <v>494036.18</v>
      </c>
      <c r="M296" s="35">
        <v>2</v>
      </c>
    </row>
    <row r="297" spans="1:13" x14ac:dyDescent="0.3">
      <c r="A297" s="35" t="s">
        <v>33</v>
      </c>
      <c r="B297" s="35" t="s">
        <v>299</v>
      </c>
      <c r="C297" s="35" t="s">
        <v>493</v>
      </c>
      <c r="D297" s="35" t="s">
        <v>206</v>
      </c>
      <c r="E297" s="35">
        <v>2</v>
      </c>
      <c r="F297" s="35" t="s">
        <v>283</v>
      </c>
      <c r="G297" s="35" t="s">
        <v>310</v>
      </c>
      <c r="H297" s="35" t="s">
        <v>191</v>
      </c>
      <c r="I297" s="35" t="s">
        <v>319</v>
      </c>
      <c r="J297" s="36" t="s">
        <v>511</v>
      </c>
      <c r="K297" s="37">
        <v>375421.6</v>
      </c>
      <c r="L297" s="37">
        <v>375421.6</v>
      </c>
      <c r="M297" s="35">
        <v>2</v>
      </c>
    </row>
    <row r="298" spans="1:13" x14ac:dyDescent="0.3">
      <c r="A298" s="35" t="s">
        <v>33</v>
      </c>
      <c r="B298" s="35" t="s">
        <v>299</v>
      </c>
      <c r="C298" s="35" t="s">
        <v>493</v>
      </c>
      <c r="D298" s="35" t="s">
        <v>206</v>
      </c>
      <c r="E298" s="35">
        <v>2</v>
      </c>
      <c r="F298" s="35" t="s">
        <v>283</v>
      </c>
      <c r="G298" s="35" t="s">
        <v>310</v>
      </c>
      <c r="H298" s="35" t="s">
        <v>191</v>
      </c>
      <c r="I298" s="35" t="s">
        <v>338</v>
      </c>
      <c r="J298" s="36" t="s">
        <v>512</v>
      </c>
      <c r="K298" s="37">
        <v>4409692.4000000004</v>
      </c>
      <c r="L298" s="37">
        <v>4409692.4000000004</v>
      </c>
      <c r="M298" s="35">
        <v>2</v>
      </c>
    </row>
    <row r="299" spans="1:13" x14ac:dyDescent="0.3">
      <c r="A299" s="35" t="s">
        <v>33</v>
      </c>
      <c r="B299" s="35" t="s">
        <v>299</v>
      </c>
      <c r="C299" s="35" t="s">
        <v>493</v>
      </c>
      <c r="D299" s="35" t="s">
        <v>206</v>
      </c>
      <c r="E299" s="35">
        <v>2</v>
      </c>
      <c r="F299" s="35" t="s">
        <v>283</v>
      </c>
      <c r="G299" s="35" t="s">
        <v>310</v>
      </c>
      <c r="H299" s="35" t="s">
        <v>191</v>
      </c>
      <c r="I299" s="35" t="s">
        <v>338</v>
      </c>
      <c r="J299" s="36" t="s">
        <v>513</v>
      </c>
      <c r="K299" s="37">
        <v>4661951.7</v>
      </c>
      <c r="L299" s="37">
        <v>4661951.7</v>
      </c>
      <c r="M299" s="35">
        <v>2</v>
      </c>
    </row>
    <row r="300" spans="1:13" x14ac:dyDescent="0.3">
      <c r="A300" s="35" t="s">
        <v>33</v>
      </c>
      <c r="B300" s="35" t="s">
        <v>299</v>
      </c>
      <c r="C300" s="35" t="s">
        <v>493</v>
      </c>
      <c r="D300" s="35" t="s">
        <v>206</v>
      </c>
      <c r="E300" s="35">
        <v>2</v>
      </c>
      <c r="F300" s="35" t="s">
        <v>283</v>
      </c>
      <c r="G300" s="35" t="s">
        <v>310</v>
      </c>
      <c r="H300" s="35" t="s">
        <v>191</v>
      </c>
      <c r="I300" s="35" t="s">
        <v>360</v>
      </c>
      <c r="J300" s="36" t="s">
        <v>514</v>
      </c>
      <c r="K300" s="37">
        <v>1021918.26</v>
      </c>
      <c r="L300" s="37">
        <v>1021918.26</v>
      </c>
      <c r="M300" s="35">
        <v>2</v>
      </c>
    </row>
    <row r="301" spans="1:13" x14ac:dyDescent="0.3">
      <c r="A301" s="35" t="s">
        <v>33</v>
      </c>
      <c r="B301" s="35" t="s">
        <v>299</v>
      </c>
      <c r="C301" s="35" t="s">
        <v>493</v>
      </c>
      <c r="D301" s="35" t="s">
        <v>206</v>
      </c>
      <c r="E301" s="35">
        <v>2</v>
      </c>
      <c r="F301" s="35" t="s">
        <v>283</v>
      </c>
      <c r="G301" s="35" t="s">
        <v>310</v>
      </c>
      <c r="H301" s="35" t="s">
        <v>191</v>
      </c>
      <c r="I301" s="35" t="s">
        <v>360</v>
      </c>
      <c r="J301" s="36" t="s">
        <v>515</v>
      </c>
      <c r="K301" s="37">
        <v>1051552.55</v>
      </c>
      <c r="L301" s="37">
        <v>1051552.55</v>
      </c>
      <c r="M301" s="35">
        <v>2</v>
      </c>
    </row>
    <row r="302" spans="1:13" x14ac:dyDescent="0.3">
      <c r="A302" s="35" t="s">
        <v>33</v>
      </c>
      <c r="B302" s="35" t="s">
        <v>299</v>
      </c>
      <c r="C302" s="35" t="s">
        <v>493</v>
      </c>
      <c r="D302" s="35" t="s">
        <v>208</v>
      </c>
      <c r="E302" s="35">
        <v>3</v>
      </c>
      <c r="F302" s="35" t="s">
        <v>283</v>
      </c>
      <c r="G302" s="35" t="s">
        <v>310</v>
      </c>
      <c r="H302" s="35" t="s">
        <v>191</v>
      </c>
      <c r="I302" s="35" t="s">
        <v>311</v>
      </c>
      <c r="J302" s="36" t="s">
        <v>516</v>
      </c>
      <c r="K302" s="37">
        <v>36810.175414967205</v>
      </c>
      <c r="L302" s="37">
        <v>36810.175414967205</v>
      </c>
      <c r="M302" s="35">
        <v>3</v>
      </c>
    </row>
    <row r="303" spans="1:13" x14ac:dyDescent="0.3">
      <c r="A303" s="35" t="s">
        <v>33</v>
      </c>
      <c r="B303" s="35" t="s">
        <v>299</v>
      </c>
      <c r="C303" s="35" t="s">
        <v>493</v>
      </c>
      <c r="D303" s="35" t="s">
        <v>208</v>
      </c>
      <c r="E303" s="35">
        <v>3</v>
      </c>
      <c r="F303" s="35" t="s">
        <v>283</v>
      </c>
      <c r="G303" s="35" t="s">
        <v>310</v>
      </c>
      <c r="H303" s="35" t="s">
        <v>191</v>
      </c>
      <c r="I303" s="35" t="s">
        <v>311</v>
      </c>
      <c r="J303" s="36" t="s">
        <v>517</v>
      </c>
      <c r="K303" s="37">
        <v>36844.684773172114</v>
      </c>
      <c r="L303" s="37">
        <v>36844.684773172114</v>
      </c>
      <c r="M303" s="35">
        <v>3</v>
      </c>
    </row>
    <row r="304" spans="1:13" x14ac:dyDescent="0.3">
      <c r="A304" s="35" t="s">
        <v>33</v>
      </c>
      <c r="B304" s="35" t="s">
        <v>299</v>
      </c>
      <c r="C304" s="35" t="s">
        <v>493</v>
      </c>
      <c r="D304" s="35" t="s">
        <v>208</v>
      </c>
      <c r="E304" s="35">
        <v>3</v>
      </c>
      <c r="F304" s="35" t="s">
        <v>283</v>
      </c>
      <c r="G304" s="35" t="s">
        <v>310</v>
      </c>
      <c r="H304" s="35" t="s">
        <v>191</v>
      </c>
      <c r="I304" s="35" t="s">
        <v>311</v>
      </c>
      <c r="J304" s="36" t="s">
        <v>518</v>
      </c>
      <c r="K304" s="37">
        <v>472308.9161349085</v>
      </c>
      <c r="L304" s="37">
        <v>472308.9161349085</v>
      </c>
      <c r="M304" s="35">
        <v>3</v>
      </c>
    </row>
    <row r="305" spans="1:13" x14ac:dyDescent="0.3">
      <c r="A305" s="35" t="s">
        <v>33</v>
      </c>
      <c r="B305" s="35" t="s">
        <v>299</v>
      </c>
      <c r="C305" s="35" t="s">
        <v>493</v>
      </c>
      <c r="D305" s="35" t="s">
        <v>208</v>
      </c>
      <c r="E305" s="35">
        <v>3</v>
      </c>
      <c r="F305" s="35" t="s">
        <v>283</v>
      </c>
      <c r="G305" s="35" t="s">
        <v>310</v>
      </c>
      <c r="H305" s="35" t="s">
        <v>191</v>
      </c>
      <c r="I305" s="35" t="s">
        <v>311</v>
      </c>
      <c r="J305" s="36" t="s">
        <v>519</v>
      </c>
      <c r="K305" s="37">
        <v>261412.16833183862</v>
      </c>
      <c r="L305" s="37">
        <v>261412.16833183862</v>
      </c>
      <c r="M305" s="35">
        <v>3</v>
      </c>
    </row>
    <row r="306" spans="1:13" x14ac:dyDescent="0.3">
      <c r="A306" s="35" t="s">
        <v>33</v>
      </c>
      <c r="B306" s="35" t="s">
        <v>299</v>
      </c>
      <c r="C306" s="35" t="s">
        <v>493</v>
      </c>
      <c r="D306" s="35" t="s">
        <v>208</v>
      </c>
      <c r="E306" s="35">
        <v>3</v>
      </c>
      <c r="F306" s="35" t="s">
        <v>283</v>
      </c>
      <c r="G306" s="35" t="s">
        <v>310</v>
      </c>
      <c r="H306" s="35" t="s">
        <v>191</v>
      </c>
      <c r="I306" s="35" t="s">
        <v>311</v>
      </c>
      <c r="J306" s="36" t="s">
        <v>520</v>
      </c>
      <c r="K306" s="37">
        <v>638120.75241416832</v>
      </c>
      <c r="L306" s="37">
        <v>638120.75241416832</v>
      </c>
      <c r="M306" s="35">
        <v>3</v>
      </c>
    </row>
    <row r="307" spans="1:13" x14ac:dyDescent="0.3">
      <c r="A307" s="35" t="s">
        <v>33</v>
      </c>
      <c r="B307" s="35" t="s">
        <v>299</v>
      </c>
      <c r="C307" s="35" t="s">
        <v>493</v>
      </c>
      <c r="D307" s="35" t="s">
        <v>208</v>
      </c>
      <c r="E307" s="35">
        <v>3</v>
      </c>
      <c r="F307" s="35" t="s">
        <v>283</v>
      </c>
      <c r="G307" s="35" t="s">
        <v>310</v>
      </c>
      <c r="H307" s="35" t="s">
        <v>191</v>
      </c>
      <c r="I307" s="35" t="s">
        <v>311</v>
      </c>
      <c r="J307" s="36" t="s">
        <v>521</v>
      </c>
      <c r="K307" s="37">
        <v>164715.48666885388</v>
      </c>
      <c r="L307" s="37">
        <v>164715.48666885388</v>
      </c>
      <c r="M307" s="35">
        <v>3</v>
      </c>
    </row>
    <row r="308" spans="1:13" x14ac:dyDescent="0.3">
      <c r="A308" s="35" t="s">
        <v>33</v>
      </c>
      <c r="B308" s="35" t="s">
        <v>299</v>
      </c>
      <c r="C308" s="35" t="s">
        <v>493</v>
      </c>
      <c r="D308" s="35" t="s">
        <v>208</v>
      </c>
      <c r="E308" s="35">
        <v>3</v>
      </c>
      <c r="F308" s="35" t="s">
        <v>283</v>
      </c>
      <c r="G308" s="35" t="s">
        <v>310</v>
      </c>
      <c r="H308" s="35" t="s">
        <v>191</v>
      </c>
      <c r="I308" s="35" t="s">
        <v>311</v>
      </c>
      <c r="J308" s="36" t="s">
        <v>522</v>
      </c>
      <c r="K308" s="37">
        <v>2271532.0847009989</v>
      </c>
      <c r="L308" s="37">
        <v>2271532.0847009989</v>
      </c>
      <c r="M308" s="35">
        <v>3</v>
      </c>
    </row>
    <row r="309" spans="1:13" x14ac:dyDescent="0.3">
      <c r="A309" s="35" t="s">
        <v>33</v>
      </c>
      <c r="B309" s="35" t="s">
        <v>299</v>
      </c>
      <c r="C309" s="35" t="s">
        <v>493</v>
      </c>
      <c r="D309" s="35" t="s">
        <v>208</v>
      </c>
      <c r="E309" s="35">
        <v>3</v>
      </c>
      <c r="F309" s="35" t="s">
        <v>283</v>
      </c>
      <c r="G309" s="35" t="s">
        <v>310</v>
      </c>
      <c r="H309" s="35" t="s">
        <v>191</v>
      </c>
      <c r="I309" s="35" t="s">
        <v>311</v>
      </c>
      <c r="J309" s="36" t="s">
        <v>523</v>
      </c>
      <c r="K309" s="37">
        <v>85076.64776902592</v>
      </c>
      <c r="L309" s="37">
        <v>85076.64776902592</v>
      </c>
      <c r="M309" s="35">
        <v>3</v>
      </c>
    </row>
    <row r="310" spans="1:13" x14ac:dyDescent="0.3">
      <c r="A310" s="35" t="s">
        <v>33</v>
      </c>
      <c r="B310" s="35" t="s">
        <v>299</v>
      </c>
      <c r="C310" s="35" t="s">
        <v>493</v>
      </c>
      <c r="D310" s="35" t="s">
        <v>208</v>
      </c>
      <c r="E310" s="35">
        <v>3</v>
      </c>
      <c r="F310" s="35" t="s">
        <v>283</v>
      </c>
      <c r="G310" s="35" t="s">
        <v>310</v>
      </c>
      <c r="H310" s="35" t="s">
        <v>191</v>
      </c>
      <c r="I310" s="35" t="s">
        <v>311</v>
      </c>
      <c r="J310" s="36" t="s">
        <v>524</v>
      </c>
      <c r="K310" s="37">
        <v>306621.51754139242</v>
      </c>
      <c r="L310" s="37">
        <v>306621.51754139242</v>
      </c>
      <c r="M310" s="35">
        <v>3</v>
      </c>
    </row>
    <row r="311" spans="1:13" x14ac:dyDescent="0.3">
      <c r="A311" s="35" t="s">
        <v>33</v>
      </c>
      <c r="B311" s="35" t="s">
        <v>299</v>
      </c>
      <c r="C311" s="35" t="s">
        <v>493</v>
      </c>
      <c r="D311" s="35" t="s">
        <v>208</v>
      </c>
      <c r="E311" s="35">
        <v>3</v>
      </c>
      <c r="F311" s="35" t="s">
        <v>283</v>
      </c>
      <c r="G311" s="35" t="s">
        <v>310</v>
      </c>
      <c r="H311" s="35" t="s">
        <v>191</v>
      </c>
      <c r="I311" s="35" t="s">
        <v>311</v>
      </c>
      <c r="J311" s="36" t="s">
        <v>525</v>
      </c>
      <c r="K311" s="37">
        <v>37157.188961309286</v>
      </c>
      <c r="L311" s="37">
        <v>37157.188961309286</v>
      </c>
      <c r="M311" s="35">
        <v>3</v>
      </c>
    </row>
    <row r="312" spans="1:13" x14ac:dyDescent="0.3">
      <c r="A312" s="35" t="s">
        <v>33</v>
      </c>
      <c r="B312" s="35" t="s">
        <v>299</v>
      </c>
      <c r="C312" s="35" t="s">
        <v>493</v>
      </c>
      <c r="D312" s="35" t="s">
        <v>208</v>
      </c>
      <c r="E312" s="35">
        <v>3</v>
      </c>
      <c r="F312" s="35" t="s">
        <v>283</v>
      </c>
      <c r="G312" s="35" t="s">
        <v>310</v>
      </c>
      <c r="H312" s="35" t="s">
        <v>191</v>
      </c>
      <c r="I312" s="35" t="s">
        <v>311</v>
      </c>
      <c r="J312" s="36" t="s">
        <v>526</v>
      </c>
      <c r="K312" s="37">
        <v>235386.9423414905</v>
      </c>
      <c r="L312" s="37">
        <v>235386.9423414905</v>
      </c>
      <c r="M312" s="35">
        <v>3</v>
      </c>
    </row>
    <row r="313" spans="1:13" x14ac:dyDescent="0.3">
      <c r="A313" s="35" t="s">
        <v>33</v>
      </c>
      <c r="B313" s="35" t="s">
        <v>299</v>
      </c>
      <c r="C313" s="35" t="s">
        <v>493</v>
      </c>
      <c r="D313" s="35" t="s">
        <v>208</v>
      </c>
      <c r="E313" s="35">
        <v>3</v>
      </c>
      <c r="F313" s="35" t="s">
        <v>283</v>
      </c>
      <c r="G313" s="35" t="s">
        <v>310</v>
      </c>
      <c r="H313" s="35" t="s">
        <v>191</v>
      </c>
      <c r="I313" s="35" t="s">
        <v>319</v>
      </c>
      <c r="J313" s="36" t="s">
        <v>527</v>
      </c>
      <c r="K313" s="37">
        <v>31631.151732956929</v>
      </c>
      <c r="L313" s="37">
        <v>31631.151732956929</v>
      </c>
      <c r="M313" s="35">
        <v>3</v>
      </c>
    </row>
    <row r="314" spans="1:13" x14ac:dyDescent="0.3">
      <c r="A314" s="35" t="s">
        <v>33</v>
      </c>
      <c r="B314" s="35" t="s">
        <v>299</v>
      </c>
      <c r="C314" s="35" t="s">
        <v>493</v>
      </c>
      <c r="D314" s="35" t="s">
        <v>208</v>
      </c>
      <c r="E314" s="35">
        <v>3</v>
      </c>
      <c r="F314" s="35" t="s">
        <v>283</v>
      </c>
      <c r="G314" s="35" t="s">
        <v>310</v>
      </c>
      <c r="H314" s="35" t="s">
        <v>191</v>
      </c>
      <c r="I314" s="35" t="s">
        <v>319</v>
      </c>
      <c r="J314" s="36" t="s">
        <v>528</v>
      </c>
      <c r="K314" s="37">
        <v>529795.5756055098</v>
      </c>
      <c r="L314" s="37">
        <v>528089.05560551025</v>
      </c>
      <c r="M314" s="35">
        <v>3</v>
      </c>
    </row>
    <row r="315" spans="1:13" x14ac:dyDescent="0.3">
      <c r="A315" s="35" t="s">
        <v>33</v>
      </c>
      <c r="B315" s="35" t="s">
        <v>299</v>
      </c>
      <c r="C315" s="35" t="s">
        <v>493</v>
      </c>
      <c r="D315" s="35" t="s">
        <v>208</v>
      </c>
      <c r="E315" s="35">
        <v>3</v>
      </c>
      <c r="F315" s="35" t="s">
        <v>283</v>
      </c>
      <c r="G315" s="35" t="s">
        <v>310</v>
      </c>
      <c r="H315" s="35" t="s">
        <v>191</v>
      </c>
      <c r="I315" s="35" t="s">
        <v>319</v>
      </c>
      <c r="J315" s="36" t="s">
        <v>529</v>
      </c>
      <c r="K315" s="37">
        <v>525667.44231406471</v>
      </c>
      <c r="L315" s="37">
        <v>523959.36231406493</v>
      </c>
      <c r="M315" s="35">
        <v>3</v>
      </c>
    </row>
    <row r="316" spans="1:13" x14ac:dyDescent="0.3">
      <c r="A316" s="35" t="s">
        <v>33</v>
      </c>
      <c r="B316" s="35" t="s">
        <v>299</v>
      </c>
      <c r="C316" s="35" t="s">
        <v>493</v>
      </c>
      <c r="D316" s="35" t="s">
        <v>208</v>
      </c>
      <c r="E316" s="35">
        <v>3</v>
      </c>
      <c r="F316" s="35" t="s">
        <v>283</v>
      </c>
      <c r="G316" s="35" t="s">
        <v>310</v>
      </c>
      <c r="H316" s="35" t="s">
        <v>191</v>
      </c>
      <c r="I316" s="35" t="s">
        <v>319</v>
      </c>
      <c r="J316" s="36" t="s">
        <v>530</v>
      </c>
      <c r="K316" s="37">
        <v>362008.87792177522</v>
      </c>
      <c r="L316" s="37">
        <v>359391.07792177494</v>
      </c>
      <c r="M316" s="35">
        <v>3</v>
      </c>
    </row>
    <row r="317" spans="1:13" x14ac:dyDescent="0.3">
      <c r="A317" s="35" t="s">
        <v>33</v>
      </c>
      <c r="B317" s="35" t="s">
        <v>299</v>
      </c>
      <c r="C317" s="35" t="s">
        <v>493</v>
      </c>
      <c r="D317" s="35" t="s">
        <v>208</v>
      </c>
      <c r="E317" s="35">
        <v>3</v>
      </c>
      <c r="F317" s="35" t="s">
        <v>283</v>
      </c>
      <c r="G317" s="35" t="s">
        <v>310</v>
      </c>
      <c r="H317" s="35" t="s">
        <v>191</v>
      </c>
      <c r="I317" s="35" t="s">
        <v>319</v>
      </c>
      <c r="J317" s="36" t="s">
        <v>531</v>
      </c>
      <c r="K317" s="37">
        <v>397813.0527841947</v>
      </c>
      <c r="L317" s="37">
        <v>395212.89278419479</v>
      </c>
      <c r="M317" s="35">
        <v>3</v>
      </c>
    </row>
    <row r="318" spans="1:13" x14ac:dyDescent="0.3">
      <c r="A318" s="35" t="s">
        <v>33</v>
      </c>
      <c r="B318" s="35" t="s">
        <v>299</v>
      </c>
      <c r="C318" s="35" t="s">
        <v>493</v>
      </c>
      <c r="D318" s="35" t="s">
        <v>208</v>
      </c>
      <c r="E318" s="35">
        <v>3</v>
      </c>
      <c r="F318" s="35" t="s">
        <v>283</v>
      </c>
      <c r="G318" s="35" t="s">
        <v>310</v>
      </c>
      <c r="H318" s="35" t="s">
        <v>191</v>
      </c>
      <c r="I318" s="35" t="s">
        <v>319</v>
      </c>
      <c r="J318" s="36" t="s">
        <v>532</v>
      </c>
      <c r="K318" s="37">
        <v>518265.35145037022</v>
      </c>
      <c r="L318" s="37">
        <v>518265.35145037022</v>
      </c>
      <c r="M318" s="35">
        <v>3</v>
      </c>
    </row>
    <row r="319" spans="1:13" x14ac:dyDescent="0.3">
      <c r="A319" s="35" t="s">
        <v>33</v>
      </c>
      <c r="B319" s="35" t="s">
        <v>299</v>
      </c>
      <c r="C319" s="35" t="s">
        <v>493</v>
      </c>
      <c r="D319" s="35" t="s">
        <v>208</v>
      </c>
      <c r="E319" s="35">
        <v>3</v>
      </c>
      <c r="F319" s="35" t="s">
        <v>283</v>
      </c>
      <c r="G319" s="35" t="s">
        <v>310</v>
      </c>
      <c r="H319" s="35" t="s">
        <v>191</v>
      </c>
      <c r="I319" s="35" t="s">
        <v>319</v>
      </c>
      <c r="J319" s="36" t="s">
        <v>533</v>
      </c>
      <c r="K319" s="37">
        <v>48468875.979814418</v>
      </c>
      <c r="L319" s="37">
        <v>48468875.979814418</v>
      </c>
      <c r="M319" s="35">
        <v>3</v>
      </c>
    </row>
    <row r="320" spans="1:13" x14ac:dyDescent="0.3">
      <c r="A320" s="35" t="s">
        <v>33</v>
      </c>
      <c r="B320" s="35" t="s">
        <v>299</v>
      </c>
      <c r="C320" s="35" t="s">
        <v>493</v>
      </c>
      <c r="D320" s="35" t="s">
        <v>208</v>
      </c>
      <c r="E320" s="35">
        <v>3</v>
      </c>
      <c r="F320" s="35" t="s">
        <v>283</v>
      </c>
      <c r="G320" s="35" t="s">
        <v>310</v>
      </c>
      <c r="H320" s="35" t="s">
        <v>191</v>
      </c>
      <c r="I320" s="35" t="s">
        <v>319</v>
      </c>
      <c r="J320" s="36" t="s">
        <v>534</v>
      </c>
      <c r="K320" s="37">
        <v>47145281.215648353</v>
      </c>
      <c r="L320" s="37">
        <v>47145281.215648353</v>
      </c>
      <c r="M320" s="35">
        <v>3</v>
      </c>
    </row>
    <row r="321" spans="1:13" x14ac:dyDescent="0.3">
      <c r="A321" s="35" t="s">
        <v>33</v>
      </c>
      <c r="B321" s="35" t="s">
        <v>299</v>
      </c>
      <c r="C321" s="35" t="s">
        <v>493</v>
      </c>
      <c r="D321" s="35" t="s">
        <v>208</v>
      </c>
      <c r="E321" s="35">
        <v>3</v>
      </c>
      <c r="F321" s="35" t="s">
        <v>283</v>
      </c>
      <c r="G321" s="35" t="s">
        <v>310</v>
      </c>
      <c r="H321" s="35" t="s">
        <v>191</v>
      </c>
      <c r="I321" s="35" t="s">
        <v>319</v>
      </c>
      <c r="J321" s="36" t="s">
        <v>535</v>
      </c>
      <c r="K321" s="37">
        <v>19503713.805552084</v>
      </c>
      <c r="L321" s="37">
        <v>19503713.805552084</v>
      </c>
      <c r="M321" s="35">
        <v>3</v>
      </c>
    </row>
    <row r="322" spans="1:13" x14ac:dyDescent="0.3">
      <c r="A322" s="35" t="s">
        <v>33</v>
      </c>
      <c r="B322" s="35" t="s">
        <v>299</v>
      </c>
      <c r="C322" s="35" t="s">
        <v>493</v>
      </c>
      <c r="D322" s="35" t="s">
        <v>208</v>
      </c>
      <c r="E322" s="35">
        <v>3</v>
      </c>
      <c r="F322" s="35" t="s">
        <v>283</v>
      </c>
      <c r="G322" s="35" t="s">
        <v>310</v>
      </c>
      <c r="H322" s="35" t="s">
        <v>191</v>
      </c>
      <c r="I322" s="35" t="s">
        <v>319</v>
      </c>
      <c r="J322" s="36" t="s">
        <v>536</v>
      </c>
      <c r="K322" s="37">
        <v>94327.465724979891</v>
      </c>
      <c r="L322" s="37">
        <v>94327.465724979891</v>
      </c>
      <c r="M322" s="35">
        <v>3</v>
      </c>
    </row>
    <row r="323" spans="1:13" x14ac:dyDescent="0.3">
      <c r="A323" s="35" t="s">
        <v>33</v>
      </c>
      <c r="B323" s="35" t="s">
        <v>299</v>
      </c>
      <c r="C323" s="35" t="s">
        <v>493</v>
      </c>
      <c r="D323" s="35" t="s">
        <v>208</v>
      </c>
      <c r="E323" s="35">
        <v>3</v>
      </c>
      <c r="F323" s="35" t="s">
        <v>283</v>
      </c>
      <c r="G323" s="35" t="s">
        <v>310</v>
      </c>
      <c r="H323" s="35" t="s">
        <v>191</v>
      </c>
      <c r="I323" s="35" t="s">
        <v>319</v>
      </c>
      <c r="J323" s="36" t="s">
        <v>537</v>
      </c>
      <c r="K323" s="37">
        <v>20248598.212406576</v>
      </c>
      <c r="L323" s="37">
        <v>20248598.212406576</v>
      </c>
      <c r="M323" s="35">
        <v>3</v>
      </c>
    </row>
    <row r="324" spans="1:13" x14ac:dyDescent="0.3">
      <c r="A324" s="35" t="s">
        <v>33</v>
      </c>
      <c r="B324" s="35" t="s">
        <v>299</v>
      </c>
      <c r="C324" s="35" t="s">
        <v>493</v>
      </c>
      <c r="D324" s="35" t="s">
        <v>208</v>
      </c>
      <c r="E324" s="35">
        <v>3</v>
      </c>
      <c r="F324" s="35" t="s">
        <v>283</v>
      </c>
      <c r="G324" s="35" t="s">
        <v>310</v>
      </c>
      <c r="H324" s="35" t="s">
        <v>191</v>
      </c>
      <c r="I324" s="35" t="s">
        <v>335</v>
      </c>
      <c r="J324" s="36" t="s">
        <v>538</v>
      </c>
      <c r="K324" s="37">
        <v>7366821.3151526516</v>
      </c>
      <c r="L324" s="37">
        <v>7307821.755152653</v>
      </c>
      <c r="M324" s="35">
        <v>3</v>
      </c>
    </row>
    <row r="325" spans="1:13" x14ac:dyDescent="0.3">
      <c r="A325" s="35" t="s">
        <v>33</v>
      </c>
      <c r="B325" s="35" t="s">
        <v>299</v>
      </c>
      <c r="C325" s="35" t="s">
        <v>493</v>
      </c>
      <c r="D325" s="35" t="s">
        <v>208</v>
      </c>
      <c r="E325" s="35">
        <v>3</v>
      </c>
      <c r="F325" s="35" t="s">
        <v>283</v>
      </c>
      <c r="G325" s="35" t="s">
        <v>310</v>
      </c>
      <c r="H325" s="35" t="s">
        <v>191</v>
      </c>
      <c r="I325" s="35" t="s">
        <v>335</v>
      </c>
      <c r="J325" s="36" t="s">
        <v>539</v>
      </c>
      <c r="K325" s="37">
        <v>287252.42776214157</v>
      </c>
      <c r="L325" s="37">
        <v>287252.42776214157</v>
      </c>
      <c r="M325" s="35">
        <v>3</v>
      </c>
    </row>
    <row r="326" spans="1:13" x14ac:dyDescent="0.3">
      <c r="A326" s="35" t="s">
        <v>33</v>
      </c>
      <c r="B326" s="35" t="s">
        <v>299</v>
      </c>
      <c r="C326" s="35" t="s">
        <v>493</v>
      </c>
      <c r="D326" s="35" t="s">
        <v>208</v>
      </c>
      <c r="E326" s="35">
        <v>3</v>
      </c>
      <c r="F326" s="35" t="s">
        <v>283</v>
      </c>
      <c r="G326" s="35" t="s">
        <v>310</v>
      </c>
      <c r="H326" s="35" t="s">
        <v>191</v>
      </c>
      <c r="I326" s="35" t="s">
        <v>335</v>
      </c>
      <c r="J326" s="36" t="s">
        <v>540</v>
      </c>
      <c r="K326" s="37">
        <v>7476980.7652667733</v>
      </c>
      <c r="L326" s="37">
        <v>7476980.7652667733</v>
      </c>
      <c r="M326" s="35">
        <v>3</v>
      </c>
    </row>
    <row r="327" spans="1:13" x14ac:dyDescent="0.3">
      <c r="A327" s="35" t="s">
        <v>33</v>
      </c>
      <c r="B327" s="35" t="s">
        <v>299</v>
      </c>
      <c r="C327" s="35" t="s">
        <v>493</v>
      </c>
      <c r="D327" s="35" t="s">
        <v>208</v>
      </c>
      <c r="E327" s="35">
        <v>3</v>
      </c>
      <c r="F327" s="35" t="s">
        <v>283</v>
      </c>
      <c r="G327" s="35" t="s">
        <v>310</v>
      </c>
      <c r="H327" s="35" t="s">
        <v>191</v>
      </c>
      <c r="I327" s="35" t="s">
        <v>338</v>
      </c>
      <c r="J327" s="36" t="s">
        <v>541</v>
      </c>
      <c r="K327" s="37">
        <v>4322339.2043812787</v>
      </c>
      <c r="L327" s="37">
        <v>4322339.2043812787</v>
      </c>
      <c r="M327" s="35">
        <v>3</v>
      </c>
    </row>
    <row r="328" spans="1:13" x14ac:dyDescent="0.3">
      <c r="A328" s="35" t="s">
        <v>33</v>
      </c>
      <c r="B328" s="35" t="s">
        <v>299</v>
      </c>
      <c r="C328" s="35" t="s">
        <v>493</v>
      </c>
      <c r="D328" s="35" t="s">
        <v>208</v>
      </c>
      <c r="E328" s="35">
        <v>3</v>
      </c>
      <c r="F328" s="35" t="s">
        <v>283</v>
      </c>
      <c r="G328" s="35" t="s">
        <v>310</v>
      </c>
      <c r="H328" s="35" t="s">
        <v>191</v>
      </c>
      <c r="I328" s="35" t="s">
        <v>338</v>
      </c>
      <c r="J328" s="36" t="s">
        <v>542</v>
      </c>
      <c r="K328" s="37">
        <v>34754.093653383199</v>
      </c>
      <c r="L328" s="37">
        <v>34754.093653383199</v>
      </c>
      <c r="M328" s="35">
        <v>3</v>
      </c>
    </row>
    <row r="329" spans="1:13" x14ac:dyDescent="0.3">
      <c r="A329" s="35" t="s">
        <v>33</v>
      </c>
      <c r="B329" s="35" t="s">
        <v>299</v>
      </c>
      <c r="C329" s="35" t="s">
        <v>493</v>
      </c>
      <c r="D329" s="35" t="s">
        <v>208</v>
      </c>
      <c r="E329" s="35">
        <v>3</v>
      </c>
      <c r="F329" s="35" t="s">
        <v>283</v>
      </c>
      <c r="G329" s="35" t="s">
        <v>310</v>
      </c>
      <c r="H329" s="35" t="s">
        <v>191</v>
      </c>
      <c r="I329" s="35" t="s">
        <v>360</v>
      </c>
      <c r="J329" s="36" t="s">
        <v>543</v>
      </c>
      <c r="K329" s="37">
        <v>23106.890264714817</v>
      </c>
      <c r="L329" s="37">
        <v>23106.890264714817</v>
      </c>
      <c r="M329" s="35">
        <v>3</v>
      </c>
    </row>
    <row r="330" spans="1:13" x14ac:dyDescent="0.3">
      <c r="A330" s="35" t="s">
        <v>33</v>
      </c>
      <c r="B330" s="35" t="s">
        <v>299</v>
      </c>
      <c r="C330" s="35" t="s">
        <v>493</v>
      </c>
      <c r="D330" s="35" t="s">
        <v>208</v>
      </c>
      <c r="E330" s="35">
        <v>3</v>
      </c>
      <c r="F330" s="35" t="s">
        <v>283</v>
      </c>
      <c r="G330" s="35" t="s">
        <v>310</v>
      </c>
      <c r="H330" s="35" t="s">
        <v>191</v>
      </c>
      <c r="I330" s="35" t="s">
        <v>360</v>
      </c>
      <c r="J330" s="36" t="s">
        <v>544</v>
      </c>
      <c r="K330" s="37">
        <v>1002858.409128355</v>
      </c>
      <c r="L330" s="37">
        <v>1002858.409128355</v>
      </c>
      <c r="M330" s="35">
        <v>3</v>
      </c>
    </row>
    <row r="331" spans="1:13" x14ac:dyDescent="0.3">
      <c r="A331" s="35" t="s">
        <v>33</v>
      </c>
      <c r="B331" s="35" t="s">
        <v>299</v>
      </c>
      <c r="C331" s="35" t="s">
        <v>493</v>
      </c>
      <c r="D331" s="35" t="s">
        <v>208</v>
      </c>
      <c r="E331" s="35">
        <v>3</v>
      </c>
      <c r="F331" s="35" t="s">
        <v>283</v>
      </c>
      <c r="G331" s="35" t="s">
        <v>284</v>
      </c>
      <c r="H331" s="35" t="s">
        <v>191</v>
      </c>
      <c r="I331" s="35" t="s">
        <v>366</v>
      </c>
      <c r="J331" s="36" t="s">
        <v>545</v>
      </c>
      <c r="K331" s="37">
        <v>58205.497510933514</v>
      </c>
      <c r="L331" s="37">
        <v>58205.497510933514</v>
      </c>
      <c r="M331" s="35">
        <v>3</v>
      </c>
    </row>
    <row r="332" spans="1:13" x14ac:dyDescent="0.3">
      <c r="A332" s="35" t="s">
        <v>33</v>
      </c>
      <c r="B332" s="35" t="s">
        <v>299</v>
      </c>
      <c r="C332" s="35" t="s">
        <v>493</v>
      </c>
      <c r="D332" s="35" t="s">
        <v>208</v>
      </c>
      <c r="E332" s="35">
        <v>3</v>
      </c>
      <c r="F332" s="35" t="s">
        <v>283</v>
      </c>
      <c r="G332" s="35" t="s">
        <v>284</v>
      </c>
      <c r="H332" s="35" t="s">
        <v>191</v>
      </c>
      <c r="I332" s="35" t="s">
        <v>342</v>
      </c>
      <c r="J332" s="36" t="s">
        <v>546</v>
      </c>
      <c r="K332" s="37">
        <v>261953.96275210209</v>
      </c>
      <c r="L332" s="37">
        <v>221024.08275210208</v>
      </c>
      <c r="M332" s="35">
        <v>3</v>
      </c>
    </row>
    <row r="333" spans="1:13" x14ac:dyDescent="0.3">
      <c r="A333" s="35" t="s">
        <v>33</v>
      </c>
      <c r="B333" s="35" t="s">
        <v>299</v>
      </c>
      <c r="C333" s="35" t="s">
        <v>493</v>
      </c>
      <c r="D333" s="35" t="s">
        <v>208</v>
      </c>
      <c r="E333" s="35">
        <v>3</v>
      </c>
      <c r="F333" s="35" t="s">
        <v>283</v>
      </c>
      <c r="G333" s="35" t="s">
        <v>284</v>
      </c>
      <c r="H333" s="35" t="s">
        <v>191</v>
      </c>
      <c r="I333" s="35" t="s">
        <v>342</v>
      </c>
      <c r="J333" s="36" t="s">
        <v>547</v>
      </c>
      <c r="K333" s="37">
        <v>66895.425898150017</v>
      </c>
      <c r="L333" s="37">
        <v>66895.425898150017</v>
      </c>
      <c r="M333" s="35">
        <v>3</v>
      </c>
    </row>
    <row r="334" spans="1:13" x14ac:dyDescent="0.3">
      <c r="A334" s="35" t="s">
        <v>33</v>
      </c>
      <c r="B334" s="35" t="s">
        <v>299</v>
      </c>
      <c r="C334" s="35" t="s">
        <v>493</v>
      </c>
      <c r="D334" s="35" t="s">
        <v>208</v>
      </c>
      <c r="E334" s="35">
        <v>3</v>
      </c>
      <c r="F334" s="35" t="s">
        <v>283</v>
      </c>
      <c r="G334" s="35" t="s">
        <v>191</v>
      </c>
      <c r="H334" s="35" t="s">
        <v>310</v>
      </c>
      <c r="I334" s="35" t="s">
        <v>231</v>
      </c>
      <c r="J334" s="36" t="s">
        <v>548</v>
      </c>
      <c r="K334" s="37">
        <v>428753.66931926727</v>
      </c>
      <c r="L334" s="37">
        <v>447816.20903593465</v>
      </c>
      <c r="M334" s="35">
        <v>3</v>
      </c>
    </row>
    <row r="335" spans="1:13" x14ac:dyDescent="0.3">
      <c r="A335" s="35" t="s">
        <v>33</v>
      </c>
      <c r="B335" s="35" t="s">
        <v>299</v>
      </c>
      <c r="C335" s="35" t="s">
        <v>493</v>
      </c>
      <c r="D335" s="35" t="s">
        <v>214</v>
      </c>
      <c r="E335" s="35">
        <v>5</v>
      </c>
      <c r="F335" s="35" t="s">
        <v>283</v>
      </c>
      <c r="G335" s="35" t="s">
        <v>310</v>
      </c>
      <c r="H335" s="35" t="s">
        <v>191</v>
      </c>
      <c r="I335" s="35" t="s">
        <v>311</v>
      </c>
      <c r="J335" s="36" t="s">
        <v>549</v>
      </c>
      <c r="K335" s="37">
        <v>43193.33</v>
      </c>
      <c r="L335" s="37">
        <v>43193.33</v>
      </c>
      <c r="M335" s="35">
        <v>5</v>
      </c>
    </row>
    <row r="336" spans="1:13" x14ac:dyDescent="0.3">
      <c r="A336" s="35" t="s">
        <v>33</v>
      </c>
      <c r="B336" s="35" t="s">
        <v>299</v>
      </c>
      <c r="C336" s="35" t="s">
        <v>493</v>
      </c>
      <c r="D336" s="35" t="s">
        <v>214</v>
      </c>
      <c r="E336" s="35">
        <v>5</v>
      </c>
      <c r="F336" s="35" t="s">
        <v>283</v>
      </c>
      <c r="G336" s="35" t="s">
        <v>310</v>
      </c>
      <c r="H336" s="35" t="s">
        <v>191</v>
      </c>
      <c r="I336" s="35" t="s">
        <v>311</v>
      </c>
      <c r="J336" s="36" t="s">
        <v>550</v>
      </c>
      <c r="K336" s="37">
        <v>42091.24</v>
      </c>
      <c r="L336" s="37">
        <v>42091.24</v>
      </c>
      <c r="M336" s="35">
        <v>5</v>
      </c>
    </row>
    <row r="337" spans="1:13" x14ac:dyDescent="0.3">
      <c r="A337" s="35" t="s">
        <v>33</v>
      </c>
      <c r="B337" s="35" t="s">
        <v>299</v>
      </c>
      <c r="C337" s="35" t="s">
        <v>493</v>
      </c>
      <c r="D337" s="35" t="s">
        <v>214</v>
      </c>
      <c r="E337" s="35">
        <v>5</v>
      </c>
      <c r="F337" s="35" t="s">
        <v>283</v>
      </c>
      <c r="G337" s="35" t="s">
        <v>310</v>
      </c>
      <c r="H337" s="35" t="s">
        <v>191</v>
      </c>
      <c r="I337" s="35" t="s">
        <v>319</v>
      </c>
      <c r="J337" s="36" t="s">
        <v>551</v>
      </c>
      <c r="K337" s="37">
        <v>779.5</v>
      </c>
      <c r="L337" s="37">
        <v>779.5</v>
      </c>
      <c r="M337" s="35">
        <v>5</v>
      </c>
    </row>
    <row r="338" spans="1:13" x14ac:dyDescent="0.3">
      <c r="A338" s="35" t="s">
        <v>33</v>
      </c>
      <c r="B338" s="35" t="s">
        <v>299</v>
      </c>
      <c r="C338" s="35" t="s">
        <v>493</v>
      </c>
      <c r="D338" s="35" t="s">
        <v>214</v>
      </c>
      <c r="E338" s="35">
        <v>5</v>
      </c>
      <c r="F338" s="35" t="s">
        <v>283</v>
      </c>
      <c r="G338" s="35" t="s">
        <v>310</v>
      </c>
      <c r="H338" s="35" t="s">
        <v>191</v>
      </c>
      <c r="I338" s="35" t="s">
        <v>319</v>
      </c>
      <c r="J338" s="36" t="s">
        <v>552</v>
      </c>
      <c r="K338" s="37">
        <v>2292.39</v>
      </c>
      <c r="L338" s="37">
        <v>2292.39</v>
      </c>
      <c r="M338" s="35">
        <v>5</v>
      </c>
    </row>
    <row r="339" spans="1:13" x14ac:dyDescent="0.3">
      <c r="A339" s="35" t="s">
        <v>33</v>
      </c>
      <c r="B339" s="35" t="s">
        <v>299</v>
      </c>
      <c r="C339" s="35" t="s">
        <v>493</v>
      </c>
      <c r="D339" s="35" t="s">
        <v>214</v>
      </c>
      <c r="E339" s="35">
        <v>5</v>
      </c>
      <c r="F339" s="35" t="s">
        <v>283</v>
      </c>
      <c r="G339" s="35" t="s">
        <v>310</v>
      </c>
      <c r="H339" s="35" t="s">
        <v>191</v>
      </c>
      <c r="I339" s="35" t="s">
        <v>338</v>
      </c>
      <c r="J339" s="36" t="s">
        <v>553</v>
      </c>
      <c r="K339" s="37">
        <v>434354.64000000019</v>
      </c>
      <c r="L339" s="37">
        <v>428871.48000000027</v>
      </c>
      <c r="M339" s="35">
        <v>5</v>
      </c>
    </row>
    <row r="340" spans="1:13" ht="15" thickBot="1" x14ac:dyDescent="0.35">
      <c r="A340" s="35" t="s">
        <v>33</v>
      </c>
      <c r="B340" s="35" t="s">
        <v>299</v>
      </c>
      <c r="C340" s="35" t="s">
        <v>493</v>
      </c>
      <c r="D340" s="35" t="s">
        <v>214</v>
      </c>
      <c r="E340" s="35">
        <v>5</v>
      </c>
      <c r="F340" s="35" t="s">
        <v>283</v>
      </c>
      <c r="G340" s="35" t="s">
        <v>310</v>
      </c>
      <c r="H340" s="35" t="s">
        <v>191</v>
      </c>
      <c r="I340" s="35" t="s">
        <v>360</v>
      </c>
      <c r="J340" s="36" t="s">
        <v>554</v>
      </c>
      <c r="K340" s="37">
        <v>9137.83</v>
      </c>
      <c r="L340" s="37">
        <v>9137.83</v>
      </c>
      <c r="M340" s="35">
        <v>5</v>
      </c>
    </row>
    <row r="341" spans="1:13" s="39" customFormat="1" x14ac:dyDescent="0.3">
      <c r="A341" s="38" t="s">
        <v>33</v>
      </c>
      <c r="B341" s="38" t="s">
        <v>299</v>
      </c>
      <c r="C341" s="38" t="s">
        <v>493</v>
      </c>
      <c r="J341" s="112" t="s">
        <v>555</v>
      </c>
      <c r="K341" s="113">
        <v>177773160.80425137</v>
      </c>
      <c r="L341" s="113">
        <v>177724852.51714826</v>
      </c>
    </row>
    <row r="343" spans="1:13" x14ac:dyDescent="0.3">
      <c r="A343" s="35" t="s">
        <v>33</v>
      </c>
      <c r="B343" s="35" t="s">
        <v>299</v>
      </c>
      <c r="C343" s="35" t="s">
        <v>8</v>
      </c>
      <c r="D343" s="35" t="s">
        <v>58</v>
      </c>
      <c r="E343" s="35">
        <v>8</v>
      </c>
      <c r="F343" s="35" t="s">
        <v>189</v>
      </c>
      <c r="G343" s="35" t="s">
        <v>220</v>
      </c>
      <c r="H343" s="35" t="s">
        <v>191</v>
      </c>
      <c r="I343" s="35" t="s">
        <v>311</v>
      </c>
      <c r="J343" s="36" t="s">
        <v>556</v>
      </c>
      <c r="K343" s="37">
        <v>3459454.3399999994</v>
      </c>
      <c r="L343" s="37">
        <v>3459454.3399999994</v>
      </c>
      <c r="M343" s="35">
        <v>8</v>
      </c>
    </row>
    <row r="344" spans="1:13" x14ac:dyDescent="0.3">
      <c r="A344" s="35" t="s">
        <v>33</v>
      </c>
      <c r="B344" s="35" t="s">
        <v>299</v>
      </c>
      <c r="C344" s="35" t="s">
        <v>8</v>
      </c>
      <c r="D344" s="35" t="s">
        <v>58</v>
      </c>
      <c r="E344" s="35">
        <v>8</v>
      </c>
      <c r="F344" s="35" t="s">
        <v>189</v>
      </c>
      <c r="G344" s="35" t="s">
        <v>220</v>
      </c>
      <c r="H344" s="35" t="s">
        <v>191</v>
      </c>
      <c r="I344" s="35" t="s">
        <v>311</v>
      </c>
      <c r="J344" s="36" t="s">
        <v>557</v>
      </c>
      <c r="K344" s="37">
        <v>-193.16</v>
      </c>
      <c r="L344" s="37">
        <v>-193.16</v>
      </c>
      <c r="M344" s="35">
        <v>8</v>
      </c>
    </row>
    <row r="345" spans="1:13" x14ac:dyDescent="0.3">
      <c r="A345" s="35" t="s">
        <v>33</v>
      </c>
      <c r="B345" s="35" t="s">
        <v>299</v>
      </c>
      <c r="C345" s="35" t="s">
        <v>8</v>
      </c>
      <c r="D345" s="35" t="s">
        <v>58</v>
      </c>
      <c r="E345" s="35">
        <v>8</v>
      </c>
      <c r="F345" s="35" t="s">
        <v>189</v>
      </c>
      <c r="G345" s="35" t="s">
        <v>220</v>
      </c>
      <c r="H345" s="35" t="s">
        <v>191</v>
      </c>
      <c r="I345" s="35" t="s">
        <v>311</v>
      </c>
      <c r="J345" s="36" t="s">
        <v>558</v>
      </c>
      <c r="K345" s="37">
        <v>7430311.7999999989</v>
      </c>
      <c r="L345" s="37">
        <v>7430311.7999999989</v>
      </c>
      <c r="M345" s="35">
        <v>8</v>
      </c>
    </row>
    <row r="346" spans="1:13" x14ac:dyDescent="0.3">
      <c r="A346" s="35" t="s">
        <v>33</v>
      </c>
      <c r="B346" s="35" t="s">
        <v>299</v>
      </c>
      <c r="C346" s="35" t="s">
        <v>8</v>
      </c>
      <c r="D346" s="35" t="s">
        <v>58</v>
      </c>
      <c r="E346" s="35">
        <v>8</v>
      </c>
      <c r="F346" s="35" t="s">
        <v>189</v>
      </c>
      <c r="G346" s="35" t="s">
        <v>220</v>
      </c>
      <c r="H346" s="35" t="s">
        <v>191</v>
      </c>
      <c r="I346" s="35" t="s">
        <v>319</v>
      </c>
      <c r="J346" s="36" t="s">
        <v>559</v>
      </c>
      <c r="K346" s="37">
        <v>-5166163.7099999934</v>
      </c>
      <c r="L346" s="37">
        <v>-5166163.7099999934</v>
      </c>
      <c r="M346" s="35">
        <v>8</v>
      </c>
    </row>
    <row r="347" spans="1:13" x14ac:dyDescent="0.3">
      <c r="A347" s="35" t="s">
        <v>33</v>
      </c>
      <c r="B347" s="35" t="s">
        <v>299</v>
      </c>
      <c r="C347" s="35" t="s">
        <v>8</v>
      </c>
      <c r="D347" s="35" t="s">
        <v>58</v>
      </c>
      <c r="E347" s="35">
        <v>8</v>
      </c>
      <c r="F347" s="35" t="s">
        <v>189</v>
      </c>
      <c r="G347" s="35" t="s">
        <v>220</v>
      </c>
      <c r="H347" s="35" t="s">
        <v>191</v>
      </c>
      <c r="I347" s="35" t="s">
        <v>319</v>
      </c>
      <c r="J347" s="36" t="s">
        <v>560</v>
      </c>
      <c r="K347" s="37">
        <v>-3113818.4</v>
      </c>
      <c r="L347" s="37">
        <v>-3113818.4</v>
      </c>
      <c r="M347" s="35">
        <v>8</v>
      </c>
    </row>
    <row r="348" spans="1:13" x14ac:dyDescent="0.3">
      <c r="A348" s="35" t="s">
        <v>33</v>
      </c>
      <c r="B348" s="35" t="s">
        <v>299</v>
      </c>
      <c r="C348" s="35" t="s">
        <v>8</v>
      </c>
      <c r="D348" s="35" t="s">
        <v>58</v>
      </c>
      <c r="E348" s="35">
        <v>8</v>
      </c>
      <c r="F348" s="35" t="s">
        <v>189</v>
      </c>
      <c r="G348" s="35" t="s">
        <v>220</v>
      </c>
      <c r="H348" s="35" t="s">
        <v>191</v>
      </c>
      <c r="I348" s="35" t="s">
        <v>319</v>
      </c>
      <c r="J348" s="36" t="s">
        <v>561</v>
      </c>
      <c r="K348" s="37">
        <v>3255325.1300000004</v>
      </c>
      <c r="L348" s="37">
        <v>3255325.1300000004</v>
      </c>
      <c r="M348" s="35">
        <v>8</v>
      </c>
    </row>
    <row r="349" spans="1:13" x14ac:dyDescent="0.3">
      <c r="A349" s="35" t="s">
        <v>33</v>
      </c>
      <c r="B349" s="35" t="s">
        <v>299</v>
      </c>
      <c r="C349" s="35" t="s">
        <v>8</v>
      </c>
      <c r="D349" s="35" t="s">
        <v>58</v>
      </c>
      <c r="E349" s="35">
        <v>8</v>
      </c>
      <c r="F349" s="35" t="s">
        <v>189</v>
      </c>
      <c r="G349" s="35" t="s">
        <v>220</v>
      </c>
      <c r="H349" s="35" t="s">
        <v>191</v>
      </c>
      <c r="I349" s="35" t="s">
        <v>335</v>
      </c>
      <c r="J349" s="36" t="s">
        <v>562</v>
      </c>
      <c r="K349" s="37">
        <v>13627796.949999996</v>
      </c>
      <c r="L349" s="37">
        <v>13627796.949999996</v>
      </c>
      <c r="M349" s="35">
        <v>8</v>
      </c>
    </row>
    <row r="350" spans="1:13" x14ac:dyDescent="0.3">
      <c r="A350" s="35" t="s">
        <v>33</v>
      </c>
      <c r="B350" s="35" t="s">
        <v>299</v>
      </c>
      <c r="C350" s="35" t="s">
        <v>8</v>
      </c>
      <c r="D350" s="35" t="s">
        <v>58</v>
      </c>
      <c r="E350" s="35">
        <v>8</v>
      </c>
      <c r="F350" s="35" t="s">
        <v>189</v>
      </c>
      <c r="G350" s="35" t="s">
        <v>220</v>
      </c>
      <c r="H350" s="35" t="s">
        <v>191</v>
      </c>
      <c r="I350" s="35" t="s">
        <v>335</v>
      </c>
      <c r="J350" s="36" t="s">
        <v>563</v>
      </c>
      <c r="K350" s="37">
        <v>-1095890.8</v>
      </c>
      <c r="L350" s="37">
        <v>-1095890.8</v>
      </c>
      <c r="M350" s="35">
        <v>8</v>
      </c>
    </row>
    <row r="351" spans="1:13" x14ac:dyDescent="0.3">
      <c r="A351" s="35" t="s">
        <v>33</v>
      </c>
      <c r="B351" s="35" t="s">
        <v>299</v>
      </c>
      <c r="C351" s="35" t="s">
        <v>8</v>
      </c>
      <c r="D351" s="35" t="s">
        <v>58</v>
      </c>
      <c r="E351" s="35">
        <v>8</v>
      </c>
      <c r="F351" s="35" t="s">
        <v>189</v>
      </c>
      <c r="G351" s="35" t="s">
        <v>220</v>
      </c>
      <c r="H351" s="35" t="s">
        <v>191</v>
      </c>
      <c r="I351" s="35" t="s">
        <v>335</v>
      </c>
      <c r="J351" s="36" t="s">
        <v>564</v>
      </c>
      <c r="K351" s="37">
        <v>2928432.0100000007</v>
      </c>
      <c r="L351" s="37">
        <v>2928432.0100000007</v>
      </c>
      <c r="M351" s="35">
        <v>8</v>
      </c>
    </row>
    <row r="352" spans="1:13" x14ac:dyDescent="0.3">
      <c r="A352" s="35" t="s">
        <v>33</v>
      </c>
      <c r="B352" s="35" t="s">
        <v>299</v>
      </c>
      <c r="C352" s="35" t="s">
        <v>8</v>
      </c>
      <c r="D352" s="35" t="s">
        <v>58</v>
      </c>
      <c r="E352" s="35">
        <v>8</v>
      </c>
      <c r="F352" s="35" t="s">
        <v>189</v>
      </c>
      <c r="G352" s="35" t="s">
        <v>220</v>
      </c>
      <c r="H352" s="35" t="s">
        <v>191</v>
      </c>
      <c r="I352" s="35" t="s">
        <v>335</v>
      </c>
      <c r="J352" s="36" t="s">
        <v>565</v>
      </c>
      <c r="K352" s="37">
        <v>176695.6</v>
      </c>
      <c r="L352" s="37">
        <v>176695.6</v>
      </c>
      <c r="M352" s="35">
        <v>8</v>
      </c>
    </row>
    <row r="353" spans="1:13" x14ac:dyDescent="0.3">
      <c r="A353" s="35" t="s">
        <v>33</v>
      </c>
      <c r="B353" s="35" t="s">
        <v>299</v>
      </c>
      <c r="C353" s="35" t="s">
        <v>8</v>
      </c>
      <c r="D353" s="35" t="s">
        <v>58</v>
      </c>
      <c r="E353" s="35">
        <v>8</v>
      </c>
      <c r="F353" s="35" t="s">
        <v>189</v>
      </c>
      <c r="G353" s="35" t="s">
        <v>220</v>
      </c>
      <c r="H353" s="35" t="s">
        <v>191</v>
      </c>
      <c r="I353" s="35" t="s">
        <v>338</v>
      </c>
      <c r="J353" s="36" t="s">
        <v>566</v>
      </c>
      <c r="K353" s="37">
        <v>9093173.7500000037</v>
      </c>
      <c r="L353" s="37">
        <v>9093173.7500000037</v>
      </c>
      <c r="M353" s="35">
        <v>8</v>
      </c>
    </row>
    <row r="354" spans="1:13" x14ac:dyDescent="0.3">
      <c r="A354" s="35" t="s">
        <v>33</v>
      </c>
      <c r="B354" s="35" t="s">
        <v>299</v>
      </c>
      <c r="C354" s="35" t="s">
        <v>8</v>
      </c>
      <c r="D354" s="35" t="s">
        <v>58</v>
      </c>
      <c r="E354" s="35">
        <v>8</v>
      </c>
      <c r="F354" s="35" t="s">
        <v>189</v>
      </c>
      <c r="G354" s="35" t="s">
        <v>220</v>
      </c>
      <c r="H354" s="35" t="s">
        <v>191</v>
      </c>
      <c r="I354" s="35" t="s">
        <v>338</v>
      </c>
      <c r="J354" s="36" t="s">
        <v>567</v>
      </c>
      <c r="K354" s="37">
        <v>-6674</v>
      </c>
      <c r="L354" s="37">
        <v>-6674</v>
      </c>
      <c r="M354" s="35">
        <v>8</v>
      </c>
    </row>
    <row r="355" spans="1:13" x14ac:dyDescent="0.3">
      <c r="A355" s="35" t="s">
        <v>33</v>
      </c>
      <c r="B355" s="35" t="s">
        <v>299</v>
      </c>
      <c r="C355" s="35" t="s">
        <v>8</v>
      </c>
      <c r="D355" s="35" t="s">
        <v>58</v>
      </c>
      <c r="E355" s="35">
        <v>8</v>
      </c>
      <c r="F355" s="35" t="s">
        <v>189</v>
      </c>
      <c r="G355" s="35" t="s">
        <v>220</v>
      </c>
      <c r="H355" s="35" t="s">
        <v>191</v>
      </c>
      <c r="I355" s="35" t="s">
        <v>338</v>
      </c>
      <c r="J355" s="36" t="s">
        <v>568</v>
      </c>
      <c r="K355" s="37">
        <v>2827054.4100000011</v>
      </c>
      <c r="L355" s="37">
        <v>2827054.4100000011</v>
      </c>
      <c r="M355" s="35">
        <v>8</v>
      </c>
    </row>
    <row r="356" spans="1:13" x14ac:dyDescent="0.3">
      <c r="A356" s="35" t="s">
        <v>33</v>
      </c>
      <c r="B356" s="35" t="s">
        <v>299</v>
      </c>
      <c r="C356" s="35" t="s">
        <v>8</v>
      </c>
      <c r="D356" s="35" t="s">
        <v>58</v>
      </c>
      <c r="E356" s="35">
        <v>8</v>
      </c>
      <c r="F356" s="35" t="s">
        <v>189</v>
      </c>
      <c r="G356" s="35" t="s">
        <v>220</v>
      </c>
      <c r="H356" s="35" t="s">
        <v>191</v>
      </c>
      <c r="I356" s="35" t="s">
        <v>360</v>
      </c>
      <c r="J356" s="36" t="s">
        <v>569</v>
      </c>
      <c r="K356" s="37">
        <v>-356042.14000000013</v>
      </c>
      <c r="L356" s="37">
        <v>-356042.14000000013</v>
      </c>
      <c r="M356" s="35">
        <v>8</v>
      </c>
    </row>
    <row r="357" spans="1:13" x14ac:dyDescent="0.3">
      <c r="A357" s="35" t="s">
        <v>33</v>
      </c>
      <c r="B357" s="35" t="s">
        <v>299</v>
      </c>
      <c r="C357" s="35" t="s">
        <v>8</v>
      </c>
      <c r="D357" s="35" t="s">
        <v>58</v>
      </c>
      <c r="E357" s="35">
        <v>8</v>
      </c>
      <c r="F357" s="35" t="s">
        <v>189</v>
      </c>
      <c r="G357" s="35" t="s">
        <v>220</v>
      </c>
      <c r="H357" s="35" t="s">
        <v>191</v>
      </c>
      <c r="I357" s="35" t="s">
        <v>360</v>
      </c>
      <c r="J357" s="36" t="s">
        <v>570</v>
      </c>
      <c r="K357" s="37">
        <v>-344.48</v>
      </c>
      <c r="L357" s="37">
        <v>-344.48</v>
      </c>
      <c r="M357" s="35">
        <v>8</v>
      </c>
    </row>
    <row r="358" spans="1:13" x14ac:dyDescent="0.3">
      <c r="A358" s="35" t="s">
        <v>33</v>
      </c>
      <c r="B358" s="35" t="s">
        <v>299</v>
      </c>
      <c r="C358" s="35" t="s">
        <v>8</v>
      </c>
      <c r="D358" s="35" t="s">
        <v>58</v>
      </c>
      <c r="E358" s="35">
        <v>8</v>
      </c>
      <c r="F358" s="35" t="s">
        <v>189</v>
      </c>
      <c r="G358" s="35" t="s">
        <v>220</v>
      </c>
      <c r="H358" s="35" t="s">
        <v>191</v>
      </c>
      <c r="I358" s="35" t="s">
        <v>360</v>
      </c>
      <c r="J358" s="36" t="s">
        <v>571</v>
      </c>
      <c r="K358" s="37">
        <v>1606827.7799999996</v>
      </c>
      <c r="L358" s="37">
        <v>1606827.7799999996</v>
      </c>
      <c r="M358" s="35">
        <v>8</v>
      </c>
    </row>
    <row r="359" spans="1:13" x14ac:dyDescent="0.3">
      <c r="A359" s="35" t="s">
        <v>33</v>
      </c>
      <c r="B359" s="35" t="s">
        <v>299</v>
      </c>
      <c r="C359" s="35" t="s">
        <v>8</v>
      </c>
      <c r="D359" s="35" t="s">
        <v>58</v>
      </c>
      <c r="E359" s="35">
        <v>8</v>
      </c>
      <c r="F359" s="35" t="s">
        <v>189</v>
      </c>
      <c r="G359" s="35" t="s">
        <v>223</v>
      </c>
      <c r="H359" s="35" t="s">
        <v>191</v>
      </c>
      <c r="I359" s="35" t="s">
        <v>364</v>
      </c>
      <c r="J359" s="36" t="s">
        <v>572</v>
      </c>
      <c r="K359" s="37">
        <v>23711.519999999997</v>
      </c>
      <c r="L359" s="37">
        <v>0</v>
      </c>
      <c r="M359" s="35">
        <v>8</v>
      </c>
    </row>
    <row r="360" spans="1:13" x14ac:dyDescent="0.3">
      <c r="A360" s="35" t="s">
        <v>33</v>
      </c>
      <c r="B360" s="35" t="s">
        <v>299</v>
      </c>
      <c r="C360" s="35" t="s">
        <v>8</v>
      </c>
      <c r="D360" s="35" t="s">
        <v>58</v>
      </c>
      <c r="E360" s="35">
        <v>8</v>
      </c>
      <c r="F360" s="35" t="s">
        <v>189</v>
      </c>
      <c r="G360" s="35" t="s">
        <v>223</v>
      </c>
      <c r="H360" s="35" t="s">
        <v>191</v>
      </c>
      <c r="I360" s="35" t="s">
        <v>366</v>
      </c>
      <c r="J360" s="36" t="s">
        <v>573</v>
      </c>
      <c r="K360" s="37">
        <v>32245.24</v>
      </c>
      <c r="L360" s="37">
        <v>0</v>
      </c>
      <c r="M360" s="35">
        <v>8</v>
      </c>
    </row>
    <row r="361" spans="1:13" x14ac:dyDescent="0.3">
      <c r="A361" s="35" t="s">
        <v>33</v>
      </c>
      <c r="B361" s="35" t="s">
        <v>299</v>
      </c>
      <c r="C361" s="35" t="s">
        <v>8</v>
      </c>
      <c r="D361" s="35" t="s">
        <v>58</v>
      </c>
      <c r="E361" s="35">
        <v>8</v>
      </c>
      <c r="F361" s="35" t="s">
        <v>189</v>
      </c>
      <c r="G361" s="35" t="s">
        <v>223</v>
      </c>
      <c r="H361" s="35" t="s">
        <v>191</v>
      </c>
      <c r="I361" s="35" t="s">
        <v>366</v>
      </c>
      <c r="J361" s="36" t="s">
        <v>574</v>
      </c>
      <c r="K361" s="37">
        <v>20816.91</v>
      </c>
      <c r="L361" s="37">
        <v>0</v>
      </c>
      <c r="M361" s="35">
        <v>8</v>
      </c>
    </row>
    <row r="362" spans="1:13" x14ac:dyDescent="0.3">
      <c r="A362" s="35" t="s">
        <v>33</v>
      </c>
      <c r="B362" s="35" t="s">
        <v>299</v>
      </c>
      <c r="C362" s="35" t="s">
        <v>8</v>
      </c>
      <c r="D362" s="35" t="s">
        <v>58</v>
      </c>
      <c r="E362" s="35">
        <v>8</v>
      </c>
      <c r="F362" s="35" t="s">
        <v>189</v>
      </c>
      <c r="G362" s="35" t="s">
        <v>223</v>
      </c>
      <c r="H362" s="35" t="s">
        <v>191</v>
      </c>
      <c r="I362" s="35" t="s">
        <v>342</v>
      </c>
      <c r="J362" s="36" t="s">
        <v>575</v>
      </c>
      <c r="K362" s="37">
        <v>290598.88999999996</v>
      </c>
      <c r="L362" s="37">
        <v>290598.88999999996</v>
      </c>
      <c r="M362" s="35">
        <v>8</v>
      </c>
    </row>
    <row r="363" spans="1:13" ht="15" thickBot="1" x14ac:dyDescent="0.35">
      <c r="A363" s="35" t="s">
        <v>33</v>
      </c>
      <c r="B363" s="35" t="s">
        <v>299</v>
      </c>
      <c r="C363" s="35" t="s">
        <v>8</v>
      </c>
      <c r="D363" s="35" t="s">
        <v>58</v>
      </c>
      <c r="E363" s="35">
        <v>8</v>
      </c>
      <c r="F363" s="35" t="s">
        <v>189</v>
      </c>
      <c r="G363" s="35" t="s">
        <v>191</v>
      </c>
      <c r="H363" s="35" t="s">
        <v>220</v>
      </c>
      <c r="I363" s="35" t="s">
        <v>231</v>
      </c>
      <c r="J363" s="36" t="s">
        <v>576</v>
      </c>
      <c r="K363" s="37">
        <v>-35033317.430000022</v>
      </c>
      <c r="L363" s="37">
        <v>-34956543.430000022</v>
      </c>
      <c r="M363" s="35">
        <v>8</v>
      </c>
    </row>
    <row r="364" spans="1:13" s="39" customFormat="1" x14ac:dyDescent="0.3">
      <c r="A364" s="26"/>
      <c r="B364" s="38" t="s">
        <v>299</v>
      </c>
      <c r="C364" s="38" t="s">
        <v>8</v>
      </c>
      <c r="J364" s="112" t="s">
        <v>577</v>
      </c>
      <c r="K364" s="113">
        <v>0.20999998599290848</v>
      </c>
      <c r="L364" s="113">
        <v>0.53999998420476913</v>
      </c>
    </row>
    <row r="366" spans="1:13" ht="17.399999999999999" x14ac:dyDescent="0.3">
      <c r="A366" s="38" t="s">
        <v>33</v>
      </c>
      <c r="B366" s="42" t="s">
        <v>299</v>
      </c>
      <c r="J366" s="40" t="s">
        <v>578</v>
      </c>
      <c r="K366" s="41">
        <v>3431781599.5078483</v>
      </c>
      <c r="L366" s="41">
        <v>3511313194.8671131</v>
      </c>
    </row>
    <row r="368" spans="1:13" x14ac:dyDescent="0.3">
      <c r="A368" s="35" t="s">
        <v>33</v>
      </c>
      <c r="B368" s="35" t="s">
        <v>579</v>
      </c>
      <c r="C368" s="35" t="s">
        <v>580</v>
      </c>
      <c r="D368" s="35" t="s">
        <v>236</v>
      </c>
      <c r="E368" s="35"/>
      <c r="F368" s="35" t="s">
        <v>301</v>
      </c>
      <c r="G368" s="35" t="s">
        <v>191</v>
      </c>
      <c r="H368" s="35" t="s">
        <v>220</v>
      </c>
      <c r="I368" s="35" t="s">
        <v>231</v>
      </c>
      <c r="J368" s="36" t="s">
        <v>581</v>
      </c>
      <c r="K368" s="37">
        <v>4728568.1853917344</v>
      </c>
      <c r="L368" s="37">
        <v>6226588.3129344694</v>
      </c>
      <c r="M368" s="35"/>
    </row>
    <row r="369" spans="1:13" x14ac:dyDescent="0.3">
      <c r="A369" s="35" t="s">
        <v>33</v>
      </c>
      <c r="B369" s="35" t="s">
        <v>579</v>
      </c>
      <c r="C369" s="35" t="s">
        <v>580</v>
      </c>
      <c r="D369" s="35" t="s">
        <v>582</v>
      </c>
      <c r="E369" s="35"/>
      <c r="F369" s="35" t="s">
        <v>301</v>
      </c>
      <c r="G369" s="35" t="s">
        <v>191</v>
      </c>
      <c r="H369" s="35" t="s">
        <v>220</v>
      </c>
      <c r="I369" s="35" t="s">
        <v>231</v>
      </c>
      <c r="J369" s="36" t="s">
        <v>583</v>
      </c>
      <c r="K369" s="37">
        <v>444461.47</v>
      </c>
      <c r="L369" s="37">
        <v>5436277.5199999996</v>
      </c>
      <c r="M369" s="35"/>
    </row>
    <row r="370" spans="1:13" ht="15" thickBot="1" x14ac:dyDescent="0.35">
      <c r="A370" s="35" t="s">
        <v>33</v>
      </c>
      <c r="B370" s="35" t="s">
        <v>579</v>
      </c>
      <c r="C370" s="35" t="s">
        <v>580</v>
      </c>
      <c r="D370" s="35" t="s">
        <v>584</v>
      </c>
      <c r="E370" s="35"/>
      <c r="F370" s="35" t="s">
        <v>301</v>
      </c>
      <c r="G370" s="35" t="s">
        <v>191</v>
      </c>
      <c r="H370" s="35" t="s">
        <v>220</v>
      </c>
      <c r="I370" s="35" t="s">
        <v>231</v>
      </c>
      <c r="J370" s="36" t="s">
        <v>585</v>
      </c>
      <c r="K370" s="37">
        <v>9725010.9000000004</v>
      </c>
      <c r="L370" s="37">
        <v>9725010.9000000004</v>
      </c>
      <c r="M370" s="35"/>
    </row>
    <row r="371" spans="1:13" s="39" customFormat="1" x14ac:dyDescent="0.3">
      <c r="A371" s="38" t="s">
        <v>33</v>
      </c>
      <c r="B371" s="38" t="s">
        <v>579</v>
      </c>
      <c r="C371" s="38" t="s">
        <v>580</v>
      </c>
      <c r="E371" s="39">
        <v>7</v>
      </c>
      <c r="J371" s="112" t="s">
        <v>586</v>
      </c>
      <c r="K371" s="113">
        <v>14898040.555391734</v>
      </c>
      <c r="L371" s="113">
        <v>21387876.732934467</v>
      </c>
      <c r="M371" s="39">
        <v>7</v>
      </c>
    </row>
    <row r="373" spans="1:13" x14ac:dyDescent="0.3">
      <c r="A373" s="35" t="s">
        <v>33</v>
      </c>
      <c r="B373" s="35" t="s">
        <v>579</v>
      </c>
      <c r="C373" s="35" t="s">
        <v>587</v>
      </c>
      <c r="D373" s="35" t="s">
        <v>71</v>
      </c>
      <c r="E373" s="35"/>
      <c r="F373" s="35" t="s">
        <v>189</v>
      </c>
      <c r="G373" s="35" t="s">
        <v>220</v>
      </c>
      <c r="H373" s="35" t="s">
        <v>191</v>
      </c>
      <c r="I373" s="35" t="s">
        <v>588</v>
      </c>
      <c r="J373" s="36" t="s">
        <v>589</v>
      </c>
      <c r="K373" s="37">
        <v>331093.5</v>
      </c>
      <c r="L373" s="37">
        <v>331093.5</v>
      </c>
      <c r="M373" s="35"/>
    </row>
    <row r="374" spans="1:13" x14ac:dyDescent="0.3">
      <c r="A374" s="35" t="s">
        <v>33</v>
      </c>
      <c r="B374" s="35" t="s">
        <v>579</v>
      </c>
      <c r="C374" s="35" t="s">
        <v>587</v>
      </c>
      <c r="D374" s="35" t="s">
        <v>71</v>
      </c>
      <c r="E374" s="35"/>
      <c r="F374" s="35" t="s">
        <v>189</v>
      </c>
      <c r="G374" s="35" t="s">
        <v>220</v>
      </c>
      <c r="H374" s="35" t="s">
        <v>191</v>
      </c>
      <c r="I374" s="35" t="s">
        <v>588</v>
      </c>
      <c r="J374" s="36" t="s">
        <v>590</v>
      </c>
      <c r="K374" s="37">
        <v>-5198.2299999999996</v>
      </c>
      <c r="L374" s="37">
        <v>-5198.2299999999996</v>
      </c>
      <c r="M374" s="35"/>
    </row>
    <row r="375" spans="1:13" ht="15" thickBot="1" x14ac:dyDescent="0.35">
      <c r="A375" s="35" t="s">
        <v>33</v>
      </c>
      <c r="B375" s="35" t="s">
        <v>579</v>
      </c>
      <c r="C375" s="35" t="s">
        <v>587</v>
      </c>
      <c r="D375" s="35" t="s">
        <v>71</v>
      </c>
      <c r="E375" s="35"/>
      <c r="F375" s="35" t="s">
        <v>189</v>
      </c>
      <c r="G375" s="35" t="s">
        <v>220</v>
      </c>
      <c r="H375" s="35" t="s">
        <v>191</v>
      </c>
      <c r="I375" s="35" t="s">
        <v>591</v>
      </c>
      <c r="J375" s="36" t="s">
        <v>592</v>
      </c>
      <c r="K375" s="37">
        <v>1272559.06</v>
      </c>
      <c r="L375" s="37">
        <v>1272559.06</v>
      </c>
      <c r="M375" s="35"/>
    </row>
    <row r="376" spans="1:13" s="39" customFormat="1" x14ac:dyDescent="0.3">
      <c r="A376" s="38" t="s">
        <v>33</v>
      </c>
      <c r="B376" s="38" t="s">
        <v>579</v>
      </c>
      <c r="C376" s="38" t="s">
        <v>587</v>
      </c>
      <c r="E376" s="39">
        <v>7</v>
      </c>
      <c r="J376" s="112" t="s">
        <v>593</v>
      </c>
      <c r="K376" s="113">
        <v>1598454.33</v>
      </c>
      <c r="L376" s="113">
        <v>1598454.33</v>
      </c>
      <c r="M376" s="39">
        <v>7</v>
      </c>
    </row>
    <row r="378" spans="1:13" x14ac:dyDescent="0.3">
      <c r="A378" s="35" t="s">
        <v>33</v>
      </c>
      <c r="B378" s="35" t="s">
        <v>579</v>
      </c>
      <c r="C378" s="35" t="s">
        <v>594</v>
      </c>
      <c r="D378" s="35" t="s">
        <v>72</v>
      </c>
      <c r="E378" s="35"/>
      <c r="F378" s="35" t="s">
        <v>189</v>
      </c>
      <c r="G378" s="35" t="s">
        <v>220</v>
      </c>
      <c r="H378" s="35" t="s">
        <v>191</v>
      </c>
      <c r="I378" s="35" t="s">
        <v>588</v>
      </c>
      <c r="J378" s="36" t="s">
        <v>595</v>
      </c>
      <c r="K378" s="37">
        <v>833246.13</v>
      </c>
      <c r="L378" s="37">
        <v>833246.13</v>
      </c>
      <c r="M378" s="35"/>
    </row>
    <row r="379" spans="1:13" x14ac:dyDescent="0.3">
      <c r="A379" s="35" t="s">
        <v>33</v>
      </c>
      <c r="B379" s="35" t="s">
        <v>579</v>
      </c>
      <c r="C379" s="35" t="s">
        <v>594</v>
      </c>
      <c r="D379" s="35" t="s">
        <v>72</v>
      </c>
      <c r="E379" s="35"/>
      <c r="F379" s="35" t="s">
        <v>189</v>
      </c>
      <c r="G379" s="35" t="s">
        <v>220</v>
      </c>
      <c r="H379" s="35" t="s">
        <v>191</v>
      </c>
      <c r="I379" s="35" t="s">
        <v>596</v>
      </c>
      <c r="J379" s="36" t="s">
        <v>597</v>
      </c>
      <c r="K379" s="37">
        <v>183016719.65000001</v>
      </c>
      <c r="L379" s="37">
        <v>183016719.65000001</v>
      </c>
      <c r="M379" s="35"/>
    </row>
    <row r="380" spans="1:13" x14ac:dyDescent="0.3">
      <c r="A380" s="35" t="s">
        <v>33</v>
      </c>
      <c r="B380" s="35" t="s">
        <v>579</v>
      </c>
      <c r="C380" s="35" t="s">
        <v>594</v>
      </c>
      <c r="D380" s="35" t="s">
        <v>72</v>
      </c>
      <c r="E380" s="35"/>
      <c r="F380" s="35" t="s">
        <v>189</v>
      </c>
      <c r="G380" s="35" t="s">
        <v>220</v>
      </c>
      <c r="H380" s="35" t="s">
        <v>191</v>
      </c>
      <c r="I380" s="35" t="s">
        <v>598</v>
      </c>
      <c r="J380" s="36" t="s">
        <v>599</v>
      </c>
      <c r="K380" s="37">
        <v>338787428.06</v>
      </c>
      <c r="L380" s="37">
        <v>338787428.06</v>
      </c>
      <c r="M380" s="35"/>
    </row>
    <row r="381" spans="1:13" x14ac:dyDescent="0.3">
      <c r="A381" s="35" t="s">
        <v>33</v>
      </c>
      <c r="B381" s="35" t="s">
        <v>579</v>
      </c>
      <c r="C381" s="35" t="s">
        <v>594</v>
      </c>
      <c r="D381" s="35" t="s">
        <v>72</v>
      </c>
      <c r="E381" s="35"/>
      <c r="F381" s="35" t="s">
        <v>189</v>
      </c>
      <c r="G381" s="35" t="s">
        <v>220</v>
      </c>
      <c r="H381" s="35" t="s">
        <v>191</v>
      </c>
      <c r="I381" s="35" t="s">
        <v>600</v>
      </c>
      <c r="J381" s="36" t="s">
        <v>601</v>
      </c>
      <c r="K381" s="37">
        <v>27889626.449999999</v>
      </c>
      <c r="L381" s="37">
        <v>27889626.449999999</v>
      </c>
      <c r="M381" s="35"/>
    </row>
    <row r="382" spans="1:13" ht="15" thickBot="1" x14ac:dyDescent="0.35">
      <c r="A382" s="35" t="s">
        <v>33</v>
      </c>
      <c r="B382" s="35" t="s">
        <v>579</v>
      </c>
      <c r="C382" s="35" t="s">
        <v>594</v>
      </c>
      <c r="D382" s="35" t="s">
        <v>72</v>
      </c>
      <c r="E382" s="35"/>
      <c r="F382" s="35" t="s">
        <v>189</v>
      </c>
      <c r="G382" s="35" t="s">
        <v>220</v>
      </c>
      <c r="H382" s="35" t="s">
        <v>191</v>
      </c>
      <c r="I382" s="35" t="s">
        <v>591</v>
      </c>
      <c r="J382" s="36" t="s">
        <v>602</v>
      </c>
      <c r="K382" s="37">
        <v>534377.79</v>
      </c>
      <c r="L382" s="37">
        <v>534377.79</v>
      </c>
      <c r="M382" s="35"/>
    </row>
    <row r="383" spans="1:13" s="39" customFormat="1" x14ac:dyDescent="0.3">
      <c r="A383" s="38" t="s">
        <v>33</v>
      </c>
      <c r="B383" s="38" t="s">
        <v>579</v>
      </c>
      <c r="C383" s="38" t="s">
        <v>594</v>
      </c>
      <c r="E383" s="39">
        <v>7</v>
      </c>
      <c r="J383" s="112" t="s">
        <v>603</v>
      </c>
      <c r="K383" s="113">
        <v>551061398.08000004</v>
      </c>
      <c r="L383" s="113">
        <v>551061398.08000004</v>
      </c>
      <c r="M383" s="39">
        <v>7</v>
      </c>
    </row>
    <row r="385" spans="1:13" x14ac:dyDescent="0.3">
      <c r="A385" s="35" t="s">
        <v>33</v>
      </c>
      <c r="B385" s="35" t="s">
        <v>579</v>
      </c>
      <c r="C385" s="35" t="s">
        <v>604</v>
      </c>
      <c r="D385" s="35" t="s">
        <v>73</v>
      </c>
      <c r="E385" s="35"/>
      <c r="F385" s="35" t="s">
        <v>189</v>
      </c>
      <c r="G385" s="35" t="s">
        <v>220</v>
      </c>
      <c r="H385" s="35" t="s">
        <v>191</v>
      </c>
      <c r="I385" s="35" t="s">
        <v>588</v>
      </c>
      <c r="J385" s="36" t="s">
        <v>605</v>
      </c>
      <c r="K385" s="37">
        <v>4682782.83</v>
      </c>
      <c r="L385" s="37">
        <v>4682782.83</v>
      </c>
      <c r="M385" s="35"/>
    </row>
    <row r="386" spans="1:13" x14ac:dyDescent="0.3">
      <c r="A386" s="35" t="s">
        <v>33</v>
      </c>
      <c r="B386" s="35" t="s">
        <v>579</v>
      </c>
      <c r="C386" s="35" t="s">
        <v>604</v>
      </c>
      <c r="D386" s="35" t="s">
        <v>73</v>
      </c>
      <c r="E386" s="35"/>
      <c r="F386" s="35" t="s">
        <v>189</v>
      </c>
      <c r="G386" s="35" t="s">
        <v>220</v>
      </c>
      <c r="H386" s="35" t="s">
        <v>191</v>
      </c>
      <c r="I386" s="35" t="s">
        <v>596</v>
      </c>
      <c r="J386" s="36" t="s">
        <v>606</v>
      </c>
      <c r="K386" s="37">
        <v>132932291.13</v>
      </c>
      <c r="L386" s="37">
        <v>132932291.13</v>
      </c>
      <c r="M386" s="35"/>
    </row>
    <row r="387" spans="1:13" x14ac:dyDescent="0.3">
      <c r="A387" s="35" t="s">
        <v>33</v>
      </c>
      <c r="B387" s="35" t="s">
        <v>579</v>
      </c>
      <c r="C387" s="35" t="s">
        <v>604</v>
      </c>
      <c r="D387" s="35" t="s">
        <v>73</v>
      </c>
      <c r="E387" s="35"/>
      <c r="F387" s="35" t="s">
        <v>189</v>
      </c>
      <c r="G387" s="35" t="s">
        <v>220</v>
      </c>
      <c r="H387" s="35" t="s">
        <v>191</v>
      </c>
      <c r="I387" s="35" t="s">
        <v>596</v>
      </c>
      <c r="J387" s="36" t="s">
        <v>607</v>
      </c>
      <c r="K387" s="37">
        <v>-33200.26</v>
      </c>
      <c r="L387" s="37">
        <v>-33200.26</v>
      </c>
      <c r="M387" s="35"/>
    </row>
    <row r="388" spans="1:13" x14ac:dyDescent="0.3">
      <c r="A388" s="35" t="s">
        <v>33</v>
      </c>
      <c r="B388" s="35" t="s">
        <v>579</v>
      </c>
      <c r="C388" s="35" t="s">
        <v>604</v>
      </c>
      <c r="D388" s="35" t="s">
        <v>73</v>
      </c>
      <c r="E388" s="35"/>
      <c r="F388" s="35" t="s">
        <v>189</v>
      </c>
      <c r="G388" s="35" t="s">
        <v>220</v>
      </c>
      <c r="H388" s="35" t="s">
        <v>191</v>
      </c>
      <c r="I388" s="35" t="s">
        <v>598</v>
      </c>
      <c r="J388" s="36" t="s">
        <v>608</v>
      </c>
      <c r="K388" s="37">
        <v>251102084.87</v>
      </c>
      <c r="L388" s="37">
        <v>251102084.87</v>
      </c>
      <c r="M388" s="35"/>
    </row>
    <row r="389" spans="1:13" ht="15" thickBot="1" x14ac:dyDescent="0.35">
      <c r="A389" s="35" t="s">
        <v>33</v>
      </c>
      <c r="B389" s="35" t="s">
        <v>579</v>
      </c>
      <c r="C389" s="35" t="s">
        <v>604</v>
      </c>
      <c r="D389" s="35" t="s">
        <v>73</v>
      </c>
      <c r="E389" s="35"/>
      <c r="F389" s="35" t="s">
        <v>189</v>
      </c>
      <c r="G389" s="35" t="s">
        <v>220</v>
      </c>
      <c r="H389" s="35" t="s">
        <v>191</v>
      </c>
      <c r="I389" s="35" t="s">
        <v>598</v>
      </c>
      <c r="J389" s="36" t="s">
        <v>609</v>
      </c>
      <c r="K389" s="37">
        <v>-515835.9</v>
      </c>
      <c r="L389" s="37">
        <v>-515835.9</v>
      </c>
      <c r="M389" s="35"/>
    </row>
    <row r="390" spans="1:13" s="39" customFormat="1" x14ac:dyDescent="0.3">
      <c r="A390" s="38" t="s">
        <v>33</v>
      </c>
      <c r="B390" s="38" t="s">
        <v>579</v>
      </c>
      <c r="C390" s="38" t="s">
        <v>604</v>
      </c>
      <c r="E390" s="39">
        <v>7</v>
      </c>
      <c r="J390" s="112" t="s">
        <v>610</v>
      </c>
      <c r="K390" s="113">
        <v>388168122.66999996</v>
      </c>
      <c r="L390" s="113">
        <v>388168122.66999996</v>
      </c>
      <c r="M390" s="39">
        <v>7</v>
      </c>
    </row>
    <row r="392" spans="1:13" ht="15" thickBot="1" x14ac:dyDescent="0.35">
      <c r="A392" s="35" t="s">
        <v>33</v>
      </c>
      <c r="B392" s="35" t="s">
        <v>579</v>
      </c>
      <c r="C392" s="35" t="s">
        <v>611</v>
      </c>
      <c r="D392" s="35" t="s">
        <v>73</v>
      </c>
      <c r="E392" s="35"/>
      <c r="F392" s="35" t="s">
        <v>189</v>
      </c>
      <c r="G392" s="35" t="s">
        <v>220</v>
      </c>
      <c r="H392" s="35" t="s">
        <v>191</v>
      </c>
      <c r="I392" s="35" t="s">
        <v>600</v>
      </c>
      <c r="J392" s="36" t="s">
        <v>612</v>
      </c>
      <c r="K392" s="37">
        <v>11720855.27</v>
      </c>
      <c r="L392" s="37">
        <v>11720855.27</v>
      </c>
      <c r="M392" s="35"/>
    </row>
    <row r="393" spans="1:13" s="39" customFormat="1" x14ac:dyDescent="0.3">
      <c r="A393" s="38" t="s">
        <v>33</v>
      </c>
      <c r="B393" s="38" t="s">
        <v>579</v>
      </c>
      <c r="C393" s="38" t="s">
        <v>611</v>
      </c>
      <c r="E393" s="39">
        <v>7</v>
      </c>
      <c r="J393" s="112" t="s">
        <v>613</v>
      </c>
      <c r="K393" s="113">
        <v>11720855.27</v>
      </c>
      <c r="L393" s="113">
        <v>11720855.27</v>
      </c>
      <c r="M393" s="39">
        <v>7</v>
      </c>
    </row>
    <row r="395" spans="1:13" x14ac:dyDescent="0.3">
      <c r="A395" s="35" t="s">
        <v>33</v>
      </c>
      <c r="B395" s="35" t="s">
        <v>579</v>
      </c>
      <c r="C395" s="35" t="s">
        <v>614</v>
      </c>
      <c r="D395" s="35" t="s">
        <v>68</v>
      </c>
      <c r="E395" s="35"/>
      <c r="F395" s="35" t="s">
        <v>189</v>
      </c>
      <c r="G395" s="35" t="s">
        <v>220</v>
      </c>
      <c r="H395" s="35" t="s">
        <v>191</v>
      </c>
      <c r="I395" s="35" t="s">
        <v>596</v>
      </c>
      <c r="J395" s="36" t="s">
        <v>615</v>
      </c>
      <c r="K395" s="37">
        <v>211743666.61000001</v>
      </c>
      <c r="L395" s="37">
        <v>211743666.61000001</v>
      </c>
      <c r="M395" s="35"/>
    </row>
    <row r="396" spans="1:13" x14ac:dyDescent="0.3">
      <c r="A396" s="35" t="s">
        <v>33</v>
      </c>
      <c r="B396" s="35" t="s">
        <v>579</v>
      </c>
      <c r="C396" s="35" t="s">
        <v>614</v>
      </c>
      <c r="D396" s="35" t="s">
        <v>68</v>
      </c>
      <c r="E396" s="35"/>
      <c r="F396" s="35" t="s">
        <v>189</v>
      </c>
      <c r="G396" s="35" t="s">
        <v>220</v>
      </c>
      <c r="H396" s="35" t="s">
        <v>191</v>
      </c>
      <c r="I396" s="35" t="s">
        <v>598</v>
      </c>
      <c r="J396" s="36" t="s">
        <v>616</v>
      </c>
      <c r="K396" s="37">
        <v>508827259.42000002</v>
      </c>
      <c r="L396" s="37">
        <v>508827259.42000002</v>
      </c>
      <c r="M396" s="35"/>
    </row>
    <row r="397" spans="1:13" ht="15" thickBot="1" x14ac:dyDescent="0.35">
      <c r="A397" s="35" t="s">
        <v>33</v>
      </c>
      <c r="B397" s="35" t="s">
        <v>579</v>
      </c>
      <c r="C397" s="35" t="s">
        <v>614</v>
      </c>
      <c r="D397" s="35" t="s">
        <v>68</v>
      </c>
      <c r="E397" s="35"/>
      <c r="F397" s="35" t="s">
        <v>189</v>
      </c>
      <c r="G397" s="35" t="s">
        <v>220</v>
      </c>
      <c r="H397" s="35" t="s">
        <v>191</v>
      </c>
      <c r="I397" s="35" t="s">
        <v>600</v>
      </c>
      <c r="J397" s="36" t="s">
        <v>617</v>
      </c>
      <c r="K397" s="37">
        <v>11579753.33</v>
      </c>
      <c r="L397" s="37">
        <v>11579753.33</v>
      </c>
      <c r="M397" s="35"/>
    </row>
    <row r="398" spans="1:13" s="39" customFormat="1" x14ac:dyDescent="0.3">
      <c r="A398" s="38" t="s">
        <v>33</v>
      </c>
      <c r="B398" s="38" t="s">
        <v>579</v>
      </c>
      <c r="C398" s="38" t="s">
        <v>614</v>
      </c>
      <c r="E398" s="39">
        <v>8</v>
      </c>
      <c r="J398" s="112" t="s">
        <v>618</v>
      </c>
      <c r="K398" s="113">
        <v>732150679.36000001</v>
      </c>
      <c r="L398" s="113">
        <v>732150679.36000001</v>
      </c>
      <c r="M398" s="39">
        <v>8</v>
      </c>
    </row>
    <row r="400" spans="1:13" x14ac:dyDescent="0.3">
      <c r="A400" s="35" t="s">
        <v>33</v>
      </c>
      <c r="B400" s="35" t="s">
        <v>579</v>
      </c>
      <c r="C400" s="35" t="s">
        <v>619</v>
      </c>
      <c r="D400" s="35" t="s">
        <v>65</v>
      </c>
      <c r="E400" s="35"/>
      <c r="F400" s="35" t="s">
        <v>189</v>
      </c>
      <c r="G400" s="35" t="s">
        <v>220</v>
      </c>
      <c r="H400" s="35" t="s">
        <v>191</v>
      </c>
      <c r="I400" s="35" t="s">
        <v>588</v>
      </c>
      <c r="J400" s="36" t="s">
        <v>620</v>
      </c>
      <c r="K400" s="37">
        <v>2126965.0099999998</v>
      </c>
      <c r="L400" s="37">
        <v>2126965.0099999998</v>
      </c>
      <c r="M400" s="35"/>
    </row>
    <row r="401" spans="1:13" x14ac:dyDescent="0.3">
      <c r="A401" s="35" t="s">
        <v>33</v>
      </c>
      <c r="B401" s="35" t="s">
        <v>579</v>
      </c>
      <c r="C401" s="35" t="s">
        <v>619</v>
      </c>
      <c r="D401" s="35" t="s">
        <v>65</v>
      </c>
      <c r="E401" s="35"/>
      <c r="F401" s="35" t="s">
        <v>189</v>
      </c>
      <c r="G401" s="35" t="s">
        <v>220</v>
      </c>
      <c r="H401" s="35" t="s">
        <v>191</v>
      </c>
      <c r="I401" s="35" t="s">
        <v>588</v>
      </c>
      <c r="J401" s="36" t="s">
        <v>621</v>
      </c>
      <c r="K401" s="37">
        <v>105649425.53</v>
      </c>
      <c r="L401" s="37">
        <v>105649425.53</v>
      </c>
      <c r="M401" s="35"/>
    </row>
    <row r="402" spans="1:13" x14ac:dyDescent="0.3">
      <c r="A402" s="35" t="s">
        <v>33</v>
      </c>
      <c r="B402" s="35" t="s">
        <v>579</v>
      </c>
      <c r="C402" s="35" t="s">
        <v>619</v>
      </c>
      <c r="D402" s="35" t="s">
        <v>65</v>
      </c>
      <c r="E402" s="35"/>
      <c r="F402" s="35" t="s">
        <v>189</v>
      </c>
      <c r="G402" s="35" t="s">
        <v>220</v>
      </c>
      <c r="H402" s="35" t="s">
        <v>191</v>
      </c>
      <c r="I402" s="35" t="s">
        <v>596</v>
      </c>
      <c r="J402" s="36" t="s">
        <v>622</v>
      </c>
      <c r="K402" s="37">
        <v>239050983.94</v>
      </c>
      <c r="L402" s="37">
        <v>239050983.94</v>
      </c>
      <c r="M402" s="35"/>
    </row>
    <row r="403" spans="1:13" x14ac:dyDescent="0.3">
      <c r="A403" s="35" t="s">
        <v>33</v>
      </c>
      <c r="B403" s="35" t="s">
        <v>579</v>
      </c>
      <c r="C403" s="35" t="s">
        <v>619</v>
      </c>
      <c r="D403" s="35" t="s">
        <v>65</v>
      </c>
      <c r="E403" s="35"/>
      <c r="F403" s="35" t="s">
        <v>189</v>
      </c>
      <c r="G403" s="35" t="s">
        <v>220</v>
      </c>
      <c r="H403" s="35" t="s">
        <v>191</v>
      </c>
      <c r="I403" s="35" t="s">
        <v>596</v>
      </c>
      <c r="J403" s="36" t="s">
        <v>623</v>
      </c>
      <c r="K403" s="37">
        <v>12420488.08</v>
      </c>
      <c r="L403" s="37">
        <v>12420488.08</v>
      </c>
      <c r="M403" s="35"/>
    </row>
    <row r="404" spans="1:13" x14ac:dyDescent="0.3">
      <c r="A404" s="35" t="s">
        <v>33</v>
      </c>
      <c r="B404" s="35" t="s">
        <v>579</v>
      </c>
      <c r="C404" s="35" t="s">
        <v>619</v>
      </c>
      <c r="D404" s="35" t="s">
        <v>65</v>
      </c>
      <c r="E404" s="35"/>
      <c r="F404" s="35" t="s">
        <v>189</v>
      </c>
      <c r="G404" s="35" t="s">
        <v>220</v>
      </c>
      <c r="H404" s="35" t="s">
        <v>191</v>
      </c>
      <c r="I404" s="35" t="s">
        <v>598</v>
      </c>
      <c r="J404" s="36" t="s">
        <v>624</v>
      </c>
      <c r="K404" s="37">
        <v>4611026.5199999996</v>
      </c>
      <c r="L404" s="37">
        <v>4611026.5199999996</v>
      </c>
      <c r="M404" s="35"/>
    </row>
    <row r="405" spans="1:13" x14ac:dyDescent="0.3">
      <c r="A405" s="35" t="s">
        <v>33</v>
      </c>
      <c r="B405" s="35" t="s">
        <v>579</v>
      </c>
      <c r="C405" s="35" t="s">
        <v>619</v>
      </c>
      <c r="D405" s="35" t="s">
        <v>65</v>
      </c>
      <c r="E405" s="35"/>
      <c r="F405" s="35" t="s">
        <v>189</v>
      </c>
      <c r="G405" s="35" t="s">
        <v>220</v>
      </c>
      <c r="H405" s="35" t="s">
        <v>191</v>
      </c>
      <c r="I405" s="35" t="s">
        <v>598</v>
      </c>
      <c r="J405" s="36" t="s">
        <v>625</v>
      </c>
      <c r="K405" s="37">
        <v>687570297.20000005</v>
      </c>
      <c r="L405" s="37">
        <v>687570297.20000005</v>
      </c>
      <c r="M405" s="35"/>
    </row>
    <row r="406" spans="1:13" x14ac:dyDescent="0.3">
      <c r="A406" s="35" t="s">
        <v>33</v>
      </c>
      <c r="B406" s="35" t="s">
        <v>579</v>
      </c>
      <c r="C406" s="35" t="s">
        <v>619</v>
      </c>
      <c r="D406" s="35" t="s">
        <v>65</v>
      </c>
      <c r="E406" s="35"/>
      <c r="F406" s="35" t="s">
        <v>189</v>
      </c>
      <c r="G406" s="35" t="s">
        <v>220</v>
      </c>
      <c r="H406" s="35" t="s">
        <v>191</v>
      </c>
      <c r="I406" s="35" t="s">
        <v>600</v>
      </c>
      <c r="J406" s="36" t="s">
        <v>626</v>
      </c>
      <c r="K406" s="37">
        <v>17097416.350000001</v>
      </c>
      <c r="L406" s="37">
        <v>17097416.350000001</v>
      </c>
      <c r="M406" s="35"/>
    </row>
    <row r="407" spans="1:13" ht="15" thickBot="1" x14ac:dyDescent="0.35">
      <c r="A407" s="35" t="s">
        <v>33</v>
      </c>
      <c r="B407" s="35" t="s">
        <v>579</v>
      </c>
      <c r="C407" s="35" t="s">
        <v>619</v>
      </c>
      <c r="D407" s="35" t="s">
        <v>65</v>
      </c>
      <c r="E407" s="35"/>
      <c r="F407" s="35" t="s">
        <v>189</v>
      </c>
      <c r="G407" s="35" t="s">
        <v>220</v>
      </c>
      <c r="H407" s="35" t="s">
        <v>191</v>
      </c>
      <c r="I407" s="35" t="s">
        <v>591</v>
      </c>
      <c r="J407" s="36" t="s">
        <v>627</v>
      </c>
      <c r="K407" s="37">
        <v>2637842.37</v>
      </c>
      <c r="L407" s="37">
        <v>2637842.37</v>
      </c>
      <c r="M407" s="35"/>
    </row>
    <row r="408" spans="1:13" s="39" customFormat="1" x14ac:dyDescent="0.3">
      <c r="A408" s="38" t="s">
        <v>33</v>
      </c>
      <c r="B408" s="38" t="s">
        <v>579</v>
      </c>
      <c r="C408" s="38" t="s">
        <v>619</v>
      </c>
      <c r="E408" s="39">
        <v>8</v>
      </c>
      <c r="J408" s="112" t="s">
        <v>628</v>
      </c>
      <c r="K408" s="113">
        <v>1071164445</v>
      </c>
      <c r="L408" s="113">
        <v>1071164445</v>
      </c>
      <c r="M408" s="39">
        <v>8</v>
      </c>
    </row>
    <row r="410" spans="1:13" ht="15" thickBot="1" x14ac:dyDescent="0.35">
      <c r="A410" s="35" t="s">
        <v>33</v>
      </c>
      <c r="B410" s="35" t="s">
        <v>579</v>
      </c>
      <c r="C410" s="35" t="s">
        <v>629</v>
      </c>
      <c r="D410" s="35" t="s">
        <v>630</v>
      </c>
      <c r="E410" s="35"/>
      <c r="F410" s="35" t="s">
        <v>189</v>
      </c>
      <c r="G410" s="35" t="s">
        <v>191</v>
      </c>
      <c r="H410" s="35" t="s">
        <v>220</v>
      </c>
      <c r="I410" s="35" t="s">
        <v>231</v>
      </c>
      <c r="J410" s="36" t="s">
        <v>631</v>
      </c>
      <c r="K410" s="37">
        <v>53684043.233793318</v>
      </c>
      <c r="L410" s="37">
        <v>208275164.32975501</v>
      </c>
      <c r="M410" s="35"/>
    </row>
    <row r="411" spans="1:13" s="39" customFormat="1" x14ac:dyDescent="0.3">
      <c r="A411" s="38" t="s">
        <v>33</v>
      </c>
      <c r="B411" s="38" t="s">
        <v>579</v>
      </c>
      <c r="C411" s="38" t="s">
        <v>629</v>
      </c>
      <c r="E411" s="39">
        <v>8</v>
      </c>
      <c r="J411" s="112" t="s">
        <v>632</v>
      </c>
      <c r="K411" s="113">
        <v>53684043.233793318</v>
      </c>
      <c r="L411" s="113">
        <v>208275164.32975501</v>
      </c>
      <c r="M411" s="39">
        <v>8</v>
      </c>
    </row>
    <row r="413" spans="1:13" ht="15" thickBot="1" x14ac:dyDescent="0.35">
      <c r="A413" s="35" t="s">
        <v>33</v>
      </c>
      <c r="B413" s="35" t="s">
        <v>579</v>
      </c>
      <c r="C413" s="35" t="s">
        <v>633</v>
      </c>
      <c r="D413" s="35" t="s">
        <v>188</v>
      </c>
      <c r="E413" s="35"/>
      <c r="F413" s="35" t="s">
        <v>189</v>
      </c>
      <c r="G413" s="35" t="s">
        <v>191</v>
      </c>
      <c r="H413" s="35" t="s">
        <v>220</v>
      </c>
      <c r="I413" s="35" t="s">
        <v>231</v>
      </c>
      <c r="J413" s="36" t="s">
        <v>634</v>
      </c>
      <c r="K413" s="37">
        <v>399300.97142037051</v>
      </c>
      <c r="L413" s="37">
        <v>784919.24042085931</v>
      </c>
      <c r="M413" s="35"/>
    </row>
    <row r="414" spans="1:13" s="39" customFormat="1" x14ac:dyDescent="0.3">
      <c r="A414" s="38" t="s">
        <v>33</v>
      </c>
      <c r="B414" s="38" t="s">
        <v>579</v>
      </c>
      <c r="C414" s="38" t="s">
        <v>633</v>
      </c>
      <c r="E414" s="39">
        <v>9</v>
      </c>
      <c r="J414" s="112" t="s">
        <v>635</v>
      </c>
      <c r="K414" s="113">
        <v>399300.97142037051</v>
      </c>
      <c r="L414" s="113">
        <v>784919.24042085931</v>
      </c>
      <c r="M414" s="39">
        <v>9</v>
      </c>
    </row>
    <row r="416" spans="1:13" x14ac:dyDescent="0.3">
      <c r="A416" s="35" t="s">
        <v>33</v>
      </c>
      <c r="B416" s="35" t="s">
        <v>579</v>
      </c>
      <c r="C416" s="35" t="s">
        <v>636</v>
      </c>
      <c r="D416" s="35" t="s">
        <v>188</v>
      </c>
      <c r="E416" s="35">
        <v>9</v>
      </c>
      <c r="F416" s="35" t="s">
        <v>283</v>
      </c>
      <c r="G416" s="35" t="s">
        <v>191</v>
      </c>
      <c r="H416" s="35" t="s">
        <v>310</v>
      </c>
      <c r="I416" s="35" t="s">
        <v>231</v>
      </c>
      <c r="J416" s="36" t="s">
        <v>637</v>
      </c>
      <c r="K416" s="37">
        <v>23396084.428539477</v>
      </c>
      <c r="L416" s="37">
        <v>23437204.508965187</v>
      </c>
      <c r="M416" s="35">
        <v>9</v>
      </c>
    </row>
    <row r="417" spans="1:13" x14ac:dyDescent="0.3">
      <c r="A417" s="35" t="s">
        <v>33</v>
      </c>
      <c r="B417" s="35" t="s">
        <v>579</v>
      </c>
      <c r="C417" s="35" t="s">
        <v>636</v>
      </c>
      <c r="D417" s="35" t="s">
        <v>188</v>
      </c>
      <c r="E417" s="35">
        <v>9</v>
      </c>
      <c r="F417" s="35" t="s">
        <v>283</v>
      </c>
      <c r="G417" s="35" t="s">
        <v>191</v>
      </c>
      <c r="H417" s="35" t="s">
        <v>638</v>
      </c>
      <c r="I417" s="35" t="s">
        <v>231</v>
      </c>
      <c r="J417" s="36" t="s">
        <v>639</v>
      </c>
      <c r="K417" s="37">
        <v>4692018.1773421261</v>
      </c>
      <c r="L417" s="37">
        <v>4960614.4132281393</v>
      </c>
      <c r="M417" s="35">
        <v>9</v>
      </c>
    </row>
    <row r="418" spans="1:13" x14ac:dyDescent="0.3">
      <c r="A418" s="35" t="s">
        <v>33</v>
      </c>
      <c r="B418" s="35" t="s">
        <v>579</v>
      </c>
      <c r="C418" s="35" t="s">
        <v>636</v>
      </c>
      <c r="D418" s="35" t="s">
        <v>58</v>
      </c>
      <c r="E418" s="35">
        <v>8</v>
      </c>
      <c r="F418" s="35" t="s">
        <v>283</v>
      </c>
      <c r="G418" s="35" t="s">
        <v>310</v>
      </c>
      <c r="H418" s="35" t="s">
        <v>191</v>
      </c>
      <c r="I418" s="35" t="s">
        <v>588</v>
      </c>
      <c r="J418" s="36" t="s">
        <v>640</v>
      </c>
      <c r="K418" s="37">
        <v>1334286.1100000001</v>
      </c>
      <c r="L418" s="37">
        <v>1334286.1100000001</v>
      </c>
      <c r="M418" s="35">
        <v>8</v>
      </c>
    </row>
    <row r="419" spans="1:13" x14ac:dyDescent="0.3">
      <c r="A419" s="35" t="s">
        <v>33</v>
      </c>
      <c r="B419" s="35" t="s">
        <v>579</v>
      </c>
      <c r="C419" s="35" t="s">
        <v>636</v>
      </c>
      <c r="D419" s="35" t="s">
        <v>58</v>
      </c>
      <c r="E419" s="35">
        <v>8</v>
      </c>
      <c r="F419" s="35" t="s">
        <v>283</v>
      </c>
      <c r="G419" s="35" t="s">
        <v>310</v>
      </c>
      <c r="H419" s="35" t="s">
        <v>191</v>
      </c>
      <c r="I419" s="35" t="s">
        <v>588</v>
      </c>
      <c r="J419" s="36" t="s">
        <v>641</v>
      </c>
      <c r="K419" s="37">
        <v>6704967.25</v>
      </c>
      <c r="L419" s="37">
        <v>6704967.25</v>
      </c>
      <c r="M419" s="35">
        <v>8</v>
      </c>
    </row>
    <row r="420" spans="1:13" x14ac:dyDescent="0.3">
      <c r="A420" s="35" t="s">
        <v>33</v>
      </c>
      <c r="B420" s="35" t="s">
        <v>579</v>
      </c>
      <c r="C420" s="35" t="s">
        <v>636</v>
      </c>
      <c r="D420" s="35" t="s">
        <v>58</v>
      </c>
      <c r="E420" s="35">
        <v>8</v>
      </c>
      <c r="F420" s="35" t="s">
        <v>283</v>
      </c>
      <c r="G420" s="35" t="s">
        <v>310</v>
      </c>
      <c r="H420" s="35" t="s">
        <v>191</v>
      </c>
      <c r="I420" s="35" t="s">
        <v>588</v>
      </c>
      <c r="J420" s="36" t="s">
        <v>642</v>
      </c>
      <c r="K420" s="37">
        <v>9807004.8499999996</v>
      </c>
      <c r="L420" s="37">
        <v>9807004.8499999996</v>
      </c>
      <c r="M420" s="35">
        <v>8</v>
      </c>
    </row>
    <row r="421" spans="1:13" x14ac:dyDescent="0.3">
      <c r="A421" s="35" t="s">
        <v>33</v>
      </c>
      <c r="B421" s="35" t="s">
        <v>579</v>
      </c>
      <c r="C421" s="35" t="s">
        <v>636</v>
      </c>
      <c r="D421" s="35" t="s">
        <v>58</v>
      </c>
      <c r="E421" s="35">
        <v>8</v>
      </c>
      <c r="F421" s="35" t="s">
        <v>283</v>
      </c>
      <c r="G421" s="35" t="s">
        <v>340</v>
      </c>
      <c r="H421" s="35" t="s">
        <v>191</v>
      </c>
      <c r="I421" s="35" t="s">
        <v>588</v>
      </c>
      <c r="J421" s="36" t="s">
        <v>643</v>
      </c>
      <c r="K421" s="37">
        <v>5425075.5800000001</v>
      </c>
      <c r="L421" s="37">
        <v>5425075.5800000001</v>
      </c>
      <c r="M421" s="35">
        <v>8</v>
      </c>
    </row>
    <row r="422" spans="1:13" x14ac:dyDescent="0.3">
      <c r="A422" s="35" t="s">
        <v>33</v>
      </c>
      <c r="B422" s="35" t="s">
        <v>579</v>
      </c>
      <c r="C422" s="35" t="s">
        <v>636</v>
      </c>
      <c r="D422" s="35" t="s">
        <v>58</v>
      </c>
      <c r="E422" s="35">
        <v>8</v>
      </c>
      <c r="F422" s="35" t="s">
        <v>283</v>
      </c>
      <c r="G422" s="35" t="s">
        <v>340</v>
      </c>
      <c r="H422" s="35" t="s">
        <v>191</v>
      </c>
      <c r="I422" s="35" t="s">
        <v>588</v>
      </c>
      <c r="J422" s="36" t="s">
        <v>644</v>
      </c>
      <c r="K422" s="37">
        <v>273349.44</v>
      </c>
      <c r="L422" s="37">
        <v>273349.44</v>
      </c>
      <c r="M422" s="35">
        <v>8</v>
      </c>
    </row>
    <row r="423" spans="1:13" x14ac:dyDescent="0.3">
      <c r="A423" s="35" t="s">
        <v>33</v>
      </c>
      <c r="B423" s="35" t="s">
        <v>579</v>
      </c>
      <c r="C423" s="35" t="s">
        <v>636</v>
      </c>
      <c r="D423" s="35" t="s">
        <v>58</v>
      </c>
      <c r="E423" s="35">
        <v>8</v>
      </c>
      <c r="F423" s="35" t="s">
        <v>283</v>
      </c>
      <c r="G423" s="35" t="s">
        <v>340</v>
      </c>
      <c r="H423" s="35" t="s">
        <v>191</v>
      </c>
      <c r="I423" s="35" t="s">
        <v>591</v>
      </c>
      <c r="J423" s="36" t="s">
        <v>645</v>
      </c>
      <c r="K423" s="37">
        <v>985341.61</v>
      </c>
      <c r="L423" s="37">
        <v>985341.61</v>
      </c>
      <c r="M423" s="35">
        <v>8</v>
      </c>
    </row>
    <row r="424" spans="1:13" x14ac:dyDescent="0.3">
      <c r="A424" s="35" t="s">
        <v>33</v>
      </c>
      <c r="B424" s="35" t="s">
        <v>579</v>
      </c>
      <c r="C424" s="35" t="s">
        <v>636</v>
      </c>
      <c r="D424" s="35" t="s">
        <v>58</v>
      </c>
      <c r="E424" s="35">
        <v>8</v>
      </c>
      <c r="F424" s="35" t="s">
        <v>283</v>
      </c>
      <c r="G424" s="35" t="s">
        <v>646</v>
      </c>
      <c r="H424" s="35" t="s">
        <v>191</v>
      </c>
      <c r="I424" s="35" t="s">
        <v>647</v>
      </c>
      <c r="J424" s="36" t="s">
        <v>648</v>
      </c>
      <c r="K424" s="37">
        <v>866028.53</v>
      </c>
      <c r="L424" s="37">
        <v>866028.53</v>
      </c>
      <c r="M424" s="35">
        <v>8</v>
      </c>
    </row>
    <row r="425" spans="1:13" x14ac:dyDescent="0.3">
      <c r="A425" s="35" t="s">
        <v>33</v>
      </c>
      <c r="B425" s="35" t="s">
        <v>579</v>
      </c>
      <c r="C425" s="35" t="s">
        <v>636</v>
      </c>
      <c r="D425" s="35" t="s">
        <v>630</v>
      </c>
      <c r="E425" s="35">
        <v>8</v>
      </c>
      <c r="F425" s="35" t="s">
        <v>283</v>
      </c>
      <c r="G425" s="35" t="s">
        <v>340</v>
      </c>
      <c r="H425" s="35" t="s">
        <v>191</v>
      </c>
      <c r="I425" s="35" t="s">
        <v>591</v>
      </c>
      <c r="J425" s="36" t="s">
        <v>649</v>
      </c>
      <c r="K425" s="37">
        <v>103058.89328675493</v>
      </c>
      <c r="L425" s="37">
        <v>103058.89328675493</v>
      </c>
      <c r="M425" s="35">
        <v>8</v>
      </c>
    </row>
    <row r="426" spans="1:13" x14ac:dyDescent="0.3">
      <c r="A426" s="35" t="s">
        <v>33</v>
      </c>
      <c r="B426" s="35" t="s">
        <v>579</v>
      </c>
      <c r="C426" s="35" t="s">
        <v>636</v>
      </c>
      <c r="D426" s="35" t="s">
        <v>650</v>
      </c>
      <c r="E426" s="35">
        <v>8</v>
      </c>
      <c r="F426" s="35" t="s">
        <v>283</v>
      </c>
      <c r="G426" s="35" t="s">
        <v>340</v>
      </c>
      <c r="H426" s="35" t="s">
        <v>191</v>
      </c>
      <c r="I426" s="35" t="s">
        <v>591</v>
      </c>
      <c r="J426" s="36" t="s">
        <v>651</v>
      </c>
      <c r="K426" s="37">
        <v>115976.64</v>
      </c>
      <c r="L426" s="37">
        <v>115976.64</v>
      </c>
      <c r="M426" s="35">
        <v>8</v>
      </c>
    </row>
    <row r="427" spans="1:13" x14ac:dyDescent="0.3">
      <c r="A427" s="35" t="s">
        <v>33</v>
      </c>
      <c r="B427" s="35" t="s">
        <v>579</v>
      </c>
      <c r="C427" s="35" t="s">
        <v>636</v>
      </c>
      <c r="D427" s="35" t="s">
        <v>236</v>
      </c>
      <c r="E427" s="35">
        <v>7</v>
      </c>
      <c r="F427" s="35" t="s">
        <v>283</v>
      </c>
      <c r="G427" s="35" t="s">
        <v>310</v>
      </c>
      <c r="H427" s="35" t="s">
        <v>191</v>
      </c>
      <c r="I427" s="35" t="s">
        <v>588</v>
      </c>
      <c r="J427" s="36" t="s">
        <v>652</v>
      </c>
      <c r="K427" s="37">
        <v>7601404.7699999996</v>
      </c>
      <c r="L427" s="37">
        <v>7601404.7699999996</v>
      </c>
      <c r="M427" s="35">
        <v>7</v>
      </c>
    </row>
    <row r="428" spans="1:13" x14ac:dyDescent="0.3">
      <c r="A428" s="35" t="s">
        <v>33</v>
      </c>
      <c r="B428" s="35" t="s">
        <v>579</v>
      </c>
      <c r="C428" s="35" t="s">
        <v>636</v>
      </c>
      <c r="D428" s="35" t="s">
        <v>236</v>
      </c>
      <c r="E428" s="35">
        <v>7</v>
      </c>
      <c r="F428" s="35" t="s">
        <v>283</v>
      </c>
      <c r="G428" s="35" t="s">
        <v>310</v>
      </c>
      <c r="H428" s="35" t="s">
        <v>191</v>
      </c>
      <c r="I428" s="35" t="s">
        <v>588</v>
      </c>
      <c r="J428" s="36" t="s">
        <v>653</v>
      </c>
      <c r="K428" s="37">
        <v>117793.83</v>
      </c>
      <c r="L428" s="37">
        <v>117793.83</v>
      </c>
      <c r="M428" s="35">
        <v>7</v>
      </c>
    </row>
    <row r="429" spans="1:13" x14ac:dyDescent="0.3">
      <c r="A429" s="35" t="s">
        <v>33</v>
      </c>
      <c r="B429" s="35" t="s">
        <v>579</v>
      </c>
      <c r="C429" s="35" t="s">
        <v>636</v>
      </c>
      <c r="D429" s="35" t="s">
        <v>236</v>
      </c>
      <c r="E429" s="35">
        <v>7</v>
      </c>
      <c r="F429" s="35" t="s">
        <v>283</v>
      </c>
      <c r="G429" s="35" t="s">
        <v>310</v>
      </c>
      <c r="H429" s="35" t="s">
        <v>191</v>
      </c>
      <c r="I429" s="35" t="s">
        <v>588</v>
      </c>
      <c r="J429" s="36" t="s">
        <v>654</v>
      </c>
      <c r="K429" s="37">
        <v>6704350.3299999973</v>
      </c>
      <c r="L429" s="37">
        <v>6633761.8899999959</v>
      </c>
      <c r="M429" s="35">
        <v>7</v>
      </c>
    </row>
    <row r="430" spans="1:13" x14ac:dyDescent="0.3">
      <c r="A430" s="35" t="s">
        <v>33</v>
      </c>
      <c r="B430" s="35" t="s">
        <v>579</v>
      </c>
      <c r="C430" s="35" t="s">
        <v>636</v>
      </c>
      <c r="D430" s="35" t="s">
        <v>236</v>
      </c>
      <c r="E430" s="35">
        <v>7</v>
      </c>
      <c r="F430" s="35" t="s">
        <v>283</v>
      </c>
      <c r="G430" s="35" t="s">
        <v>340</v>
      </c>
      <c r="H430" s="35" t="s">
        <v>191</v>
      </c>
      <c r="I430" s="35" t="s">
        <v>588</v>
      </c>
      <c r="J430" s="36" t="s">
        <v>655</v>
      </c>
      <c r="K430" s="37">
        <v>2154016.08</v>
      </c>
      <c r="L430" s="37">
        <v>2154016.08</v>
      </c>
      <c r="M430" s="35">
        <v>7</v>
      </c>
    </row>
    <row r="431" spans="1:13" x14ac:dyDescent="0.3">
      <c r="A431" s="35" t="s">
        <v>33</v>
      </c>
      <c r="B431" s="35" t="s">
        <v>579</v>
      </c>
      <c r="C431" s="35" t="s">
        <v>636</v>
      </c>
      <c r="D431" s="35" t="s">
        <v>236</v>
      </c>
      <c r="E431" s="35">
        <v>7</v>
      </c>
      <c r="F431" s="35" t="s">
        <v>283</v>
      </c>
      <c r="G431" s="35" t="s">
        <v>340</v>
      </c>
      <c r="H431" s="35" t="s">
        <v>191</v>
      </c>
      <c r="I431" s="35" t="s">
        <v>588</v>
      </c>
      <c r="J431" s="36" t="s">
        <v>656</v>
      </c>
      <c r="K431" s="37">
        <v>5251740.2</v>
      </c>
      <c r="L431" s="37">
        <v>5251740.2</v>
      </c>
      <c r="M431" s="35">
        <v>7</v>
      </c>
    </row>
    <row r="432" spans="1:13" x14ac:dyDescent="0.3">
      <c r="A432" s="35" t="s">
        <v>33</v>
      </c>
      <c r="B432" s="35" t="s">
        <v>579</v>
      </c>
      <c r="C432" s="35" t="s">
        <v>636</v>
      </c>
      <c r="D432" s="35" t="s">
        <v>236</v>
      </c>
      <c r="E432" s="35">
        <v>7</v>
      </c>
      <c r="F432" s="35" t="s">
        <v>283</v>
      </c>
      <c r="G432" s="35" t="s">
        <v>340</v>
      </c>
      <c r="H432" s="35" t="s">
        <v>191</v>
      </c>
      <c r="I432" s="35" t="s">
        <v>596</v>
      </c>
      <c r="J432" s="36" t="s">
        <v>657</v>
      </c>
      <c r="K432" s="37">
        <v>-135242.70000000001</v>
      </c>
      <c r="L432" s="37">
        <v>-135242.70000000001</v>
      </c>
      <c r="M432" s="35">
        <v>7</v>
      </c>
    </row>
    <row r="433" spans="1:13" x14ac:dyDescent="0.3">
      <c r="A433" s="35" t="s">
        <v>33</v>
      </c>
      <c r="B433" s="35" t="s">
        <v>579</v>
      </c>
      <c r="C433" s="35" t="s">
        <v>636</v>
      </c>
      <c r="D433" s="35" t="s">
        <v>236</v>
      </c>
      <c r="E433" s="35">
        <v>7</v>
      </c>
      <c r="F433" s="35" t="s">
        <v>283</v>
      </c>
      <c r="G433" s="35" t="s">
        <v>646</v>
      </c>
      <c r="H433" s="35" t="s">
        <v>191</v>
      </c>
      <c r="I433" s="35" t="s">
        <v>647</v>
      </c>
      <c r="J433" s="36" t="s">
        <v>658</v>
      </c>
      <c r="K433" s="37">
        <v>344457.64</v>
      </c>
      <c r="L433" s="37">
        <v>344457.64</v>
      </c>
      <c r="M433" s="35">
        <v>7</v>
      </c>
    </row>
    <row r="434" spans="1:13" x14ac:dyDescent="0.3">
      <c r="A434" s="35" t="s">
        <v>33</v>
      </c>
      <c r="B434" s="35" t="s">
        <v>579</v>
      </c>
      <c r="C434" s="35" t="s">
        <v>636</v>
      </c>
      <c r="D434" s="35" t="s">
        <v>582</v>
      </c>
      <c r="E434" s="35">
        <v>7</v>
      </c>
      <c r="F434" s="35" t="s">
        <v>283</v>
      </c>
      <c r="G434" s="35" t="s">
        <v>310</v>
      </c>
      <c r="H434" s="35" t="s">
        <v>191</v>
      </c>
      <c r="I434" s="35" t="s">
        <v>598</v>
      </c>
      <c r="J434" s="36" t="s">
        <v>659</v>
      </c>
      <c r="K434" s="37">
        <v>31029.789071424697</v>
      </c>
      <c r="L434" s="37">
        <v>31029.789071424697</v>
      </c>
      <c r="M434" s="35">
        <v>7</v>
      </c>
    </row>
    <row r="435" spans="1:13" x14ac:dyDescent="0.3">
      <c r="A435" s="35" t="s">
        <v>33</v>
      </c>
      <c r="B435" s="35" t="s">
        <v>579</v>
      </c>
      <c r="C435" s="35" t="s">
        <v>636</v>
      </c>
      <c r="D435" s="35" t="s">
        <v>582</v>
      </c>
      <c r="E435" s="35">
        <v>7</v>
      </c>
      <c r="F435" s="35" t="s">
        <v>283</v>
      </c>
      <c r="G435" s="35" t="s">
        <v>310</v>
      </c>
      <c r="H435" s="35" t="s">
        <v>191</v>
      </c>
      <c r="I435" s="35" t="s">
        <v>598</v>
      </c>
      <c r="J435" s="36" t="s">
        <v>660</v>
      </c>
      <c r="K435" s="37">
        <v>712220.14860127505</v>
      </c>
      <c r="L435" s="37">
        <v>712220.14860127505</v>
      </c>
      <c r="M435" s="35">
        <v>7</v>
      </c>
    </row>
    <row r="436" spans="1:13" x14ac:dyDescent="0.3">
      <c r="A436" s="35" t="s">
        <v>33</v>
      </c>
      <c r="B436" s="35" t="s">
        <v>579</v>
      </c>
      <c r="C436" s="35" t="s">
        <v>636</v>
      </c>
      <c r="D436" s="35" t="s">
        <v>582</v>
      </c>
      <c r="E436" s="35">
        <v>7</v>
      </c>
      <c r="F436" s="35" t="s">
        <v>283</v>
      </c>
      <c r="G436" s="35" t="s">
        <v>310</v>
      </c>
      <c r="H436" s="35" t="s">
        <v>191</v>
      </c>
      <c r="I436" s="35" t="s">
        <v>600</v>
      </c>
      <c r="J436" s="36" t="s">
        <v>661</v>
      </c>
      <c r="K436" s="37">
        <v>745329.56353620277</v>
      </c>
      <c r="L436" s="37">
        <v>745329.56353620277</v>
      </c>
      <c r="M436" s="35">
        <v>7</v>
      </c>
    </row>
    <row r="437" spans="1:13" x14ac:dyDescent="0.3">
      <c r="A437" s="35" t="s">
        <v>33</v>
      </c>
      <c r="B437" s="35" t="s">
        <v>579</v>
      </c>
      <c r="C437" s="35" t="s">
        <v>636</v>
      </c>
      <c r="D437" s="35" t="s">
        <v>582</v>
      </c>
      <c r="E437" s="35">
        <v>7</v>
      </c>
      <c r="F437" s="35" t="s">
        <v>283</v>
      </c>
      <c r="G437" s="35" t="s">
        <v>340</v>
      </c>
      <c r="H437" s="35" t="s">
        <v>191</v>
      </c>
      <c r="I437" s="35" t="s">
        <v>588</v>
      </c>
      <c r="J437" s="36" t="s">
        <v>662</v>
      </c>
      <c r="K437" s="37">
        <v>686936.81046768627</v>
      </c>
      <c r="L437" s="37">
        <v>686936.81046768627</v>
      </c>
      <c r="M437" s="35">
        <v>7</v>
      </c>
    </row>
    <row r="438" spans="1:13" x14ac:dyDescent="0.3">
      <c r="A438" s="35" t="s">
        <v>33</v>
      </c>
      <c r="B438" s="35" t="s">
        <v>579</v>
      </c>
      <c r="C438" s="35" t="s">
        <v>636</v>
      </c>
      <c r="D438" s="35" t="s">
        <v>582</v>
      </c>
      <c r="E438" s="35">
        <v>7</v>
      </c>
      <c r="F438" s="35" t="s">
        <v>283</v>
      </c>
      <c r="G438" s="35" t="s">
        <v>340</v>
      </c>
      <c r="H438" s="35" t="s">
        <v>191</v>
      </c>
      <c r="I438" s="35" t="s">
        <v>600</v>
      </c>
      <c r="J438" s="36" t="s">
        <v>663</v>
      </c>
      <c r="K438" s="37">
        <v>3549055.6048845928</v>
      </c>
      <c r="L438" s="37">
        <v>3549055.6048845928</v>
      </c>
      <c r="M438" s="35">
        <v>7</v>
      </c>
    </row>
    <row r="439" spans="1:13" x14ac:dyDescent="0.3">
      <c r="A439" s="35" t="s">
        <v>33</v>
      </c>
      <c r="B439" s="35" t="s">
        <v>579</v>
      </c>
      <c r="C439" s="35" t="s">
        <v>636</v>
      </c>
      <c r="D439" s="35" t="s">
        <v>584</v>
      </c>
      <c r="E439" s="35">
        <v>7</v>
      </c>
      <c r="F439" s="35" t="s">
        <v>283</v>
      </c>
      <c r="G439" s="35" t="s">
        <v>310</v>
      </c>
      <c r="H439" s="35" t="s">
        <v>191</v>
      </c>
      <c r="I439" s="35" t="s">
        <v>598</v>
      </c>
      <c r="J439" s="36" t="s">
        <v>664</v>
      </c>
      <c r="K439" s="37">
        <v>552389.64</v>
      </c>
      <c r="L439" s="37">
        <v>552389.64</v>
      </c>
      <c r="M439" s="35">
        <v>7</v>
      </c>
    </row>
    <row r="440" spans="1:13" ht="15" thickBot="1" x14ac:dyDescent="0.35">
      <c r="A440" s="35" t="s">
        <v>33</v>
      </c>
      <c r="B440" s="35" t="s">
        <v>579</v>
      </c>
      <c r="C440" s="35" t="s">
        <v>636</v>
      </c>
      <c r="D440" s="35" t="s">
        <v>584</v>
      </c>
      <c r="E440" s="35">
        <v>7</v>
      </c>
      <c r="F440" s="35" t="s">
        <v>283</v>
      </c>
      <c r="G440" s="35" t="s">
        <v>340</v>
      </c>
      <c r="H440" s="35" t="s">
        <v>191</v>
      </c>
      <c r="I440" s="35" t="s">
        <v>596</v>
      </c>
      <c r="J440" s="36" t="s">
        <v>665</v>
      </c>
      <c r="K440" s="37">
        <v>1536166.9</v>
      </c>
      <c r="L440" s="37">
        <v>1536166.9</v>
      </c>
      <c r="M440" s="35">
        <v>7</v>
      </c>
    </row>
    <row r="441" spans="1:13" s="39" customFormat="1" x14ac:dyDescent="0.3">
      <c r="A441" s="38" t="s">
        <v>33</v>
      </c>
      <c r="B441" s="38" t="s">
        <v>579</v>
      </c>
      <c r="C441" s="38" t="s">
        <v>636</v>
      </c>
      <c r="J441" s="112" t="s">
        <v>666</v>
      </c>
      <c r="K441" s="113">
        <v>83554840.115729555</v>
      </c>
      <c r="L441" s="113">
        <v>83793967.992041275</v>
      </c>
    </row>
    <row r="443" spans="1:13" x14ac:dyDescent="0.3">
      <c r="A443" s="35" t="s">
        <v>33</v>
      </c>
      <c r="B443" s="35" t="s">
        <v>579</v>
      </c>
      <c r="C443" s="35" t="s">
        <v>667</v>
      </c>
      <c r="D443" s="35" t="s">
        <v>236</v>
      </c>
      <c r="E443" s="35">
        <v>7</v>
      </c>
      <c r="F443" s="35" t="s">
        <v>189</v>
      </c>
      <c r="G443" s="35" t="s">
        <v>220</v>
      </c>
      <c r="H443" s="35" t="s">
        <v>191</v>
      </c>
      <c r="I443" s="35" t="s">
        <v>588</v>
      </c>
      <c r="J443" s="36" t="s">
        <v>668</v>
      </c>
      <c r="K443" s="37">
        <v>372592231.54000008</v>
      </c>
      <c r="L443" s="37">
        <v>371007308.26000011</v>
      </c>
      <c r="M443" s="35">
        <v>7</v>
      </c>
    </row>
    <row r="444" spans="1:13" x14ac:dyDescent="0.3">
      <c r="A444" s="35" t="s">
        <v>33</v>
      </c>
      <c r="B444" s="35" t="s">
        <v>579</v>
      </c>
      <c r="C444" s="35" t="s">
        <v>667</v>
      </c>
      <c r="D444" s="35" t="s">
        <v>236</v>
      </c>
      <c r="E444" s="35">
        <v>7</v>
      </c>
      <c r="F444" s="35" t="s">
        <v>189</v>
      </c>
      <c r="G444" s="35" t="s">
        <v>220</v>
      </c>
      <c r="H444" s="35" t="s">
        <v>191</v>
      </c>
      <c r="I444" s="35" t="s">
        <v>588</v>
      </c>
      <c r="J444" s="36" t="s">
        <v>669</v>
      </c>
      <c r="K444" s="37">
        <v>1731763.8400000008</v>
      </c>
      <c r="L444" s="37">
        <v>1720427.2000000011</v>
      </c>
      <c r="M444" s="35">
        <v>7</v>
      </c>
    </row>
    <row r="445" spans="1:13" x14ac:dyDescent="0.3">
      <c r="A445" s="35" t="s">
        <v>33</v>
      </c>
      <c r="B445" s="35" t="s">
        <v>579</v>
      </c>
      <c r="C445" s="35" t="s">
        <v>667</v>
      </c>
      <c r="D445" s="35" t="s">
        <v>236</v>
      </c>
      <c r="E445" s="35">
        <v>7</v>
      </c>
      <c r="F445" s="35" t="s">
        <v>189</v>
      </c>
      <c r="G445" s="35" t="s">
        <v>220</v>
      </c>
      <c r="H445" s="35" t="s">
        <v>191</v>
      </c>
      <c r="I445" s="35" t="s">
        <v>588</v>
      </c>
      <c r="J445" s="36" t="s">
        <v>670</v>
      </c>
      <c r="K445" s="37">
        <v>2252723.06</v>
      </c>
      <c r="L445" s="37">
        <v>2252723.06</v>
      </c>
      <c r="M445" s="35">
        <v>7</v>
      </c>
    </row>
    <row r="446" spans="1:13" x14ac:dyDescent="0.3">
      <c r="A446" s="35" t="s">
        <v>33</v>
      </c>
      <c r="B446" s="35" t="s">
        <v>579</v>
      </c>
      <c r="C446" s="35" t="s">
        <v>667</v>
      </c>
      <c r="D446" s="35" t="s">
        <v>236</v>
      </c>
      <c r="E446" s="35">
        <v>7</v>
      </c>
      <c r="F446" s="35" t="s">
        <v>189</v>
      </c>
      <c r="G446" s="35" t="s">
        <v>220</v>
      </c>
      <c r="H446" s="35" t="s">
        <v>191</v>
      </c>
      <c r="I446" s="35" t="s">
        <v>588</v>
      </c>
      <c r="J446" s="36" t="s">
        <v>671</v>
      </c>
      <c r="K446" s="37">
        <v>-4168395.7</v>
      </c>
      <c r="L446" s="37">
        <v>-4168395.7</v>
      </c>
      <c r="M446" s="35">
        <v>7</v>
      </c>
    </row>
    <row r="447" spans="1:13" x14ac:dyDescent="0.3">
      <c r="A447" s="35" t="s">
        <v>33</v>
      </c>
      <c r="B447" s="35" t="s">
        <v>579</v>
      </c>
      <c r="C447" s="35" t="s">
        <v>667</v>
      </c>
      <c r="D447" s="35" t="s">
        <v>236</v>
      </c>
      <c r="E447" s="35">
        <v>7</v>
      </c>
      <c r="F447" s="35" t="s">
        <v>189</v>
      </c>
      <c r="G447" s="35" t="s">
        <v>220</v>
      </c>
      <c r="H447" s="35" t="s">
        <v>191</v>
      </c>
      <c r="I447" s="35" t="s">
        <v>596</v>
      </c>
      <c r="J447" s="36" t="s">
        <v>672</v>
      </c>
      <c r="K447" s="37">
        <v>51468318.520000085</v>
      </c>
      <c r="L447" s="37">
        <v>50041590.760000125</v>
      </c>
      <c r="M447" s="35">
        <v>7</v>
      </c>
    </row>
    <row r="448" spans="1:13" x14ac:dyDescent="0.3">
      <c r="A448" s="35" t="s">
        <v>33</v>
      </c>
      <c r="B448" s="35" t="s">
        <v>579</v>
      </c>
      <c r="C448" s="35" t="s">
        <v>667</v>
      </c>
      <c r="D448" s="35" t="s">
        <v>236</v>
      </c>
      <c r="E448" s="35">
        <v>7</v>
      </c>
      <c r="F448" s="35" t="s">
        <v>189</v>
      </c>
      <c r="G448" s="35" t="s">
        <v>220</v>
      </c>
      <c r="H448" s="35" t="s">
        <v>191</v>
      </c>
      <c r="I448" s="35" t="s">
        <v>596</v>
      </c>
      <c r="J448" s="36" t="s">
        <v>673</v>
      </c>
      <c r="K448" s="37">
        <v>1786674.3900000004</v>
      </c>
      <c r="L448" s="37">
        <v>1773411.5100000005</v>
      </c>
      <c r="M448" s="35">
        <v>7</v>
      </c>
    </row>
    <row r="449" spans="1:13" x14ac:dyDescent="0.3">
      <c r="A449" s="35" t="s">
        <v>33</v>
      </c>
      <c r="B449" s="35" t="s">
        <v>579</v>
      </c>
      <c r="C449" s="35" t="s">
        <v>667</v>
      </c>
      <c r="D449" s="35" t="s">
        <v>236</v>
      </c>
      <c r="E449" s="35">
        <v>7</v>
      </c>
      <c r="F449" s="35" t="s">
        <v>189</v>
      </c>
      <c r="G449" s="35" t="s">
        <v>220</v>
      </c>
      <c r="H449" s="35" t="s">
        <v>191</v>
      </c>
      <c r="I449" s="35" t="s">
        <v>596</v>
      </c>
      <c r="J449" s="36" t="s">
        <v>674</v>
      </c>
      <c r="K449" s="37">
        <v>3405226.1600000025</v>
      </c>
      <c r="L449" s="37">
        <v>3383156.3600000036</v>
      </c>
      <c r="M449" s="35">
        <v>7</v>
      </c>
    </row>
    <row r="450" spans="1:13" x14ac:dyDescent="0.3">
      <c r="A450" s="35" t="s">
        <v>33</v>
      </c>
      <c r="B450" s="35" t="s">
        <v>579</v>
      </c>
      <c r="C450" s="35" t="s">
        <v>667</v>
      </c>
      <c r="D450" s="35" t="s">
        <v>236</v>
      </c>
      <c r="E450" s="35">
        <v>7</v>
      </c>
      <c r="F450" s="35" t="s">
        <v>189</v>
      </c>
      <c r="G450" s="35" t="s">
        <v>220</v>
      </c>
      <c r="H450" s="35" t="s">
        <v>191</v>
      </c>
      <c r="I450" s="35" t="s">
        <v>596</v>
      </c>
      <c r="J450" s="36" t="s">
        <v>675</v>
      </c>
      <c r="K450" s="37">
        <v>-4054700.33</v>
      </c>
      <c r="L450" s="37">
        <v>-4054700.33</v>
      </c>
      <c r="M450" s="35">
        <v>7</v>
      </c>
    </row>
    <row r="451" spans="1:13" x14ac:dyDescent="0.3">
      <c r="A451" s="35" t="s">
        <v>33</v>
      </c>
      <c r="B451" s="35" t="s">
        <v>579</v>
      </c>
      <c r="C451" s="35" t="s">
        <v>667</v>
      </c>
      <c r="D451" s="35" t="s">
        <v>236</v>
      </c>
      <c r="E451" s="35">
        <v>7</v>
      </c>
      <c r="F451" s="35" t="s">
        <v>189</v>
      </c>
      <c r="G451" s="35" t="s">
        <v>220</v>
      </c>
      <c r="H451" s="35" t="s">
        <v>191</v>
      </c>
      <c r="I451" s="35" t="s">
        <v>598</v>
      </c>
      <c r="J451" s="36" t="s">
        <v>676</v>
      </c>
      <c r="K451" s="37">
        <v>7001865.25</v>
      </c>
      <c r="L451" s="37">
        <v>7001865.25</v>
      </c>
      <c r="M451" s="35">
        <v>7</v>
      </c>
    </row>
    <row r="452" spans="1:13" x14ac:dyDescent="0.3">
      <c r="A452" s="35" t="s">
        <v>33</v>
      </c>
      <c r="B452" s="35" t="s">
        <v>579</v>
      </c>
      <c r="C452" s="35" t="s">
        <v>667</v>
      </c>
      <c r="D452" s="35" t="s">
        <v>236</v>
      </c>
      <c r="E452" s="35">
        <v>7</v>
      </c>
      <c r="F452" s="35" t="s">
        <v>189</v>
      </c>
      <c r="G452" s="35" t="s">
        <v>220</v>
      </c>
      <c r="H452" s="35" t="s">
        <v>191</v>
      </c>
      <c r="I452" s="35" t="s">
        <v>598</v>
      </c>
      <c r="J452" s="36" t="s">
        <v>677</v>
      </c>
      <c r="K452" s="37">
        <v>3185705.76</v>
      </c>
      <c r="L452" s="37">
        <v>3185705.76</v>
      </c>
      <c r="M452" s="35">
        <v>7</v>
      </c>
    </row>
    <row r="453" spans="1:13" x14ac:dyDescent="0.3">
      <c r="A453" s="35" t="s">
        <v>33</v>
      </c>
      <c r="B453" s="35" t="s">
        <v>579</v>
      </c>
      <c r="C453" s="35" t="s">
        <v>667</v>
      </c>
      <c r="D453" s="35" t="s">
        <v>236</v>
      </c>
      <c r="E453" s="35">
        <v>7</v>
      </c>
      <c r="F453" s="35" t="s">
        <v>189</v>
      </c>
      <c r="G453" s="35" t="s">
        <v>220</v>
      </c>
      <c r="H453" s="35" t="s">
        <v>191</v>
      </c>
      <c r="I453" s="35" t="s">
        <v>598</v>
      </c>
      <c r="J453" s="36" t="s">
        <v>678</v>
      </c>
      <c r="K453" s="37">
        <v>-2561639.9999999995</v>
      </c>
      <c r="L453" s="37">
        <v>-5192183.0399999991</v>
      </c>
      <c r="M453" s="35">
        <v>7</v>
      </c>
    </row>
    <row r="454" spans="1:13" x14ac:dyDescent="0.3">
      <c r="A454" s="35" t="s">
        <v>33</v>
      </c>
      <c r="B454" s="35" t="s">
        <v>579</v>
      </c>
      <c r="C454" s="35" t="s">
        <v>667</v>
      </c>
      <c r="D454" s="35" t="s">
        <v>236</v>
      </c>
      <c r="E454" s="35">
        <v>7</v>
      </c>
      <c r="F454" s="35" t="s">
        <v>189</v>
      </c>
      <c r="G454" s="35" t="s">
        <v>220</v>
      </c>
      <c r="H454" s="35" t="s">
        <v>191</v>
      </c>
      <c r="I454" s="35" t="s">
        <v>598</v>
      </c>
      <c r="J454" s="36" t="s">
        <v>679</v>
      </c>
      <c r="K454" s="37">
        <v>-1100388</v>
      </c>
      <c r="L454" s="37">
        <v>-1100388</v>
      </c>
      <c r="M454" s="35">
        <v>7</v>
      </c>
    </row>
    <row r="455" spans="1:13" x14ac:dyDescent="0.3">
      <c r="A455" s="35" t="s">
        <v>33</v>
      </c>
      <c r="B455" s="35" t="s">
        <v>579</v>
      </c>
      <c r="C455" s="35" t="s">
        <v>667</v>
      </c>
      <c r="D455" s="35" t="s">
        <v>236</v>
      </c>
      <c r="E455" s="35">
        <v>7</v>
      </c>
      <c r="F455" s="35" t="s">
        <v>189</v>
      </c>
      <c r="G455" s="35" t="s">
        <v>220</v>
      </c>
      <c r="H455" s="35" t="s">
        <v>191</v>
      </c>
      <c r="I455" s="35" t="s">
        <v>600</v>
      </c>
      <c r="J455" s="36" t="s">
        <v>680</v>
      </c>
      <c r="K455" s="37">
        <v>32887327.06999997</v>
      </c>
      <c r="L455" s="37">
        <v>32821220.629999958</v>
      </c>
      <c r="M455" s="35">
        <v>7</v>
      </c>
    </row>
    <row r="456" spans="1:13" x14ac:dyDescent="0.3">
      <c r="A456" s="35" t="s">
        <v>33</v>
      </c>
      <c r="B456" s="35" t="s">
        <v>579</v>
      </c>
      <c r="C456" s="35" t="s">
        <v>667</v>
      </c>
      <c r="D456" s="35" t="s">
        <v>236</v>
      </c>
      <c r="E456" s="35">
        <v>7</v>
      </c>
      <c r="F456" s="35" t="s">
        <v>189</v>
      </c>
      <c r="G456" s="35" t="s">
        <v>220</v>
      </c>
      <c r="H456" s="35" t="s">
        <v>191</v>
      </c>
      <c r="I456" s="35" t="s">
        <v>600</v>
      </c>
      <c r="J456" s="36" t="s">
        <v>681</v>
      </c>
      <c r="K456" s="37">
        <v>135931.5</v>
      </c>
      <c r="L456" s="37">
        <v>135931.5</v>
      </c>
      <c r="M456" s="35">
        <v>7</v>
      </c>
    </row>
    <row r="457" spans="1:13" x14ac:dyDescent="0.3">
      <c r="A457" s="35" t="s">
        <v>33</v>
      </c>
      <c r="B457" s="35" t="s">
        <v>579</v>
      </c>
      <c r="C457" s="35" t="s">
        <v>667</v>
      </c>
      <c r="D457" s="35" t="s">
        <v>236</v>
      </c>
      <c r="E457" s="35">
        <v>7</v>
      </c>
      <c r="F457" s="35" t="s">
        <v>189</v>
      </c>
      <c r="G457" s="35" t="s">
        <v>220</v>
      </c>
      <c r="H457" s="35" t="s">
        <v>191</v>
      </c>
      <c r="I457" s="35" t="s">
        <v>600</v>
      </c>
      <c r="J457" s="36" t="s">
        <v>682</v>
      </c>
      <c r="K457" s="37">
        <v>1397258.44</v>
      </c>
      <c r="L457" s="37">
        <v>1397258.44</v>
      </c>
      <c r="M457" s="35">
        <v>7</v>
      </c>
    </row>
    <row r="458" spans="1:13" x14ac:dyDescent="0.3">
      <c r="A458" s="35" t="s">
        <v>33</v>
      </c>
      <c r="B458" s="35" t="s">
        <v>579</v>
      </c>
      <c r="C458" s="35" t="s">
        <v>667</v>
      </c>
      <c r="D458" s="35" t="s">
        <v>236</v>
      </c>
      <c r="E458" s="35">
        <v>7</v>
      </c>
      <c r="F458" s="35" t="s">
        <v>189</v>
      </c>
      <c r="G458" s="35" t="s">
        <v>220</v>
      </c>
      <c r="H458" s="35" t="s">
        <v>191</v>
      </c>
      <c r="I458" s="35" t="s">
        <v>600</v>
      </c>
      <c r="J458" s="36" t="s">
        <v>683</v>
      </c>
      <c r="K458" s="37">
        <v>-86136.55</v>
      </c>
      <c r="L458" s="37">
        <v>-86136.55</v>
      </c>
      <c r="M458" s="35">
        <v>7</v>
      </c>
    </row>
    <row r="459" spans="1:13" x14ac:dyDescent="0.3">
      <c r="A459" s="35" t="s">
        <v>33</v>
      </c>
      <c r="B459" s="35" t="s">
        <v>579</v>
      </c>
      <c r="C459" s="35" t="s">
        <v>667</v>
      </c>
      <c r="D459" s="35" t="s">
        <v>236</v>
      </c>
      <c r="E459" s="35">
        <v>7</v>
      </c>
      <c r="F459" s="35" t="s">
        <v>189</v>
      </c>
      <c r="G459" s="35" t="s">
        <v>220</v>
      </c>
      <c r="H459" s="35" t="s">
        <v>191</v>
      </c>
      <c r="I459" s="35" t="s">
        <v>591</v>
      </c>
      <c r="J459" s="36" t="s">
        <v>684</v>
      </c>
      <c r="K459" s="37">
        <v>24312078.010000035</v>
      </c>
      <c r="L459" s="37">
        <v>23826299.290000051</v>
      </c>
      <c r="M459" s="35">
        <v>7</v>
      </c>
    </row>
    <row r="460" spans="1:13" x14ac:dyDescent="0.3">
      <c r="A460" s="35" t="s">
        <v>33</v>
      </c>
      <c r="B460" s="35" t="s">
        <v>579</v>
      </c>
      <c r="C460" s="35" t="s">
        <v>667</v>
      </c>
      <c r="D460" s="35" t="s">
        <v>236</v>
      </c>
      <c r="E460" s="35">
        <v>7</v>
      </c>
      <c r="F460" s="35" t="s">
        <v>189</v>
      </c>
      <c r="G460" s="35" t="s">
        <v>220</v>
      </c>
      <c r="H460" s="35" t="s">
        <v>191</v>
      </c>
      <c r="I460" s="35" t="s">
        <v>591</v>
      </c>
      <c r="J460" s="36" t="s">
        <v>685</v>
      </c>
      <c r="K460" s="37">
        <v>-1797.41</v>
      </c>
      <c r="L460" s="37">
        <v>-1797.41</v>
      </c>
      <c r="M460" s="35">
        <v>7</v>
      </c>
    </row>
    <row r="461" spans="1:13" x14ac:dyDescent="0.3">
      <c r="A461" s="35" t="s">
        <v>33</v>
      </c>
      <c r="B461" s="35" t="s">
        <v>579</v>
      </c>
      <c r="C461" s="35" t="s">
        <v>667</v>
      </c>
      <c r="D461" s="35" t="s">
        <v>236</v>
      </c>
      <c r="E461" s="35">
        <v>7</v>
      </c>
      <c r="F461" s="35" t="s">
        <v>189</v>
      </c>
      <c r="G461" s="35" t="s">
        <v>220</v>
      </c>
      <c r="H461" s="35" t="s">
        <v>191</v>
      </c>
      <c r="I461" s="35" t="s">
        <v>591</v>
      </c>
      <c r="J461" s="36" t="s">
        <v>686</v>
      </c>
      <c r="K461" s="37">
        <v>-1757.6</v>
      </c>
      <c r="L461" s="37">
        <v>-1757.6</v>
      </c>
      <c r="M461" s="35">
        <v>7</v>
      </c>
    </row>
    <row r="462" spans="1:13" x14ac:dyDescent="0.3">
      <c r="A462" s="35" t="s">
        <v>33</v>
      </c>
      <c r="B462" s="35" t="s">
        <v>579</v>
      </c>
      <c r="C462" s="35" t="s">
        <v>667</v>
      </c>
      <c r="D462" s="35" t="s">
        <v>236</v>
      </c>
      <c r="E462" s="35">
        <v>7</v>
      </c>
      <c r="F462" s="35" t="s">
        <v>189</v>
      </c>
      <c r="G462" s="35" t="s">
        <v>220</v>
      </c>
      <c r="H462" s="35" t="s">
        <v>191</v>
      </c>
      <c r="I462" s="35" t="s">
        <v>591</v>
      </c>
      <c r="J462" s="36" t="s">
        <v>687</v>
      </c>
      <c r="K462" s="37">
        <v>-5850481.9900000002</v>
      </c>
      <c r="L462" s="37">
        <v>-5850481.9900000002</v>
      </c>
      <c r="M462" s="35">
        <v>7</v>
      </c>
    </row>
    <row r="463" spans="1:13" x14ac:dyDescent="0.3">
      <c r="A463" s="35" t="s">
        <v>33</v>
      </c>
      <c r="B463" s="35" t="s">
        <v>579</v>
      </c>
      <c r="C463" s="35" t="s">
        <v>667</v>
      </c>
      <c r="D463" s="35" t="s">
        <v>236</v>
      </c>
      <c r="E463" s="35">
        <v>7</v>
      </c>
      <c r="F463" s="35" t="s">
        <v>189</v>
      </c>
      <c r="G463" s="35" t="s">
        <v>223</v>
      </c>
      <c r="H463" s="35" t="s">
        <v>191</v>
      </c>
      <c r="I463" s="35" t="s">
        <v>688</v>
      </c>
      <c r="J463" s="36" t="s">
        <v>689</v>
      </c>
      <c r="K463" s="37">
        <v>29968.94000000001</v>
      </c>
      <c r="L463" s="37">
        <v>2927.3000000000084</v>
      </c>
      <c r="M463" s="35">
        <v>7</v>
      </c>
    </row>
    <row r="464" spans="1:13" x14ac:dyDescent="0.3">
      <c r="A464" s="35" t="s">
        <v>33</v>
      </c>
      <c r="B464" s="35" t="s">
        <v>579</v>
      </c>
      <c r="C464" s="35" t="s">
        <v>667</v>
      </c>
      <c r="D464" s="35" t="s">
        <v>236</v>
      </c>
      <c r="E464" s="35">
        <v>7</v>
      </c>
      <c r="F464" s="35" t="s">
        <v>189</v>
      </c>
      <c r="G464" s="35" t="s">
        <v>223</v>
      </c>
      <c r="H464" s="35" t="s">
        <v>191</v>
      </c>
      <c r="I464" s="35" t="s">
        <v>690</v>
      </c>
      <c r="J464" s="36" t="s">
        <v>691</v>
      </c>
      <c r="K464" s="37">
        <v>209639.76</v>
      </c>
      <c r="L464" s="37">
        <v>209639.76</v>
      </c>
      <c r="M464" s="35">
        <v>7</v>
      </c>
    </row>
    <row r="465" spans="1:13" x14ac:dyDescent="0.3">
      <c r="A465" s="35" t="s">
        <v>33</v>
      </c>
      <c r="B465" s="35" t="s">
        <v>579</v>
      </c>
      <c r="C465" s="35" t="s">
        <v>667</v>
      </c>
      <c r="D465" s="35" t="s">
        <v>236</v>
      </c>
      <c r="E465" s="35">
        <v>7</v>
      </c>
      <c r="F465" s="35" t="s">
        <v>189</v>
      </c>
      <c r="G465" s="35" t="s">
        <v>223</v>
      </c>
      <c r="H465" s="35" t="s">
        <v>191</v>
      </c>
      <c r="I465" s="35" t="s">
        <v>647</v>
      </c>
      <c r="J465" s="36" t="s">
        <v>692</v>
      </c>
      <c r="K465" s="37">
        <v>28378954.470000006</v>
      </c>
      <c r="L465" s="37">
        <v>26821912.020000007</v>
      </c>
      <c r="M465" s="35">
        <v>7</v>
      </c>
    </row>
    <row r="466" spans="1:13" x14ac:dyDescent="0.3">
      <c r="A466" s="35" t="s">
        <v>33</v>
      </c>
      <c r="B466" s="35" t="s">
        <v>579</v>
      </c>
      <c r="C466" s="35" t="s">
        <v>667</v>
      </c>
      <c r="D466" s="35" t="s">
        <v>236</v>
      </c>
      <c r="E466" s="35">
        <v>7</v>
      </c>
      <c r="F466" s="35" t="s">
        <v>189</v>
      </c>
      <c r="G466" s="35" t="s">
        <v>191</v>
      </c>
      <c r="H466" s="35" t="s">
        <v>220</v>
      </c>
      <c r="I466" s="35" t="s">
        <v>231</v>
      </c>
      <c r="J466" s="36" t="s">
        <v>693</v>
      </c>
      <c r="K466" s="37">
        <v>15454768.077842964</v>
      </c>
      <c r="L466" s="37">
        <v>21702534.873894908</v>
      </c>
      <c r="M466" s="35">
        <v>7</v>
      </c>
    </row>
    <row r="467" spans="1:13" x14ac:dyDescent="0.3">
      <c r="A467" s="35" t="s">
        <v>33</v>
      </c>
      <c r="B467" s="35" t="s">
        <v>579</v>
      </c>
      <c r="C467" s="35" t="s">
        <v>667</v>
      </c>
      <c r="D467" s="35" t="s">
        <v>236</v>
      </c>
      <c r="E467" s="35">
        <v>7</v>
      </c>
      <c r="F467" s="35" t="s">
        <v>283</v>
      </c>
      <c r="G467" s="35" t="s">
        <v>646</v>
      </c>
      <c r="H467" s="35" t="s">
        <v>191</v>
      </c>
      <c r="I467" s="35" t="s">
        <v>647</v>
      </c>
      <c r="J467" s="36" t="s">
        <v>694</v>
      </c>
      <c r="K467" s="37">
        <v>453545.43</v>
      </c>
      <c r="L467" s="37">
        <v>453545.43</v>
      </c>
      <c r="M467" s="35">
        <v>7</v>
      </c>
    </row>
    <row r="468" spans="1:13" ht="15" thickBot="1" x14ac:dyDescent="0.35">
      <c r="A468" s="35" t="s">
        <v>33</v>
      </c>
      <c r="B468" s="35" t="s">
        <v>579</v>
      </c>
      <c r="C468" s="35" t="s">
        <v>667</v>
      </c>
      <c r="D468" s="35" t="s">
        <v>236</v>
      </c>
      <c r="E468" s="35">
        <v>7</v>
      </c>
      <c r="F468" s="35" t="s">
        <v>695</v>
      </c>
      <c r="G468" s="35" t="s">
        <v>191</v>
      </c>
      <c r="H468" s="35" t="s">
        <v>220</v>
      </c>
      <c r="I468" s="35" t="s">
        <v>231</v>
      </c>
      <c r="J468" s="36" t="s">
        <v>696</v>
      </c>
      <c r="K468" s="37">
        <v>-652313</v>
      </c>
      <c r="L468" s="37">
        <v>-652313</v>
      </c>
      <c r="M468" s="35">
        <v>7</v>
      </c>
    </row>
    <row r="469" spans="1:13" s="39" customFormat="1" x14ac:dyDescent="0.3">
      <c r="A469" s="38" t="s">
        <v>33</v>
      </c>
      <c r="B469" s="38" t="s">
        <v>579</v>
      </c>
      <c r="C469" s="38" t="s">
        <v>667</v>
      </c>
      <c r="J469" s="112" t="s">
        <v>697</v>
      </c>
      <c r="K469" s="113">
        <v>528206369.63784313</v>
      </c>
      <c r="L469" s="113">
        <v>526629303.78389525</v>
      </c>
    </row>
    <row r="471" spans="1:13" x14ac:dyDescent="0.3">
      <c r="A471" s="35" t="s">
        <v>33</v>
      </c>
      <c r="B471" s="35" t="s">
        <v>579</v>
      </c>
      <c r="C471" s="35" t="s">
        <v>698</v>
      </c>
      <c r="D471" s="35" t="s">
        <v>76</v>
      </c>
      <c r="E471" s="35">
        <v>7</v>
      </c>
      <c r="F471" s="35" t="s">
        <v>189</v>
      </c>
      <c r="G471" s="35" t="s">
        <v>220</v>
      </c>
      <c r="H471" s="35" t="s">
        <v>191</v>
      </c>
      <c r="I471" s="35" t="s">
        <v>596</v>
      </c>
      <c r="J471" s="36" t="s">
        <v>699</v>
      </c>
      <c r="K471" s="37">
        <v>2127628.48</v>
      </c>
      <c r="L471" s="37">
        <v>2127628.48</v>
      </c>
      <c r="M471" s="35">
        <v>7</v>
      </c>
    </row>
    <row r="472" spans="1:13" x14ac:dyDescent="0.3">
      <c r="A472" s="35" t="s">
        <v>33</v>
      </c>
      <c r="B472" s="35" t="s">
        <v>579</v>
      </c>
      <c r="C472" s="35" t="s">
        <v>698</v>
      </c>
      <c r="D472" s="35" t="s">
        <v>76</v>
      </c>
      <c r="E472" s="35">
        <v>7</v>
      </c>
      <c r="F472" s="35" t="s">
        <v>189</v>
      </c>
      <c r="G472" s="35" t="s">
        <v>220</v>
      </c>
      <c r="H472" s="35" t="s">
        <v>191</v>
      </c>
      <c r="I472" s="35" t="s">
        <v>598</v>
      </c>
      <c r="J472" s="36" t="s">
        <v>700</v>
      </c>
      <c r="K472" s="37">
        <v>2126443.1800000002</v>
      </c>
      <c r="L472" s="37">
        <v>2126443.1800000002</v>
      </c>
      <c r="M472" s="35">
        <v>7</v>
      </c>
    </row>
    <row r="473" spans="1:13" ht="15" thickBot="1" x14ac:dyDescent="0.35">
      <c r="A473" s="35" t="s">
        <v>33</v>
      </c>
      <c r="B473" s="35" t="s">
        <v>579</v>
      </c>
      <c r="C473" s="35" t="s">
        <v>698</v>
      </c>
      <c r="D473" s="35" t="s">
        <v>76</v>
      </c>
      <c r="E473" s="35">
        <v>7</v>
      </c>
      <c r="F473" s="35" t="s">
        <v>189</v>
      </c>
      <c r="G473" s="35" t="s">
        <v>220</v>
      </c>
      <c r="H473" s="35" t="s">
        <v>191</v>
      </c>
      <c r="I473" s="35" t="s">
        <v>600</v>
      </c>
      <c r="J473" s="36" t="s">
        <v>701</v>
      </c>
      <c r="K473" s="37">
        <v>54049.15</v>
      </c>
      <c r="L473" s="37">
        <v>54049.15</v>
      </c>
      <c r="M473" s="35">
        <v>7</v>
      </c>
    </row>
    <row r="474" spans="1:13" s="39" customFormat="1" x14ac:dyDescent="0.3">
      <c r="A474" s="38" t="s">
        <v>33</v>
      </c>
      <c r="B474" s="38" t="s">
        <v>579</v>
      </c>
      <c r="C474" s="38" t="s">
        <v>698</v>
      </c>
      <c r="J474" s="112" t="s">
        <v>702</v>
      </c>
      <c r="K474" s="113">
        <v>4308120.8100000005</v>
      </c>
      <c r="L474" s="113">
        <v>4308120.8100000005</v>
      </c>
    </row>
    <row r="476" spans="1:13" x14ac:dyDescent="0.3">
      <c r="A476" s="35" t="s">
        <v>33</v>
      </c>
      <c r="B476" s="35" t="s">
        <v>579</v>
      </c>
      <c r="C476" s="35" t="s">
        <v>703</v>
      </c>
      <c r="D476" s="35" t="s">
        <v>582</v>
      </c>
      <c r="E476" s="35">
        <v>7</v>
      </c>
      <c r="F476" s="35" t="s">
        <v>189</v>
      </c>
      <c r="G476" s="35" t="s">
        <v>220</v>
      </c>
      <c r="H476" s="35" t="s">
        <v>191</v>
      </c>
      <c r="I476" s="35" t="s">
        <v>588</v>
      </c>
      <c r="J476" s="36" t="s">
        <v>704</v>
      </c>
      <c r="K476" s="37">
        <v>185535760.33512989</v>
      </c>
      <c r="L476" s="37">
        <v>184562601.49512997</v>
      </c>
      <c r="M476" s="35">
        <v>7</v>
      </c>
    </row>
    <row r="477" spans="1:13" x14ac:dyDescent="0.3">
      <c r="A477" s="35" t="s">
        <v>33</v>
      </c>
      <c r="B477" s="35" t="s">
        <v>579</v>
      </c>
      <c r="C477" s="35" t="s">
        <v>703</v>
      </c>
      <c r="D477" s="35" t="s">
        <v>582</v>
      </c>
      <c r="E477" s="35">
        <v>7</v>
      </c>
      <c r="F477" s="35" t="s">
        <v>189</v>
      </c>
      <c r="G477" s="35" t="s">
        <v>220</v>
      </c>
      <c r="H477" s="35" t="s">
        <v>191</v>
      </c>
      <c r="I477" s="35" t="s">
        <v>596</v>
      </c>
      <c r="J477" s="36" t="s">
        <v>705</v>
      </c>
      <c r="K477" s="37">
        <v>630678637.05703712</v>
      </c>
      <c r="L477" s="37">
        <v>625246530.81703734</v>
      </c>
      <c r="M477" s="35">
        <v>7</v>
      </c>
    </row>
    <row r="478" spans="1:13" x14ac:dyDescent="0.3">
      <c r="A478" s="35" t="s">
        <v>33</v>
      </c>
      <c r="B478" s="35" t="s">
        <v>579</v>
      </c>
      <c r="C478" s="35" t="s">
        <v>703</v>
      </c>
      <c r="D478" s="35" t="s">
        <v>582</v>
      </c>
      <c r="E478" s="35">
        <v>7</v>
      </c>
      <c r="F478" s="35" t="s">
        <v>189</v>
      </c>
      <c r="G478" s="35" t="s">
        <v>220</v>
      </c>
      <c r="H478" s="35" t="s">
        <v>191</v>
      </c>
      <c r="I478" s="35" t="s">
        <v>598</v>
      </c>
      <c r="J478" s="36" t="s">
        <v>706</v>
      </c>
      <c r="K478" s="37">
        <v>82322890.674114436</v>
      </c>
      <c r="L478" s="37">
        <v>79235760.594114393</v>
      </c>
      <c r="M478" s="35">
        <v>7</v>
      </c>
    </row>
    <row r="479" spans="1:13" x14ac:dyDescent="0.3">
      <c r="A479" s="35" t="s">
        <v>33</v>
      </c>
      <c r="B479" s="35" t="s">
        <v>579</v>
      </c>
      <c r="C479" s="35" t="s">
        <v>703</v>
      </c>
      <c r="D479" s="35" t="s">
        <v>582</v>
      </c>
      <c r="E479" s="35">
        <v>7</v>
      </c>
      <c r="F479" s="35" t="s">
        <v>189</v>
      </c>
      <c r="G479" s="35" t="s">
        <v>220</v>
      </c>
      <c r="H479" s="35" t="s">
        <v>191</v>
      </c>
      <c r="I479" s="35" t="s">
        <v>600</v>
      </c>
      <c r="J479" s="36" t="s">
        <v>707</v>
      </c>
      <c r="K479" s="37">
        <v>84292262.166258737</v>
      </c>
      <c r="L479" s="37">
        <v>83316929.766258702</v>
      </c>
      <c r="M479" s="35">
        <v>7</v>
      </c>
    </row>
    <row r="480" spans="1:13" x14ac:dyDescent="0.3">
      <c r="A480" s="35" t="s">
        <v>33</v>
      </c>
      <c r="B480" s="35" t="s">
        <v>579</v>
      </c>
      <c r="C480" s="35" t="s">
        <v>703</v>
      </c>
      <c r="D480" s="35" t="s">
        <v>582</v>
      </c>
      <c r="E480" s="35">
        <v>7</v>
      </c>
      <c r="F480" s="35" t="s">
        <v>189</v>
      </c>
      <c r="G480" s="35" t="s">
        <v>220</v>
      </c>
      <c r="H480" s="35" t="s">
        <v>191</v>
      </c>
      <c r="I480" s="35" t="s">
        <v>591</v>
      </c>
      <c r="J480" s="36" t="s">
        <v>708</v>
      </c>
      <c r="K480" s="37">
        <v>10484920.373848133</v>
      </c>
      <c r="L480" s="37">
        <v>10474871.453848131</v>
      </c>
      <c r="M480" s="35">
        <v>7</v>
      </c>
    </row>
    <row r="481" spans="1:13" x14ac:dyDescent="0.3">
      <c r="A481" s="35" t="s">
        <v>33</v>
      </c>
      <c r="B481" s="35" t="s">
        <v>579</v>
      </c>
      <c r="C481" s="35" t="s">
        <v>703</v>
      </c>
      <c r="D481" s="35" t="s">
        <v>582</v>
      </c>
      <c r="E481" s="35">
        <v>7</v>
      </c>
      <c r="F481" s="35" t="s">
        <v>189</v>
      </c>
      <c r="G481" s="35" t="s">
        <v>223</v>
      </c>
      <c r="H481" s="35" t="s">
        <v>191</v>
      </c>
      <c r="I481" s="35" t="s">
        <v>647</v>
      </c>
      <c r="J481" s="36" t="s">
        <v>709</v>
      </c>
      <c r="K481" s="37">
        <v>350899.79471811478</v>
      </c>
      <c r="L481" s="37">
        <v>350899.79471811478</v>
      </c>
      <c r="M481" s="35">
        <v>7</v>
      </c>
    </row>
    <row r="482" spans="1:13" x14ac:dyDescent="0.3">
      <c r="A482" s="35" t="s">
        <v>33</v>
      </c>
      <c r="B482" s="35" t="s">
        <v>579</v>
      </c>
      <c r="C482" s="35" t="s">
        <v>703</v>
      </c>
      <c r="D482" s="35" t="s">
        <v>582</v>
      </c>
      <c r="E482" s="35">
        <v>7</v>
      </c>
      <c r="F482" s="35" t="s">
        <v>189</v>
      </c>
      <c r="G482" s="35" t="s">
        <v>191</v>
      </c>
      <c r="H482" s="35" t="s">
        <v>220</v>
      </c>
      <c r="I482" s="35" t="s">
        <v>231</v>
      </c>
      <c r="J482" s="36" t="s">
        <v>710</v>
      </c>
      <c r="K482" s="37">
        <v>61356909.274476603</v>
      </c>
      <c r="L482" s="37">
        <v>85454934.901716739</v>
      </c>
      <c r="M482" s="35">
        <v>7</v>
      </c>
    </row>
    <row r="483" spans="1:13" ht="15" thickBot="1" x14ac:dyDescent="0.35">
      <c r="A483" s="35" t="s">
        <v>33</v>
      </c>
      <c r="B483" s="35" t="s">
        <v>579</v>
      </c>
      <c r="C483" s="35" t="s">
        <v>703</v>
      </c>
      <c r="D483" s="35" t="s">
        <v>582</v>
      </c>
      <c r="E483" s="35">
        <v>7</v>
      </c>
      <c r="F483" s="35" t="s">
        <v>283</v>
      </c>
      <c r="G483" s="35" t="s">
        <v>340</v>
      </c>
      <c r="H483" s="35" t="s">
        <v>191</v>
      </c>
      <c r="I483" s="35" t="s">
        <v>596</v>
      </c>
      <c r="J483" s="36" t="s">
        <v>711</v>
      </c>
      <c r="K483" s="37">
        <v>3434684.8623329257</v>
      </c>
      <c r="L483" s="37">
        <v>3434684.8623329257</v>
      </c>
      <c r="M483" s="35">
        <v>7</v>
      </c>
    </row>
    <row r="484" spans="1:13" s="39" customFormat="1" x14ac:dyDescent="0.3">
      <c r="A484" s="38" t="s">
        <v>33</v>
      </c>
      <c r="B484" s="38" t="s">
        <v>579</v>
      </c>
      <c r="C484" s="38" t="s">
        <v>703</v>
      </c>
      <c r="J484" s="112" t="s">
        <v>712</v>
      </c>
      <c r="K484" s="113">
        <v>1058456964.5379159</v>
      </c>
      <c r="L484" s="113">
        <v>1072077213.6851563</v>
      </c>
    </row>
    <row r="486" spans="1:13" x14ac:dyDescent="0.3">
      <c r="A486" s="35" t="s">
        <v>33</v>
      </c>
      <c r="B486" s="35" t="s">
        <v>579</v>
      </c>
      <c r="C486" s="35" t="s">
        <v>713</v>
      </c>
      <c r="D486" s="35" t="s">
        <v>77</v>
      </c>
      <c r="E486" s="35">
        <v>7</v>
      </c>
      <c r="F486" s="35" t="s">
        <v>189</v>
      </c>
      <c r="G486" s="35" t="s">
        <v>220</v>
      </c>
      <c r="H486" s="35" t="s">
        <v>191</v>
      </c>
      <c r="I486" s="35" t="s">
        <v>596</v>
      </c>
      <c r="J486" s="36" t="s">
        <v>714</v>
      </c>
      <c r="K486" s="37">
        <v>3515295.88</v>
      </c>
      <c r="L486" s="37">
        <v>3515295.88</v>
      </c>
      <c r="M486" s="35">
        <v>7</v>
      </c>
    </row>
    <row r="487" spans="1:13" x14ac:dyDescent="0.3">
      <c r="A487" s="35" t="s">
        <v>33</v>
      </c>
      <c r="B487" s="35" t="s">
        <v>579</v>
      </c>
      <c r="C487" s="35" t="s">
        <v>713</v>
      </c>
      <c r="D487" s="35" t="s">
        <v>77</v>
      </c>
      <c r="E487" s="35">
        <v>7</v>
      </c>
      <c r="F487" s="35" t="s">
        <v>189</v>
      </c>
      <c r="G487" s="35" t="s">
        <v>220</v>
      </c>
      <c r="H487" s="35" t="s">
        <v>191</v>
      </c>
      <c r="I487" s="35" t="s">
        <v>598</v>
      </c>
      <c r="J487" s="36" t="s">
        <v>715</v>
      </c>
      <c r="K487" s="37">
        <v>6175049.4299999997</v>
      </c>
      <c r="L487" s="37">
        <v>6175049.4299999997</v>
      </c>
      <c r="M487" s="35">
        <v>7</v>
      </c>
    </row>
    <row r="488" spans="1:13" ht="15" thickBot="1" x14ac:dyDescent="0.35">
      <c r="A488" s="35" t="s">
        <v>33</v>
      </c>
      <c r="B488" s="35" t="s">
        <v>579</v>
      </c>
      <c r="C488" s="35" t="s">
        <v>713</v>
      </c>
      <c r="D488" s="35" t="s">
        <v>77</v>
      </c>
      <c r="E488" s="35">
        <v>7</v>
      </c>
      <c r="F488" s="35" t="s">
        <v>189</v>
      </c>
      <c r="G488" s="35" t="s">
        <v>220</v>
      </c>
      <c r="H488" s="35" t="s">
        <v>191</v>
      </c>
      <c r="I488" s="35" t="s">
        <v>600</v>
      </c>
      <c r="J488" s="36" t="s">
        <v>716</v>
      </c>
      <c r="K488" s="37">
        <v>355430.75</v>
      </c>
      <c r="L488" s="37">
        <v>355430.75</v>
      </c>
      <c r="M488" s="35">
        <v>7</v>
      </c>
    </row>
    <row r="489" spans="1:13" s="39" customFormat="1" x14ac:dyDescent="0.3">
      <c r="A489" s="38" t="s">
        <v>33</v>
      </c>
      <c r="B489" s="38" t="s">
        <v>579</v>
      </c>
      <c r="C489" s="38" t="s">
        <v>713</v>
      </c>
      <c r="J489" s="112" t="s">
        <v>717</v>
      </c>
      <c r="K489" s="113">
        <v>10045776.059999999</v>
      </c>
      <c r="L489" s="113">
        <v>10045776.059999999</v>
      </c>
    </row>
    <row r="491" spans="1:13" x14ac:dyDescent="0.3">
      <c r="A491" s="35" t="s">
        <v>33</v>
      </c>
      <c r="B491" s="35" t="s">
        <v>579</v>
      </c>
      <c r="C491" s="35" t="s">
        <v>718</v>
      </c>
      <c r="D491" s="35" t="s">
        <v>584</v>
      </c>
      <c r="E491" s="35">
        <v>7</v>
      </c>
      <c r="F491" s="35" t="s">
        <v>189</v>
      </c>
      <c r="G491" s="35" t="s">
        <v>220</v>
      </c>
      <c r="H491" s="35" t="s">
        <v>191</v>
      </c>
      <c r="I491" s="35" t="s">
        <v>588</v>
      </c>
      <c r="J491" s="36" t="s">
        <v>719</v>
      </c>
      <c r="K491" s="37">
        <v>283581490.37999946</v>
      </c>
      <c r="L491" s="37">
        <v>282419806.61999923</v>
      </c>
      <c r="M491" s="35">
        <v>7</v>
      </c>
    </row>
    <row r="492" spans="1:13" x14ac:dyDescent="0.3">
      <c r="A492" s="35" t="s">
        <v>33</v>
      </c>
      <c r="B492" s="35" t="s">
        <v>579</v>
      </c>
      <c r="C492" s="35" t="s">
        <v>718</v>
      </c>
      <c r="D492" s="35" t="s">
        <v>584</v>
      </c>
      <c r="E492" s="35">
        <v>7</v>
      </c>
      <c r="F492" s="35" t="s">
        <v>189</v>
      </c>
      <c r="G492" s="35" t="s">
        <v>220</v>
      </c>
      <c r="H492" s="35" t="s">
        <v>191</v>
      </c>
      <c r="I492" s="35" t="s">
        <v>588</v>
      </c>
      <c r="J492" s="36" t="s">
        <v>720</v>
      </c>
      <c r="K492" s="37">
        <v>-3058427.22</v>
      </c>
      <c r="L492" s="37">
        <v>-3058427.22</v>
      </c>
      <c r="M492" s="35">
        <v>7</v>
      </c>
    </row>
    <row r="493" spans="1:13" x14ac:dyDescent="0.3">
      <c r="A493" s="35" t="s">
        <v>33</v>
      </c>
      <c r="B493" s="35" t="s">
        <v>579</v>
      </c>
      <c r="C493" s="35" t="s">
        <v>718</v>
      </c>
      <c r="D493" s="35" t="s">
        <v>584</v>
      </c>
      <c r="E493" s="35">
        <v>7</v>
      </c>
      <c r="F493" s="35" t="s">
        <v>189</v>
      </c>
      <c r="G493" s="35" t="s">
        <v>220</v>
      </c>
      <c r="H493" s="35" t="s">
        <v>191</v>
      </c>
      <c r="I493" s="35" t="s">
        <v>596</v>
      </c>
      <c r="J493" s="36" t="s">
        <v>721</v>
      </c>
      <c r="K493" s="37">
        <v>935889073.29999959</v>
      </c>
      <c r="L493" s="37">
        <v>929054864.97999942</v>
      </c>
      <c r="M493" s="35">
        <v>7</v>
      </c>
    </row>
    <row r="494" spans="1:13" x14ac:dyDescent="0.3">
      <c r="A494" s="35" t="s">
        <v>33</v>
      </c>
      <c r="B494" s="35" t="s">
        <v>579</v>
      </c>
      <c r="C494" s="35" t="s">
        <v>718</v>
      </c>
      <c r="D494" s="35" t="s">
        <v>584</v>
      </c>
      <c r="E494" s="35">
        <v>7</v>
      </c>
      <c r="F494" s="35" t="s">
        <v>189</v>
      </c>
      <c r="G494" s="35" t="s">
        <v>220</v>
      </c>
      <c r="H494" s="35" t="s">
        <v>191</v>
      </c>
      <c r="I494" s="35" t="s">
        <v>596</v>
      </c>
      <c r="J494" s="36" t="s">
        <v>722</v>
      </c>
      <c r="K494" s="37">
        <v>-55368309.010000072</v>
      </c>
      <c r="L494" s="37">
        <v>-55200976.570000105</v>
      </c>
      <c r="M494" s="35">
        <v>7</v>
      </c>
    </row>
    <row r="495" spans="1:13" x14ac:dyDescent="0.3">
      <c r="A495" s="35" t="s">
        <v>33</v>
      </c>
      <c r="B495" s="35" t="s">
        <v>579</v>
      </c>
      <c r="C495" s="35" t="s">
        <v>718</v>
      </c>
      <c r="D495" s="35" t="s">
        <v>584</v>
      </c>
      <c r="E495" s="35">
        <v>7</v>
      </c>
      <c r="F495" s="35" t="s">
        <v>189</v>
      </c>
      <c r="G495" s="35" t="s">
        <v>220</v>
      </c>
      <c r="H495" s="35" t="s">
        <v>191</v>
      </c>
      <c r="I495" s="35" t="s">
        <v>598</v>
      </c>
      <c r="J495" s="36" t="s">
        <v>723</v>
      </c>
      <c r="K495" s="37">
        <v>107456804.58999999</v>
      </c>
      <c r="L495" s="37">
        <v>104726664.90999998</v>
      </c>
      <c r="M495" s="35">
        <v>7</v>
      </c>
    </row>
    <row r="496" spans="1:13" x14ac:dyDescent="0.3">
      <c r="A496" s="35" t="s">
        <v>33</v>
      </c>
      <c r="B496" s="35" t="s">
        <v>579</v>
      </c>
      <c r="C496" s="35" t="s">
        <v>718</v>
      </c>
      <c r="D496" s="35" t="s">
        <v>584</v>
      </c>
      <c r="E496" s="35">
        <v>7</v>
      </c>
      <c r="F496" s="35" t="s">
        <v>189</v>
      </c>
      <c r="G496" s="35" t="s">
        <v>220</v>
      </c>
      <c r="H496" s="35" t="s">
        <v>191</v>
      </c>
      <c r="I496" s="35" t="s">
        <v>598</v>
      </c>
      <c r="J496" s="36" t="s">
        <v>724</v>
      </c>
      <c r="K496" s="37">
        <v>-2939220.2199999974</v>
      </c>
      <c r="L496" s="37">
        <v>-2934488.0199999963</v>
      </c>
      <c r="M496" s="35">
        <v>7</v>
      </c>
    </row>
    <row r="497" spans="1:13" x14ac:dyDescent="0.3">
      <c r="A497" s="35" t="s">
        <v>33</v>
      </c>
      <c r="B497" s="35" t="s">
        <v>579</v>
      </c>
      <c r="C497" s="35" t="s">
        <v>718</v>
      </c>
      <c r="D497" s="35" t="s">
        <v>584</v>
      </c>
      <c r="E497" s="35">
        <v>7</v>
      </c>
      <c r="F497" s="35" t="s">
        <v>189</v>
      </c>
      <c r="G497" s="35" t="s">
        <v>220</v>
      </c>
      <c r="H497" s="35" t="s">
        <v>191</v>
      </c>
      <c r="I497" s="35" t="s">
        <v>600</v>
      </c>
      <c r="J497" s="36" t="s">
        <v>725</v>
      </c>
      <c r="K497" s="37">
        <v>172888139.4299998</v>
      </c>
      <c r="L497" s="37">
        <v>172576056.26999971</v>
      </c>
      <c r="M497" s="35">
        <v>7</v>
      </c>
    </row>
    <row r="498" spans="1:13" x14ac:dyDescent="0.3">
      <c r="A498" s="35" t="s">
        <v>33</v>
      </c>
      <c r="B498" s="35" t="s">
        <v>579</v>
      </c>
      <c r="C498" s="35" t="s">
        <v>718</v>
      </c>
      <c r="D498" s="35" t="s">
        <v>584</v>
      </c>
      <c r="E498" s="35">
        <v>7</v>
      </c>
      <c r="F498" s="35" t="s">
        <v>189</v>
      </c>
      <c r="G498" s="35" t="s">
        <v>220</v>
      </c>
      <c r="H498" s="35" t="s">
        <v>191</v>
      </c>
      <c r="I498" s="35" t="s">
        <v>600</v>
      </c>
      <c r="J498" s="36" t="s">
        <v>726</v>
      </c>
      <c r="K498" s="37">
        <v>-1812360.92</v>
      </c>
      <c r="L498" s="37">
        <v>-1812360.92</v>
      </c>
      <c r="M498" s="35">
        <v>7</v>
      </c>
    </row>
    <row r="499" spans="1:13" x14ac:dyDescent="0.3">
      <c r="A499" s="35" t="s">
        <v>33</v>
      </c>
      <c r="B499" s="35" t="s">
        <v>579</v>
      </c>
      <c r="C499" s="35" t="s">
        <v>718</v>
      </c>
      <c r="D499" s="35" t="s">
        <v>584</v>
      </c>
      <c r="E499" s="35">
        <v>7</v>
      </c>
      <c r="F499" s="35" t="s">
        <v>189</v>
      </c>
      <c r="G499" s="35" t="s">
        <v>220</v>
      </c>
      <c r="H499" s="35" t="s">
        <v>191</v>
      </c>
      <c r="I499" s="35" t="s">
        <v>591</v>
      </c>
      <c r="J499" s="36" t="s">
        <v>727</v>
      </c>
      <c r="K499" s="37">
        <v>22048925.909999974</v>
      </c>
      <c r="L499" s="37">
        <v>22045041.389999963</v>
      </c>
      <c r="M499" s="35">
        <v>7</v>
      </c>
    </row>
    <row r="500" spans="1:13" x14ac:dyDescent="0.3">
      <c r="A500" s="35" t="s">
        <v>33</v>
      </c>
      <c r="B500" s="35" t="s">
        <v>579</v>
      </c>
      <c r="C500" s="35" t="s">
        <v>718</v>
      </c>
      <c r="D500" s="35" t="s">
        <v>584</v>
      </c>
      <c r="E500" s="35">
        <v>7</v>
      </c>
      <c r="F500" s="35" t="s">
        <v>189</v>
      </c>
      <c r="G500" s="35" t="s">
        <v>220</v>
      </c>
      <c r="H500" s="35" t="s">
        <v>191</v>
      </c>
      <c r="I500" s="35" t="s">
        <v>591</v>
      </c>
      <c r="J500" s="36" t="s">
        <v>728</v>
      </c>
      <c r="K500" s="37">
        <v>1229791.7</v>
      </c>
      <c r="L500" s="37">
        <v>1229791.7</v>
      </c>
      <c r="M500" s="35">
        <v>7</v>
      </c>
    </row>
    <row r="501" spans="1:13" x14ac:dyDescent="0.3">
      <c r="A501" s="35" t="s">
        <v>33</v>
      </c>
      <c r="B501" s="35" t="s">
        <v>579</v>
      </c>
      <c r="C501" s="35" t="s">
        <v>718</v>
      </c>
      <c r="D501" s="35" t="s">
        <v>584</v>
      </c>
      <c r="E501" s="35">
        <v>7</v>
      </c>
      <c r="F501" s="35" t="s">
        <v>189</v>
      </c>
      <c r="G501" s="35" t="s">
        <v>223</v>
      </c>
      <c r="H501" s="35" t="s">
        <v>191</v>
      </c>
      <c r="I501" s="35" t="s">
        <v>647</v>
      </c>
      <c r="J501" s="36" t="s">
        <v>729</v>
      </c>
      <c r="K501" s="37">
        <v>118110.81</v>
      </c>
      <c r="L501" s="37">
        <v>118110.81</v>
      </c>
      <c r="M501" s="35">
        <v>7</v>
      </c>
    </row>
    <row r="502" spans="1:13" ht="15" thickBot="1" x14ac:dyDescent="0.35">
      <c r="A502" s="35" t="s">
        <v>33</v>
      </c>
      <c r="B502" s="35" t="s">
        <v>579</v>
      </c>
      <c r="C502" s="35" t="s">
        <v>718</v>
      </c>
      <c r="D502" s="35" t="s">
        <v>584</v>
      </c>
      <c r="E502" s="35">
        <v>7</v>
      </c>
      <c r="F502" s="35" t="s">
        <v>189</v>
      </c>
      <c r="G502" s="35" t="s">
        <v>191</v>
      </c>
      <c r="H502" s="35" t="s">
        <v>220</v>
      </c>
      <c r="I502" s="35" t="s">
        <v>231</v>
      </c>
      <c r="J502" s="36" t="s">
        <v>730</v>
      </c>
      <c r="K502" s="37">
        <v>70118967.257814512</v>
      </c>
      <c r="L502" s="37">
        <v>84045337.178375974</v>
      </c>
      <c r="M502" s="35">
        <v>7</v>
      </c>
    </row>
    <row r="503" spans="1:13" s="39" customFormat="1" x14ac:dyDescent="0.3">
      <c r="A503" s="38" t="s">
        <v>33</v>
      </c>
      <c r="B503" s="38" t="s">
        <v>579</v>
      </c>
      <c r="C503" s="38" t="s">
        <v>718</v>
      </c>
      <c r="J503" s="112" t="s">
        <v>731</v>
      </c>
      <c r="K503" s="113">
        <v>1530152986.0078127</v>
      </c>
      <c r="L503" s="113">
        <v>1533209421.1283739</v>
      </c>
    </row>
    <row r="505" spans="1:13" x14ac:dyDescent="0.3">
      <c r="A505" s="35" t="s">
        <v>33</v>
      </c>
      <c r="B505" s="35" t="s">
        <v>579</v>
      </c>
      <c r="C505" s="35" t="s">
        <v>108</v>
      </c>
      <c r="D505" s="35" t="s">
        <v>58</v>
      </c>
      <c r="E505" s="35">
        <v>8</v>
      </c>
      <c r="F505" s="35" t="s">
        <v>189</v>
      </c>
      <c r="G505" s="35" t="s">
        <v>220</v>
      </c>
      <c r="H505" s="35" t="s">
        <v>191</v>
      </c>
      <c r="I505" s="35" t="s">
        <v>588</v>
      </c>
      <c r="J505" s="36" t="s">
        <v>732</v>
      </c>
      <c r="K505" s="37">
        <v>243190226.06999978</v>
      </c>
      <c r="L505" s="37">
        <v>242569136.54999968</v>
      </c>
      <c r="M505" s="35">
        <v>8</v>
      </c>
    </row>
    <row r="506" spans="1:13" x14ac:dyDescent="0.3">
      <c r="A506" s="35" t="s">
        <v>33</v>
      </c>
      <c r="B506" s="35" t="s">
        <v>579</v>
      </c>
      <c r="C506" s="35" t="s">
        <v>108</v>
      </c>
      <c r="D506" s="35" t="s">
        <v>58</v>
      </c>
      <c r="E506" s="35">
        <v>8</v>
      </c>
      <c r="F506" s="35" t="s">
        <v>189</v>
      </c>
      <c r="G506" s="35" t="s">
        <v>220</v>
      </c>
      <c r="H506" s="35" t="s">
        <v>191</v>
      </c>
      <c r="I506" s="35" t="s">
        <v>588</v>
      </c>
      <c r="J506" s="36" t="s">
        <v>733</v>
      </c>
      <c r="K506" s="37">
        <v>31627357.52</v>
      </c>
      <c r="L506" s="37">
        <v>31627357.52</v>
      </c>
      <c r="M506" s="35">
        <v>8</v>
      </c>
    </row>
    <row r="507" spans="1:13" x14ac:dyDescent="0.3">
      <c r="A507" s="35" t="s">
        <v>33</v>
      </c>
      <c r="B507" s="35" t="s">
        <v>579</v>
      </c>
      <c r="C507" s="35" t="s">
        <v>108</v>
      </c>
      <c r="D507" s="35" t="s">
        <v>58</v>
      </c>
      <c r="E507" s="35">
        <v>8</v>
      </c>
      <c r="F507" s="35" t="s">
        <v>189</v>
      </c>
      <c r="G507" s="35" t="s">
        <v>220</v>
      </c>
      <c r="H507" s="35" t="s">
        <v>191</v>
      </c>
      <c r="I507" s="35" t="s">
        <v>596</v>
      </c>
      <c r="J507" s="36" t="s">
        <v>734</v>
      </c>
      <c r="K507" s="37">
        <v>97370763.809999898</v>
      </c>
      <c r="L507" s="37">
        <v>94385945.729999855</v>
      </c>
      <c r="M507" s="35">
        <v>8</v>
      </c>
    </row>
    <row r="508" spans="1:13" x14ac:dyDescent="0.3">
      <c r="A508" s="35" t="s">
        <v>33</v>
      </c>
      <c r="B508" s="35" t="s">
        <v>579</v>
      </c>
      <c r="C508" s="35" t="s">
        <v>108</v>
      </c>
      <c r="D508" s="35" t="s">
        <v>58</v>
      </c>
      <c r="E508" s="35">
        <v>8</v>
      </c>
      <c r="F508" s="35" t="s">
        <v>189</v>
      </c>
      <c r="G508" s="35" t="s">
        <v>220</v>
      </c>
      <c r="H508" s="35" t="s">
        <v>191</v>
      </c>
      <c r="I508" s="35" t="s">
        <v>598</v>
      </c>
      <c r="J508" s="36" t="s">
        <v>735</v>
      </c>
      <c r="K508" s="37">
        <v>13761956.489999993</v>
      </c>
      <c r="L508" s="37">
        <v>13451320.649999989</v>
      </c>
      <c r="M508" s="35">
        <v>8</v>
      </c>
    </row>
    <row r="509" spans="1:13" x14ac:dyDescent="0.3">
      <c r="A509" s="35" t="s">
        <v>33</v>
      </c>
      <c r="B509" s="35" t="s">
        <v>579</v>
      </c>
      <c r="C509" s="35" t="s">
        <v>108</v>
      </c>
      <c r="D509" s="35" t="s">
        <v>58</v>
      </c>
      <c r="E509" s="35">
        <v>8</v>
      </c>
      <c r="F509" s="35" t="s">
        <v>189</v>
      </c>
      <c r="G509" s="35" t="s">
        <v>220</v>
      </c>
      <c r="H509" s="35" t="s">
        <v>191</v>
      </c>
      <c r="I509" s="35" t="s">
        <v>600</v>
      </c>
      <c r="J509" s="36" t="s">
        <v>736</v>
      </c>
      <c r="K509" s="37">
        <v>44764605.450000048</v>
      </c>
      <c r="L509" s="37">
        <v>44684285.490000069</v>
      </c>
      <c r="M509" s="35">
        <v>8</v>
      </c>
    </row>
    <row r="510" spans="1:13" x14ac:dyDescent="0.3">
      <c r="A510" s="35" t="s">
        <v>33</v>
      </c>
      <c r="B510" s="35" t="s">
        <v>579</v>
      </c>
      <c r="C510" s="35" t="s">
        <v>108</v>
      </c>
      <c r="D510" s="35" t="s">
        <v>58</v>
      </c>
      <c r="E510" s="35">
        <v>8</v>
      </c>
      <c r="F510" s="35" t="s">
        <v>189</v>
      </c>
      <c r="G510" s="35" t="s">
        <v>220</v>
      </c>
      <c r="H510" s="35" t="s">
        <v>191</v>
      </c>
      <c r="I510" s="35" t="s">
        <v>600</v>
      </c>
      <c r="J510" s="36" t="s">
        <v>737</v>
      </c>
      <c r="K510" s="37">
        <v>5055</v>
      </c>
      <c r="L510" s="37">
        <v>5055</v>
      </c>
      <c r="M510" s="35">
        <v>8</v>
      </c>
    </row>
    <row r="511" spans="1:13" x14ac:dyDescent="0.3">
      <c r="A511" s="35" t="s">
        <v>33</v>
      </c>
      <c r="B511" s="35" t="s">
        <v>579</v>
      </c>
      <c r="C511" s="35" t="s">
        <v>108</v>
      </c>
      <c r="D511" s="35" t="s">
        <v>58</v>
      </c>
      <c r="E511" s="35">
        <v>8</v>
      </c>
      <c r="F511" s="35" t="s">
        <v>189</v>
      </c>
      <c r="G511" s="35" t="s">
        <v>220</v>
      </c>
      <c r="H511" s="35" t="s">
        <v>191</v>
      </c>
      <c r="I511" s="35" t="s">
        <v>591</v>
      </c>
      <c r="J511" s="36" t="s">
        <v>738</v>
      </c>
      <c r="K511" s="37">
        <v>27146595.06999997</v>
      </c>
      <c r="L511" s="37">
        <v>26803195.629999958</v>
      </c>
      <c r="M511" s="35">
        <v>8</v>
      </c>
    </row>
    <row r="512" spans="1:13" x14ac:dyDescent="0.3">
      <c r="A512" s="35" t="s">
        <v>33</v>
      </c>
      <c r="B512" s="35" t="s">
        <v>579</v>
      </c>
      <c r="C512" s="35" t="s">
        <v>108</v>
      </c>
      <c r="D512" s="35" t="s">
        <v>58</v>
      </c>
      <c r="E512" s="35">
        <v>8</v>
      </c>
      <c r="F512" s="35" t="s">
        <v>189</v>
      </c>
      <c r="G512" s="35" t="s">
        <v>220</v>
      </c>
      <c r="H512" s="35" t="s">
        <v>191</v>
      </c>
      <c r="I512" s="35" t="s">
        <v>591</v>
      </c>
      <c r="J512" s="36" t="s">
        <v>739</v>
      </c>
      <c r="K512" s="37">
        <v>153730.04</v>
      </c>
      <c r="L512" s="37">
        <v>153730.04</v>
      </c>
      <c r="M512" s="35">
        <v>8</v>
      </c>
    </row>
    <row r="513" spans="1:13" x14ac:dyDescent="0.3">
      <c r="A513" s="35" t="s">
        <v>33</v>
      </c>
      <c r="B513" s="35" t="s">
        <v>579</v>
      </c>
      <c r="C513" s="35" t="s">
        <v>108</v>
      </c>
      <c r="D513" s="35" t="s">
        <v>58</v>
      </c>
      <c r="E513" s="35">
        <v>8</v>
      </c>
      <c r="F513" s="35" t="s">
        <v>189</v>
      </c>
      <c r="G513" s="35" t="s">
        <v>223</v>
      </c>
      <c r="H513" s="35" t="s">
        <v>191</v>
      </c>
      <c r="I513" s="35" t="s">
        <v>688</v>
      </c>
      <c r="J513" s="36" t="s">
        <v>740</v>
      </c>
      <c r="K513" s="37">
        <v>134588.69</v>
      </c>
      <c r="L513" s="37">
        <v>41232.229999999996</v>
      </c>
      <c r="M513" s="35">
        <v>8</v>
      </c>
    </row>
    <row r="514" spans="1:13" x14ac:dyDescent="0.3">
      <c r="A514" s="35" t="s">
        <v>33</v>
      </c>
      <c r="B514" s="35" t="s">
        <v>579</v>
      </c>
      <c r="C514" s="35" t="s">
        <v>108</v>
      </c>
      <c r="D514" s="35" t="s">
        <v>58</v>
      </c>
      <c r="E514" s="35">
        <v>8</v>
      </c>
      <c r="F514" s="35" t="s">
        <v>189</v>
      </c>
      <c r="G514" s="35" t="s">
        <v>223</v>
      </c>
      <c r="H514" s="35" t="s">
        <v>191</v>
      </c>
      <c r="I514" s="35" t="s">
        <v>690</v>
      </c>
      <c r="J514" s="36" t="s">
        <v>741</v>
      </c>
      <c r="K514" s="37">
        <v>94166.110000000015</v>
      </c>
      <c r="L514" s="37">
        <v>36470.730000000018</v>
      </c>
      <c r="M514" s="35">
        <v>8</v>
      </c>
    </row>
    <row r="515" spans="1:13" x14ac:dyDescent="0.3">
      <c r="A515" s="35" t="s">
        <v>33</v>
      </c>
      <c r="B515" s="35" t="s">
        <v>579</v>
      </c>
      <c r="C515" s="35" t="s">
        <v>108</v>
      </c>
      <c r="D515" s="35" t="s">
        <v>58</v>
      </c>
      <c r="E515" s="35">
        <v>8</v>
      </c>
      <c r="F515" s="35" t="s">
        <v>189</v>
      </c>
      <c r="G515" s="35" t="s">
        <v>223</v>
      </c>
      <c r="H515" s="35" t="s">
        <v>191</v>
      </c>
      <c r="I515" s="35" t="s">
        <v>647</v>
      </c>
      <c r="J515" s="36" t="s">
        <v>742</v>
      </c>
      <c r="K515" s="37">
        <v>14134629.370000001</v>
      </c>
      <c r="L515" s="37">
        <v>12988642.960000003</v>
      </c>
      <c r="M515" s="35">
        <v>8</v>
      </c>
    </row>
    <row r="516" spans="1:13" x14ac:dyDescent="0.3">
      <c r="A516" s="35" t="s">
        <v>33</v>
      </c>
      <c r="B516" s="35" t="s">
        <v>579</v>
      </c>
      <c r="C516" s="35" t="s">
        <v>108</v>
      </c>
      <c r="D516" s="35" t="s">
        <v>58</v>
      </c>
      <c r="E516" s="35">
        <v>8</v>
      </c>
      <c r="F516" s="35" t="s">
        <v>189</v>
      </c>
      <c r="G516" s="35" t="s">
        <v>191</v>
      </c>
      <c r="H516" s="35" t="s">
        <v>220</v>
      </c>
      <c r="I516" s="35" t="s">
        <v>231</v>
      </c>
      <c r="J516" s="36" t="s">
        <v>743</v>
      </c>
      <c r="K516" s="37">
        <v>123230615.56827842</v>
      </c>
      <c r="L516" s="37">
        <v>145389646.93996081</v>
      </c>
      <c r="M516" s="35">
        <v>8</v>
      </c>
    </row>
    <row r="517" spans="1:13" x14ac:dyDescent="0.3">
      <c r="A517" s="35" t="s">
        <v>33</v>
      </c>
      <c r="B517" s="35" t="s">
        <v>579</v>
      </c>
      <c r="C517" s="35" t="s">
        <v>108</v>
      </c>
      <c r="D517" s="35" t="s">
        <v>58</v>
      </c>
      <c r="E517" s="35">
        <v>8</v>
      </c>
      <c r="F517" s="35" t="s">
        <v>283</v>
      </c>
      <c r="G517" s="35" t="s">
        <v>340</v>
      </c>
      <c r="H517" s="35" t="s">
        <v>191</v>
      </c>
      <c r="I517" s="35" t="s">
        <v>596</v>
      </c>
      <c r="J517" s="36" t="s">
        <v>744</v>
      </c>
      <c r="K517" s="37">
        <v>1266586.04</v>
      </c>
      <c r="L517" s="37">
        <v>1266586.04</v>
      </c>
      <c r="M517" s="35">
        <v>8</v>
      </c>
    </row>
    <row r="518" spans="1:13" ht="15" thickBot="1" x14ac:dyDescent="0.35">
      <c r="A518" s="35" t="s">
        <v>33</v>
      </c>
      <c r="B518" s="35" t="s">
        <v>579</v>
      </c>
      <c r="C518" s="35" t="s">
        <v>108</v>
      </c>
      <c r="D518" s="35" t="s">
        <v>58</v>
      </c>
      <c r="E518" s="35">
        <v>8</v>
      </c>
      <c r="F518" s="35" t="s">
        <v>695</v>
      </c>
      <c r="G518" s="35" t="s">
        <v>191</v>
      </c>
      <c r="H518" s="35" t="s">
        <v>220</v>
      </c>
      <c r="I518" s="35" t="s">
        <v>231</v>
      </c>
      <c r="J518" s="36" t="s">
        <v>745</v>
      </c>
      <c r="K518" s="37">
        <v>33779</v>
      </c>
      <c r="L518" s="37">
        <v>33779</v>
      </c>
      <c r="M518" s="35">
        <v>8</v>
      </c>
    </row>
    <row r="519" spans="1:13" s="39" customFormat="1" x14ac:dyDescent="0.3">
      <c r="A519" s="38" t="s">
        <v>33</v>
      </c>
      <c r="B519" s="38" t="s">
        <v>579</v>
      </c>
      <c r="C519" s="38" t="s">
        <v>108</v>
      </c>
      <c r="J519" s="112" t="s">
        <v>746</v>
      </c>
      <c r="K519" s="113">
        <v>596914654.22827804</v>
      </c>
      <c r="L519" s="113">
        <v>613436384.50996029</v>
      </c>
    </row>
    <row r="521" spans="1:13" x14ac:dyDescent="0.3">
      <c r="A521" s="35" t="s">
        <v>33</v>
      </c>
      <c r="B521" s="35" t="s">
        <v>579</v>
      </c>
      <c r="C521" s="35" t="s">
        <v>747</v>
      </c>
      <c r="D521" s="35" t="s">
        <v>58</v>
      </c>
      <c r="E521" s="35">
        <v>8</v>
      </c>
      <c r="F521" s="35" t="s">
        <v>301</v>
      </c>
      <c r="G521" s="35" t="s">
        <v>191</v>
      </c>
      <c r="H521" s="35" t="s">
        <v>220</v>
      </c>
      <c r="I521" s="35" t="s">
        <v>231</v>
      </c>
      <c r="J521" s="36" t="s">
        <v>748</v>
      </c>
      <c r="K521" s="37">
        <v>19641754.16732873</v>
      </c>
      <c r="L521" s="37">
        <v>28594212.761081353</v>
      </c>
      <c r="M521" s="35">
        <v>8</v>
      </c>
    </row>
    <row r="522" spans="1:13" x14ac:dyDescent="0.3">
      <c r="A522" s="35" t="s">
        <v>33</v>
      </c>
      <c r="B522" s="35" t="s">
        <v>579</v>
      </c>
      <c r="C522" s="35" t="s">
        <v>747</v>
      </c>
      <c r="D522" s="35" t="s">
        <v>630</v>
      </c>
      <c r="E522" s="35">
        <v>8</v>
      </c>
      <c r="F522" s="35" t="s">
        <v>301</v>
      </c>
      <c r="G522" s="35" t="s">
        <v>191</v>
      </c>
      <c r="H522" s="35" t="s">
        <v>220</v>
      </c>
      <c r="I522" s="35" t="s">
        <v>231</v>
      </c>
      <c r="J522" s="36" t="s">
        <v>749</v>
      </c>
      <c r="K522" s="37">
        <v>33190672.309999999</v>
      </c>
      <c r="L522" s="37">
        <v>33190672.309999999</v>
      </c>
      <c r="M522" s="35">
        <v>8</v>
      </c>
    </row>
    <row r="523" spans="1:13" ht="15" thickBot="1" x14ac:dyDescent="0.35">
      <c r="A523" s="35" t="s">
        <v>33</v>
      </c>
      <c r="B523" s="35" t="s">
        <v>579</v>
      </c>
      <c r="C523" s="35" t="s">
        <v>747</v>
      </c>
      <c r="D523" s="35" t="s">
        <v>650</v>
      </c>
      <c r="E523" s="35">
        <v>8</v>
      </c>
      <c r="F523" s="35" t="s">
        <v>301</v>
      </c>
      <c r="G523" s="35" t="s">
        <v>191</v>
      </c>
      <c r="H523" s="35" t="s">
        <v>220</v>
      </c>
      <c r="I523" s="35" t="s">
        <v>231</v>
      </c>
      <c r="J523" s="36" t="s">
        <v>750</v>
      </c>
      <c r="K523" s="37">
        <v>5875009.6300000008</v>
      </c>
      <c r="L523" s="37">
        <v>5875009.6300000008</v>
      </c>
      <c r="M523" s="35">
        <v>8</v>
      </c>
    </row>
    <row r="524" spans="1:13" s="39" customFormat="1" x14ac:dyDescent="0.3">
      <c r="A524" s="38" t="s">
        <v>33</v>
      </c>
      <c r="B524" s="38" t="s">
        <v>579</v>
      </c>
      <c r="C524" s="38" t="s">
        <v>747</v>
      </c>
      <c r="J524" s="112" t="s">
        <v>751</v>
      </c>
      <c r="K524" s="113">
        <v>58707436.107328735</v>
      </c>
      <c r="L524" s="113">
        <v>67659894.70108135</v>
      </c>
    </row>
    <row r="526" spans="1:13" x14ac:dyDescent="0.3">
      <c r="A526" s="35" t="s">
        <v>33</v>
      </c>
      <c r="B526" s="35" t="s">
        <v>579</v>
      </c>
      <c r="C526" s="35" t="s">
        <v>752</v>
      </c>
      <c r="D526" s="35" t="s">
        <v>74</v>
      </c>
      <c r="E526" s="35"/>
      <c r="F526" s="35" t="s">
        <v>189</v>
      </c>
      <c r="G526" s="35" t="s">
        <v>220</v>
      </c>
      <c r="H526" s="35" t="s">
        <v>191</v>
      </c>
      <c r="I526" s="35" t="s">
        <v>588</v>
      </c>
      <c r="J526" s="36" t="s">
        <v>753</v>
      </c>
      <c r="K526" s="37">
        <v>39559.51</v>
      </c>
      <c r="L526" s="37">
        <v>39559.51</v>
      </c>
      <c r="M526" s="35"/>
    </row>
    <row r="527" spans="1:13" x14ac:dyDescent="0.3">
      <c r="A527" s="35" t="s">
        <v>33</v>
      </c>
      <c r="B527" s="35" t="s">
        <v>579</v>
      </c>
      <c r="C527" s="35" t="s">
        <v>752</v>
      </c>
      <c r="D527" s="35" t="s">
        <v>74</v>
      </c>
      <c r="E527" s="35"/>
      <c r="F527" s="35" t="s">
        <v>189</v>
      </c>
      <c r="G527" s="35" t="s">
        <v>220</v>
      </c>
      <c r="H527" s="35" t="s">
        <v>191</v>
      </c>
      <c r="I527" s="35" t="s">
        <v>596</v>
      </c>
      <c r="J527" s="36" t="s">
        <v>754</v>
      </c>
      <c r="K527" s="37">
        <v>8037567.8200000003</v>
      </c>
      <c r="L527" s="37">
        <v>8037567.8200000003</v>
      </c>
      <c r="M527" s="35"/>
    </row>
    <row r="528" spans="1:13" x14ac:dyDescent="0.3">
      <c r="A528" s="35" t="s">
        <v>33</v>
      </c>
      <c r="B528" s="35" t="s">
        <v>579</v>
      </c>
      <c r="C528" s="35" t="s">
        <v>752</v>
      </c>
      <c r="D528" s="35" t="s">
        <v>74</v>
      </c>
      <c r="E528" s="35"/>
      <c r="F528" s="35" t="s">
        <v>189</v>
      </c>
      <c r="G528" s="35" t="s">
        <v>220</v>
      </c>
      <c r="H528" s="35" t="s">
        <v>191</v>
      </c>
      <c r="I528" s="35" t="s">
        <v>598</v>
      </c>
      <c r="J528" s="36" t="s">
        <v>755</v>
      </c>
      <c r="K528" s="37">
        <v>5166936.46</v>
      </c>
      <c r="L528" s="37">
        <v>5166936.46</v>
      </c>
      <c r="M528" s="35"/>
    </row>
    <row r="529" spans="1:13" ht="15" thickBot="1" x14ac:dyDescent="0.35">
      <c r="A529" s="35" t="s">
        <v>33</v>
      </c>
      <c r="B529" s="35" t="s">
        <v>579</v>
      </c>
      <c r="C529" s="35" t="s">
        <v>752</v>
      </c>
      <c r="D529" s="35" t="s">
        <v>74</v>
      </c>
      <c r="E529" s="35"/>
      <c r="F529" s="35" t="s">
        <v>189</v>
      </c>
      <c r="G529" s="35" t="s">
        <v>220</v>
      </c>
      <c r="H529" s="35" t="s">
        <v>191</v>
      </c>
      <c r="I529" s="35" t="s">
        <v>600</v>
      </c>
      <c r="J529" s="36" t="s">
        <v>756</v>
      </c>
      <c r="K529" s="37">
        <v>181273.27</v>
      </c>
      <c r="L529" s="37">
        <v>181273.27</v>
      </c>
      <c r="M529" s="35"/>
    </row>
    <row r="530" spans="1:13" s="39" customFormat="1" x14ac:dyDescent="0.3">
      <c r="A530" s="38" t="s">
        <v>33</v>
      </c>
      <c r="B530" s="38" t="s">
        <v>579</v>
      </c>
      <c r="C530" s="38" t="s">
        <v>752</v>
      </c>
      <c r="E530" s="39">
        <v>8</v>
      </c>
      <c r="J530" s="112" t="s">
        <v>757</v>
      </c>
      <c r="K530" s="113">
        <v>13425337.059999999</v>
      </c>
      <c r="L530" s="113">
        <v>13425337.059999999</v>
      </c>
      <c r="M530" s="39">
        <v>8</v>
      </c>
    </row>
    <row r="532" spans="1:13" x14ac:dyDescent="0.3">
      <c r="A532" s="35" t="s">
        <v>33</v>
      </c>
      <c r="B532" s="35" t="s">
        <v>579</v>
      </c>
      <c r="C532" s="35" t="s">
        <v>109</v>
      </c>
      <c r="D532" s="35" t="s">
        <v>630</v>
      </c>
      <c r="E532" s="35"/>
      <c r="F532" s="35" t="s">
        <v>189</v>
      </c>
      <c r="G532" s="35" t="s">
        <v>220</v>
      </c>
      <c r="H532" s="35" t="s">
        <v>191</v>
      </c>
      <c r="I532" s="35" t="s">
        <v>588</v>
      </c>
      <c r="J532" s="36" t="s">
        <v>758</v>
      </c>
      <c r="K532" s="37">
        <v>75128489.053851008</v>
      </c>
      <c r="L532" s="37">
        <v>74451160.213851094</v>
      </c>
      <c r="M532" s="35"/>
    </row>
    <row r="533" spans="1:13" x14ac:dyDescent="0.3">
      <c r="A533" s="35" t="s">
        <v>33</v>
      </c>
      <c r="B533" s="35" t="s">
        <v>579</v>
      </c>
      <c r="C533" s="35" t="s">
        <v>109</v>
      </c>
      <c r="D533" s="35" t="s">
        <v>630</v>
      </c>
      <c r="E533" s="35"/>
      <c r="F533" s="35" t="s">
        <v>189</v>
      </c>
      <c r="G533" s="35" t="s">
        <v>220</v>
      </c>
      <c r="H533" s="35" t="s">
        <v>191</v>
      </c>
      <c r="I533" s="35" t="s">
        <v>596</v>
      </c>
      <c r="J533" s="36" t="s">
        <v>759</v>
      </c>
      <c r="K533" s="37">
        <v>319283041.05907875</v>
      </c>
      <c r="L533" s="37">
        <v>315827620.05907875</v>
      </c>
      <c r="M533" s="35"/>
    </row>
    <row r="534" spans="1:13" x14ac:dyDescent="0.3">
      <c r="A534" s="35" t="s">
        <v>33</v>
      </c>
      <c r="B534" s="35" t="s">
        <v>579</v>
      </c>
      <c r="C534" s="35" t="s">
        <v>109</v>
      </c>
      <c r="D534" s="35" t="s">
        <v>630</v>
      </c>
      <c r="E534" s="35"/>
      <c r="F534" s="35" t="s">
        <v>189</v>
      </c>
      <c r="G534" s="35" t="s">
        <v>220</v>
      </c>
      <c r="H534" s="35" t="s">
        <v>191</v>
      </c>
      <c r="I534" s="35" t="s">
        <v>598</v>
      </c>
      <c r="J534" s="36" t="s">
        <v>760</v>
      </c>
      <c r="K534" s="37">
        <v>95463696.629591122</v>
      </c>
      <c r="L534" s="37">
        <v>94256328.509591058</v>
      </c>
      <c r="M534" s="35"/>
    </row>
    <row r="535" spans="1:13" x14ac:dyDescent="0.3">
      <c r="A535" s="35" t="s">
        <v>33</v>
      </c>
      <c r="B535" s="35" t="s">
        <v>579</v>
      </c>
      <c r="C535" s="35" t="s">
        <v>109</v>
      </c>
      <c r="D535" s="35" t="s">
        <v>630</v>
      </c>
      <c r="E535" s="35"/>
      <c r="F535" s="35" t="s">
        <v>189</v>
      </c>
      <c r="G535" s="35" t="s">
        <v>220</v>
      </c>
      <c r="H535" s="35" t="s">
        <v>191</v>
      </c>
      <c r="I535" s="35" t="s">
        <v>600</v>
      </c>
      <c r="J535" s="36" t="s">
        <v>761</v>
      </c>
      <c r="K535" s="37">
        <v>121518271.38075905</v>
      </c>
      <c r="L535" s="37">
        <v>120975816.18075912</v>
      </c>
      <c r="M535" s="35"/>
    </row>
    <row r="536" spans="1:13" x14ac:dyDescent="0.3">
      <c r="A536" s="35" t="s">
        <v>33</v>
      </c>
      <c r="B536" s="35" t="s">
        <v>579</v>
      </c>
      <c r="C536" s="35" t="s">
        <v>109</v>
      </c>
      <c r="D536" s="35" t="s">
        <v>630</v>
      </c>
      <c r="E536" s="35"/>
      <c r="F536" s="35" t="s">
        <v>189</v>
      </c>
      <c r="G536" s="35" t="s">
        <v>220</v>
      </c>
      <c r="H536" s="35" t="s">
        <v>191</v>
      </c>
      <c r="I536" s="35" t="s">
        <v>591</v>
      </c>
      <c r="J536" s="36" t="s">
        <v>762</v>
      </c>
      <c r="K536" s="37">
        <v>13950256.403402936</v>
      </c>
      <c r="L536" s="37">
        <v>13822306.163402941</v>
      </c>
      <c r="M536" s="35"/>
    </row>
    <row r="537" spans="1:13" ht="15" thickBot="1" x14ac:dyDescent="0.35">
      <c r="A537" s="35" t="s">
        <v>33</v>
      </c>
      <c r="B537" s="35" t="s">
        <v>579</v>
      </c>
      <c r="C537" s="35" t="s">
        <v>109</v>
      </c>
      <c r="D537" s="35" t="s">
        <v>630</v>
      </c>
      <c r="E537" s="35"/>
      <c r="F537" s="35" t="s">
        <v>283</v>
      </c>
      <c r="G537" s="35" t="s">
        <v>340</v>
      </c>
      <c r="H537" s="35" t="s">
        <v>191</v>
      </c>
      <c r="I537" s="35" t="s">
        <v>596</v>
      </c>
      <c r="J537" s="36" t="s">
        <v>763</v>
      </c>
      <c r="K537" s="37">
        <v>2462394.6253957883</v>
      </c>
      <c r="L537" s="37">
        <v>2462394.6253957883</v>
      </c>
      <c r="M537" s="35"/>
    </row>
    <row r="538" spans="1:13" s="39" customFormat="1" x14ac:dyDescent="0.3">
      <c r="A538" s="38" t="s">
        <v>33</v>
      </c>
      <c r="B538" s="38" t="s">
        <v>579</v>
      </c>
      <c r="C538" s="38" t="s">
        <v>109</v>
      </c>
      <c r="E538" s="39">
        <v>8</v>
      </c>
      <c r="J538" s="112" t="s">
        <v>764</v>
      </c>
      <c r="K538" s="113">
        <v>627806149.15207863</v>
      </c>
      <c r="L538" s="113">
        <v>621795625.75207865</v>
      </c>
      <c r="M538" s="39">
        <v>8</v>
      </c>
    </row>
    <row r="540" spans="1:13" x14ac:dyDescent="0.3">
      <c r="A540" s="35" t="s">
        <v>33</v>
      </c>
      <c r="B540" s="35" t="s">
        <v>579</v>
      </c>
      <c r="C540" s="35" t="s">
        <v>765</v>
      </c>
      <c r="D540" s="35" t="s">
        <v>176</v>
      </c>
      <c r="E540" s="35"/>
      <c r="F540" s="35" t="s">
        <v>189</v>
      </c>
      <c r="G540" s="35" t="s">
        <v>220</v>
      </c>
      <c r="H540" s="35" t="s">
        <v>191</v>
      </c>
      <c r="I540" s="35" t="s">
        <v>588</v>
      </c>
      <c r="J540" s="36" t="s">
        <v>766</v>
      </c>
      <c r="K540" s="37">
        <v>40714881.409999996</v>
      </c>
      <c r="L540" s="37">
        <v>40714881.409999996</v>
      </c>
      <c r="M540" s="35"/>
    </row>
    <row r="541" spans="1:13" x14ac:dyDescent="0.3">
      <c r="A541" s="35" t="s">
        <v>33</v>
      </c>
      <c r="B541" s="35" t="s">
        <v>579</v>
      </c>
      <c r="C541" s="35" t="s">
        <v>765</v>
      </c>
      <c r="D541" s="35" t="s">
        <v>75</v>
      </c>
      <c r="E541" s="35"/>
      <c r="F541" s="35" t="s">
        <v>189</v>
      </c>
      <c r="G541" s="35" t="s">
        <v>220</v>
      </c>
      <c r="H541" s="35" t="s">
        <v>191</v>
      </c>
      <c r="I541" s="35" t="s">
        <v>588</v>
      </c>
      <c r="J541" s="36" t="s">
        <v>767</v>
      </c>
      <c r="K541" s="37">
        <v>29968.11</v>
      </c>
      <c r="L541" s="37">
        <v>29968.11</v>
      </c>
      <c r="M541" s="35"/>
    </row>
    <row r="542" spans="1:13" x14ac:dyDescent="0.3">
      <c r="A542" s="35" t="s">
        <v>33</v>
      </c>
      <c r="B542" s="35" t="s">
        <v>579</v>
      </c>
      <c r="C542" s="35" t="s">
        <v>765</v>
      </c>
      <c r="D542" s="35" t="s">
        <v>75</v>
      </c>
      <c r="E542" s="35"/>
      <c r="F542" s="35" t="s">
        <v>189</v>
      </c>
      <c r="G542" s="35" t="s">
        <v>220</v>
      </c>
      <c r="H542" s="35" t="s">
        <v>191</v>
      </c>
      <c r="I542" s="35" t="s">
        <v>596</v>
      </c>
      <c r="J542" s="36" t="s">
        <v>768</v>
      </c>
      <c r="K542" s="37">
        <v>9434213.4700000007</v>
      </c>
      <c r="L542" s="37">
        <v>9434213.4700000007</v>
      </c>
      <c r="M542" s="35"/>
    </row>
    <row r="543" spans="1:13" x14ac:dyDescent="0.3">
      <c r="A543" s="35" t="s">
        <v>33</v>
      </c>
      <c r="B543" s="35" t="s">
        <v>579</v>
      </c>
      <c r="C543" s="35" t="s">
        <v>765</v>
      </c>
      <c r="D543" s="35" t="s">
        <v>75</v>
      </c>
      <c r="E543" s="35"/>
      <c r="F543" s="35" t="s">
        <v>189</v>
      </c>
      <c r="G543" s="35" t="s">
        <v>220</v>
      </c>
      <c r="H543" s="35" t="s">
        <v>191</v>
      </c>
      <c r="I543" s="35" t="s">
        <v>598</v>
      </c>
      <c r="J543" s="36" t="s">
        <v>769</v>
      </c>
      <c r="K543" s="37">
        <v>5419204.7800000003</v>
      </c>
      <c r="L543" s="37">
        <v>5419204.7800000003</v>
      </c>
      <c r="M543" s="35"/>
    </row>
    <row r="544" spans="1:13" ht="15" thickBot="1" x14ac:dyDescent="0.35">
      <c r="A544" s="35" t="s">
        <v>33</v>
      </c>
      <c r="B544" s="35" t="s">
        <v>579</v>
      </c>
      <c r="C544" s="35" t="s">
        <v>765</v>
      </c>
      <c r="D544" s="35" t="s">
        <v>75</v>
      </c>
      <c r="E544" s="35"/>
      <c r="F544" s="35" t="s">
        <v>189</v>
      </c>
      <c r="G544" s="35" t="s">
        <v>220</v>
      </c>
      <c r="H544" s="35" t="s">
        <v>191</v>
      </c>
      <c r="I544" s="35" t="s">
        <v>600</v>
      </c>
      <c r="J544" s="36" t="s">
        <v>770</v>
      </c>
      <c r="K544" s="37">
        <v>95223.19</v>
      </c>
      <c r="L544" s="37">
        <v>95223.19</v>
      </c>
      <c r="M544" s="35"/>
    </row>
    <row r="545" spans="1:13" s="39" customFormat="1" x14ac:dyDescent="0.3">
      <c r="A545" s="38" t="s">
        <v>33</v>
      </c>
      <c r="B545" s="38" t="s">
        <v>579</v>
      </c>
      <c r="C545" s="38" t="s">
        <v>765</v>
      </c>
      <c r="E545" s="39">
        <v>8</v>
      </c>
      <c r="J545" s="112" t="s">
        <v>771</v>
      </c>
      <c r="K545" s="113">
        <v>55693490.959999993</v>
      </c>
      <c r="L545" s="113">
        <v>55693490.959999993</v>
      </c>
      <c r="M545" s="39">
        <v>8</v>
      </c>
    </row>
    <row r="547" spans="1:13" x14ac:dyDescent="0.3">
      <c r="A547" s="35" t="s">
        <v>33</v>
      </c>
      <c r="B547" s="35" t="s">
        <v>579</v>
      </c>
      <c r="C547" s="35" t="s">
        <v>110</v>
      </c>
      <c r="D547" s="35" t="s">
        <v>650</v>
      </c>
      <c r="E547" s="35"/>
      <c r="F547" s="35" t="s">
        <v>189</v>
      </c>
      <c r="G547" s="35" t="s">
        <v>220</v>
      </c>
      <c r="H547" s="35" t="s">
        <v>191</v>
      </c>
      <c r="I547" s="35" t="s">
        <v>588</v>
      </c>
      <c r="J547" s="36" t="s">
        <v>772</v>
      </c>
      <c r="K547" s="37">
        <v>84571122.290000081</v>
      </c>
      <c r="L547" s="37">
        <v>83446574.690000117</v>
      </c>
      <c r="M547" s="35"/>
    </row>
    <row r="548" spans="1:13" x14ac:dyDescent="0.3">
      <c r="A548" s="35" t="s">
        <v>33</v>
      </c>
      <c r="B548" s="35" t="s">
        <v>579</v>
      </c>
      <c r="C548" s="35" t="s">
        <v>110</v>
      </c>
      <c r="D548" s="35" t="s">
        <v>650</v>
      </c>
      <c r="E548" s="35"/>
      <c r="F548" s="35" t="s">
        <v>189</v>
      </c>
      <c r="G548" s="35" t="s">
        <v>220</v>
      </c>
      <c r="H548" s="35" t="s">
        <v>191</v>
      </c>
      <c r="I548" s="35" t="s">
        <v>596</v>
      </c>
      <c r="J548" s="36" t="s">
        <v>773</v>
      </c>
      <c r="K548" s="37">
        <v>295561586.56999928</v>
      </c>
      <c r="L548" s="37">
        <v>292999278.64999896</v>
      </c>
      <c r="M548" s="35"/>
    </row>
    <row r="549" spans="1:13" x14ac:dyDescent="0.3">
      <c r="A549" s="35" t="s">
        <v>33</v>
      </c>
      <c r="B549" s="35" t="s">
        <v>579</v>
      </c>
      <c r="C549" s="35" t="s">
        <v>110</v>
      </c>
      <c r="D549" s="35" t="s">
        <v>650</v>
      </c>
      <c r="E549" s="35"/>
      <c r="F549" s="35" t="s">
        <v>189</v>
      </c>
      <c r="G549" s="35" t="s">
        <v>220</v>
      </c>
      <c r="H549" s="35" t="s">
        <v>191</v>
      </c>
      <c r="I549" s="35" t="s">
        <v>598</v>
      </c>
      <c r="J549" s="36" t="s">
        <v>774</v>
      </c>
      <c r="K549" s="37">
        <v>104343058.45999998</v>
      </c>
      <c r="L549" s="37">
        <v>102497198.77999997</v>
      </c>
      <c r="M549" s="35"/>
    </row>
    <row r="550" spans="1:13" x14ac:dyDescent="0.3">
      <c r="A550" s="35" t="s">
        <v>33</v>
      </c>
      <c r="B550" s="35" t="s">
        <v>579</v>
      </c>
      <c r="C550" s="35" t="s">
        <v>110</v>
      </c>
      <c r="D550" s="35" t="s">
        <v>650</v>
      </c>
      <c r="E550" s="35"/>
      <c r="F550" s="35" t="s">
        <v>189</v>
      </c>
      <c r="G550" s="35" t="s">
        <v>220</v>
      </c>
      <c r="H550" s="35" t="s">
        <v>191</v>
      </c>
      <c r="I550" s="35" t="s">
        <v>600</v>
      </c>
      <c r="J550" s="36" t="s">
        <v>775</v>
      </c>
      <c r="K550" s="37">
        <v>158863209.80000004</v>
      </c>
      <c r="L550" s="37">
        <v>158213176.16000006</v>
      </c>
      <c r="M550" s="35"/>
    </row>
    <row r="551" spans="1:13" x14ac:dyDescent="0.3">
      <c r="A551" s="35" t="s">
        <v>33</v>
      </c>
      <c r="B551" s="35" t="s">
        <v>579</v>
      </c>
      <c r="C551" s="35" t="s">
        <v>110</v>
      </c>
      <c r="D551" s="35" t="s">
        <v>650</v>
      </c>
      <c r="E551" s="35"/>
      <c r="F551" s="35" t="s">
        <v>189</v>
      </c>
      <c r="G551" s="35" t="s">
        <v>220</v>
      </c>
      <c r="H551" s="35" t="s">
        <v>191</v>
      </c>
      <c r="I551" s="35" t="s">
        <v>591</v>
      </c>
      <c r="J551" s="36" t="s">
        <v>776</v>
      </c>
      <c r="K551" s="37">
        <v>10850296.880000021</v>
      </c>
      <c r="L551" s="37">
        <v>10545249.440000031</v>
      </c>
      <c r="M551" s="35"/>
    </row>
    <row r="552" spans="1:13" x14ac:dyDescent="0.3">
      <c r="A552" s="35" t="s">
        <v>33</v>
      </c>
      <c r="B552" s="35" t="s">
        <v>579</v>
      </c>
      <c r="C552" s="35" t="s">
        <v>110</v>
      </c>
      <c r="D552" s="35" t="s">
        <v>650</v>
      </c>
      <c r="E552" s="35"/>
      <c r="F552" s="35" t="s">
        <v>189</v>
      </c>
      <c r="G552" s="35" t="s">
        <v>191</v>
      </c>
      <c r="H552" s="35" t="s">
        <v>220</v>
      </c>
      <c r="I552" s="35" t="s">
        <v>231</v>
      </c>
      <c r="J552" s="36" t="s">
        <v>777</v>
      </c>
      <c r="K552" s="37">
        <v>33500188.332413994</v>
      </c>
      <c r="L552" s="37">
        <v>41264447.738349147</v>
      </c>
      <c r="M552" s="35"/>
    </row>
    <row r="553" spans="1:13" ht="15" thickBot="1" x14ac:dyDescent="0.35">
      <c r="A553" s="35" t="s">
        <v>33</v>
      </c>
      <c r="B553" s="35" t="s">
        <v>579</v>
      </c>
      <c r="C553" s="35" t="s">
        <v>110</v>
      </c>
      <c r="D553" s="35" t="s">
        <v>650</v>
      </c>
      <c r="E553" s="35"/>
      <c r="F553" s="35" t="s">
        <v>283</v>
      </c>
      <c r="G553" s="35" t="s">
        <v>340</v>
      </c>
      <c r="H553" s="35" t="s">
        <v>191</v>
      </c>
      <c r="I553" s="35" t="s">
        <v>596</v>
      </c>
      <c r="J553" s="36" t="s">
        <v>778</v>
      </c>
      <c r="K553" s="37">
        <v>2194452.2400000002</v>
      </c>
      <c r="L553" s="37">
        <v>2194452.2400000002</v>
      </c>
      <c r="M553" s="35"/>
    </row>
    <row r="554" spans="1:13" s="39" customFormat="1" x14ac:dyDescent="0.3">
      <c r="A554" s="26"/>
      <c r="B554" s="38" t="s">
        <v>579</v>
      </c>
      <c r="C554" s="38" t="s">
        <v>110</v>
      </c>
      <c r="E554" s="39">
        <v>8</v>
      </c>
      <c r="J554" s="112" t="s">
        <v>779</v>
      </c>
      <c r="K554" s="113">
        <v>689883914.57241344</v>
      </c>
      <c r="L554" s="113">
        <v>691160377.6983484</v>
      </c>
      <c r="M554" s="39">
        <v>8</v>
      </c>
    </row>
    <row r="556" spans="1:13" s="39" customFormat="1" ht="17.399999999999999" x14ac:dyDescent="0.3">
      <c r="A556" s="38" t="s">
        <v>33</v>
      </c>
      <c r="B556" s="42" t="s">
        <v>579</v>
      </c>
      <c r="J556" s="40" t="s">
        <v>780</v>
      </c>
      <c r="K556" s="41">
        <f t="shared" ref="K556:L556" si="1">SUM(K545,K538,K530,K524,K519,K503,K489,K484,K474,K469,K441,K414,K411,K408,K398,K393,K390,K383,K376,K371,K554)</f>
        <v>8082001378.7200041</v>
      </c>
      <c r="L556" s="41">
        <f t="shared" si="1"/>
        <v>8279546829.1540451</v>
      </c>
    </row>
    <row r="557" spans="1:13" x14ac:dyDescent="0.3">
      <c r="K557" s="50">
        <f>K556-'MFR-B7 less Depr Exclusions'!K418</f>
        <v>87872833.024716377</v>
      </c>
    </row>
    <row r="558" spans="1:13" ht="15" thickBot="1" x14ac:dyDescent="0.35">
      <c r="A558" s="35" t="s">
        <v>33</v>
      </c>
      <c r="B558" s="35" t="s">
        <v>781</v>
      </c>
      <c r="C558" s="35" t="s">
        <v>782</v>
      </c>
      <c r="D558" s="35" t="s">
        <v>783</v>
      </c>
      <c r="E558" s="35"/>
      <c r="F558" s="35" t="s">
        <v>189</v>
      </c>
      <c r="G558" s="35" t="s">
        <v>191</v>
      </c>
      <c r="H558" s="35" t="s">
        <v>220</v>
      </c>
      <c r="I558" s="35" t="s">
        <v>231</v>
      </c>
      <c r="J558" s="36" t="s">
        <v>784</v>
      </c>
      <c r="K558" s="37">
        <v>131689186.98196872</v>
      </c>
      <c r="L558" s="37">
        <v>131689186.98196872</v>
      </c>
      <c r="M558" s="35"/>
    </row>
    <row r="559" spans="1:13" s="39" customFormat="1" x14ac:dyDescent="0.3">
      <c r="A559" s="38" t="s">
        <v>33</v>
      </c>
      <c r="B559" s="38" t="s">
        <v>781</v>
      </c>
      <c r="C559" s="38" t="s">
        <v>782</v>
      </c>
      <c r="E559" s="39">
        <v>26</v>
      </c>
      <c r="J559" s="112" t="s">
        <v>785</v>
      </c>
      <c r="K559" s="113">
        <v>131689186.98196872</v>
      </c>
      <c r="L559" s="113">
        <v>131689186.98196872</v>
      </c>
      <c r="M559" s="39">
        <v>26</v>
      </c>
    </row>
    <row r="561" spans="1:13" ht="15" thickBot="1" x14ac:dyDescent="0.35">
      <c r="A561" s="35" t="s">
        <v>33</v>
      </c>
      <c r="B561" s="35" t="s">
        <v>781</v>
      </c>
      <c r="C561" s="35" t="s">
        <v>786</v>
      </c>
      <c r="D561" s="35" t="s">
        <v>787</v>
      </c>
      <c r="E561" s="35"/>
      <c r="F561" s="35" t="s">
        <v>189</v>
      </c>
      <c r="G561" s="35" t="s">
        <v>191</v>
      </c>
      <c r="H561" s="35" t="s">
        <v>220</v>
      </c>
      <c r="I561" s="35" t="s">
        <v>231</v>
      </c>
      <c r="J561" s="36" t="s">
        <v>788</v>
      </c>
      <c r="K561" s="37">
        <v>135854656.91643339</v>
      </c>
      <c r="L561" s="37">
        <v>135854656.91643339</v>
      </c>
      <c r="M561" s="35"/>
    </row>
    <row r="562" spans="1:13" s="39" customFormat="1" x14ac:dyDescent="0.3">
      <c r="A562" s="38" t="s">
        <v>33</v>
      </c>
      <c r="B562" s="38" t="s">
        <v>781</v>
      </c>
      <c r="C562" s="38" t="s">
        <v>786</v>
      </c>
      <c r="E562" s="39">
        <v>28</v>
      </c>
      <c r="J562" s="112" t="s">
        <v>789</v>
      </c>
      <c r="K562" s="113">
        <v>135854656.91643339</v>
      </c>
      <c r="L562" s="113">
        <v>135854656.91643339</v>
      </c>
      <c r="M562" s="39">
        <v>28</v>
      </c>
    </row>
    <row r="564" spans="1:13" ht="15" thickBot="1" x14ac:dyDescent="0.35">
      <c r="A564" s="35" t="s">
        <v>33</v>
      </c>
      <c r="B564" s="35" t="s">
        <v>781</v>
      </c>
      <c r="C564" s="35" t="s">
        <v>115</v>
      </c>
      <c r="D564" s="35" t="s">
        <v>790</v>
      </c>
      <c r="E564" s="35"/>
      <c r="F564" s="35" t="s">
        <v>189</v>
      </c>
      <c r="G564" s="35" t="s">
        <v>191</v>
      </c>
      <c r="H564" s="35" t="s">
        <v>220</v>
      </c>
      <c r="I564" s="35" t="s">
        <v>231</v>
      </c>
      <c r="J564" s="36" t="s">
        <v>791</v>
      </c>
      <c r="K564" s="37">
        <v>132996822.9307078</v>
      </c>
      <c r="L564" s="37">
        <v>132996822.9307078</v>
      </c>
      <c r="M564" s="35"/>
    </row>
    <row r="565" spans="1:13" s="39" customFormat="1" x14ac:dyDescent="0.3">
      <c r="A565" s="38" t="s">
        <v>33</v>
      </c>
      <c r="B565" s="38" t="s">
        <v>781</v>
      </c>
      <c r="C565" s="38" t="s">
        <v>115</v>
      </c>
      <c r="E565" s="39">
        <v>27</v>
      </c>
      <c r="J565" s="112" t="s">
        <v>792</v>
      </c>
      <c r="K565" s="113">
        <v>132996822.9307078</v>
      </c>
      <c r="L565" s="113">
        <v>132996822.9307078</v>
      </c>
      <c r="M565" s="39">
        <v>27</v>
      </c>
    </row>
    <row r="567" spans="1:13" ht="15" thickBot="1" x14ac:dyDescent="0.35">
      <c r="A567" s="35" t="s">
        <v>33</v>
      </c>
      <c r="B567" s="35" t="s">
        <v>781</v>
      </c>
      <c r="C567" s="35" t="s">
        <v>793</v>
      </c>
      <c r="D567" s="35" t="s">
        <v>794</v>
      </c>
      <c r="E567" s="35"/>
      <c r="F567" s="35" t="s">
        <v>795</v>
      </c>
      <c r="G567" s="35" t="s">
        <v>191</v>
      </c>
      <c r="H567" s="35" t="s">
        <v>191</v>
      </c>
      <c r="I567" s="35" t="s">
        <v>231</v>
      </c>
      <c r="J567" s="36" t="s">
        <v>796</v>
      </c>
      <c r="K567" s="37">
        <v>1159940408.6900001</v>
      </c>
      <c r="L567" s="37">
        <v>1659940408.6900001</v>
      </c>
      <c r="M567" s="35"/>
    </row>
    <row r="568" spans="1:13" s="39" customFormat="1" x14ac:dyDescent="0.3">
      <c r="A568" s="38" t="s">
        <v>33</v>
      </c>
      <c r="B568" s="38" t="s">
        <v>781</v>
      </c>
      <c r="C568" s="38" t="s">
        <v>793</v>
      </c>
      <c r="J568" s="112" t="s">
        <v>797</v>
      </c>
      <c r="K568" s="113">
        <v>1159940408.6900001</v>
      </c>
      <c r="L568" s="113">
        <v>1659940408.6900001</v>
      </c>
    </row>
    <row r="570" spans="1:13" ht="15" thickBot="1" x14ac:dyDescent="0.35">
      <c r="A570" s="35" t="s">
        <v>33</v>
      </c>
      <c r="B570" s="35" t="s">
        <v>781</v>
      </c>
      <c r="C570" s="35" t="s">
        <v>798</v>
      </c>
      <c r="D570" s="35" t="s">
        <v>799</v>
      </c>
      <c r="E570" s="35"/>
      <c r="F570" s="35" t="s">
        <v>189</v>
      </c>
      <c r="G570" s="35" t="s">
        <v>191</v>
      </c>
      <c r="H570" s="35" t="s">
        <v>220</v>
      </c>
      <c r="I570" s="35" t="s">
        <v>231</v>
      </c>
      <c r="J570" s="36" t="s">
        <v>800</v>
      </c>
      <c r="K570" s="37">
        <v>1101147699.6449394</v>
      </c>
      <c r="L570" s="37">
        <v>1127393237.1892128</v>
      </c>
      <c r="M570" s="35"/>
    </row>
    <row r="571" spans="1:13" s="39" customFormat="1" x14ac:dyDescent="0.3">
      <c r="A571" s="38" t="s">
        <v>33</v>
      </c>
      <c r="B571" s="38" t="s">
        <v>781</v>
      </c>
      <c r="C571" s="38" t="s">
        <v>798</v>
      </c>
      <c r="E571" s="39">
        <v>19</v>
      </c>
      <c r="J571" s="112" t="s">
        <v>801</v>
      </c>
      <c r="K571" s="113">
        <v>1101147699.6449394</v>
      </c>
      <c r="L571" s="113">
        <v>1127393237.1892128</v>
      </c>
      <c r="M571" s="39">
        <v>19</v>
      </c>
    </row>
    <row r="573" spans="1:13" x14ac:dyDescent="0.3">
      <c r="A573" s="35" t="s">
        <v>33</v>
      </c>
      <c r="B573" s="35" t="s">
        <v>781</v>
      </c>
      <c r="C573" s="35" t="s">
        <v>802</v>
      </c>
      <c r="D573" s="35" t="s">
        <v>204</v>
      </c>
      <c r="E573" s="35"/>
      <c r="F573" s="35" t="s">
        <v>189</v>
      </c>
      <c r="G573" s="35" t="s">
        <v>220</v>
      </c>
      <c r="H573" s="35" t="s">
        <v>191</v>
      </c>
      <c r="I573" s="35" t="s">
        <v>803</v>
      </c>
      <c r="J573" s="36" t="s">
        <v>804</v>
      </c>
      <c r="K573" s="37">
        <v>77038322.190689906</v>
      </c>
      <c r="L573" s="37">
        <v>77813849.692073062</v>
      </c>
      <c r="M573" s="35"/>
    </row>
    <row r="574" spans="1:13" x14ac:dyDescent="0.3">
      <c r="A574" s="35" t="s">
        <v>33</v>
      </c>
      <c r="B574" s="35" t="s">
        <v>781</v>
      </c>
      <c r="C574" s="35" t="s">
        <v>802</v>
      </c>
      <c r="D574" s="35" t="s">
        <v>204</v>
      </c>
      <c r="E574" s="35"/>
      <c r="F574" s="35" t="s">
        <v>189</v>
      </c>
      <c r="G574" s="35" t="s">
        <v>220</v>
      </c>
      <c r="H574" s="35" t="s">
        <v>191</v>
      </c>
      <c r="I574" s="35" t="s">
        <v>803</v>
      </c>
      <c r="J574" s="36" t="s">
        <v>805</v>
      </c>
      <c r="K574" s="37">
        <v>1608431.522946574</v>
      </c>
      <c r="L574" s="37">
        <v>1624795.2368132195</v>
      </c>
      <c r="M574" s="35"/>
    </row>
    <row r="575" spans="1:13" x14ac:dyDescent="0.3">
      <c r="A575" s="35" t="s">
        <v>33</v>
      </c>
      <c r="B575" s="35" t="s">
        <v>781</v>
      </c>
      <c r="C575" s="35" t="s">
        <v>802</v>
      </c>
      <c r="D575" s="35" t="s">
        <v>204</v>
      </c>
      <c r="E575" s="35"/>
      <c r="F575" s="35" t="s">
        <v>189</v>
      </c>
      <c r="G575" s="35" t="s">
        <v>220</v>
      </c>
      <c r="H575" s="35" t="s">
        <v>191</v>
      </c>
      <c r="I575" s="35" t="s">
        <v>806</v>
      </c>
      <c r="J575" s="36" t="s">
        <v>807</v>
      </c>
      <c r="K575" s="37">
        <v>45731398.577186875</v>
      </c>
      <c r="L575" s="37">
        <v>46196607.247691438</v>
      </c>
      <c r="M575" s="35"/>
    </row>
    <row r="576" spans="1:13" x14ac:dyDescent="0.3">
      <c r="A576" s="35" t="s">
        <v>33</v>
      </c>
      <c r="B576" s="35" t="s">
        <v>781</v>
      </c>
      <c r="C576" s="35" t="s">
        <v>802</v>
      </c>
      <c r="D576" s="35" t="s">
        <v>204</v>
      </c>
      <c r="E576" s="35"/>
      <c r="F576" s="35" t="s">
        <v>189</v>
      </c>
      <c r="G576" s="35" t="s">
        <v>220</v>
      </c>
      <c r="H576" s="35" t="s">
        <v>191</v>
      </c>
      <c r="I576" s="35" t="s">
        <v>808</v>
      </c>
      <c r="J576" s="36" t="s">
        <v>809</v>
      </c>
      <c r="K576" s="37">
        <v>507211221.0835104</v>
      </c>
      <c r="L576" s="37">
        <v>511823282.52606148</v>
      </c>
      <c r="M576" s="35"/>
    </row>
    <row r="577" spans="1:13" x14ac:dyDescent="0.3">
      <c r="A577" s="35" t="s">
        <v>33</v>
      </c>
      <c r="B577" s="35" t="s">
        <v>781</v>
      </c>
      <c r="C577" s="35" t="s">
        <v>802</v>
      </c>
      <c r="D577" s="35" t="s">
        <v>204</v>
      </c>
      <c r="E577" s="35"/>
      <c r="F577" s="35" t="s">
        <v>189</v>
      </c>
      <c r="G577" s="35" t="s">
        <v>220</v>
      </c>
      <c r="H577" s="35" t="s">
        <v>191</v>
      </c>
      <c r="I577" s="35" t="s">
        <v>808</v>
      </c>
      <c r="J577" s="36" t="s">
        <v>810</v>
      </c>
      <c r="K577" s="37">
        <v>3939314.0046862108</v>
      </c>
      <c r="L577" s="37">
        <v>3979299.8167182291</v>
      </c>
      <c r="M577" s="35"/>
    </row>
    <row r="578" spans="1:13" x14ac:dyDescent="0.3">
      <c r="A578" s="35" t="s">
        <v>33</v>
      </c>
      <c r="B578" s="35" t="s">
        <v>781</v>
      </c>
      <c r="C578" s="35" t="s">
        <v>802</v>
      </c>
      <c r="D578" s="35" t="s">
        <v>204</v>
      </c>
      <c r="E578" s="35"/>
      <c r="F578" s="35" t="s">
        <v>189</v>
      </c>
      <c r="G578" s="35" t="s">
        <v>220</v>
      </c>
      <c r="H578" s="35" t="s">
        <v>191</v>
      </c>
      <c r="I578" s="35" t="s">
        <v>808</v>
      </c>
      <c r="J578" s="36" t="s">
        <v>811</v>
      </c>
      <c r="K578" s="37">
        <v>28687643.543551672</v>
      </c>
      <c r="L578" s="37">
        <v>28979511.486144312</v>
      </c>
      <c r="M578" s="35"/>
    </row>
    <row r="579" spans="1:13" x14ac:dyDescent="0.3">
      <c r="A579" s="35" t="s">
        <v>33</v>
      </c>
      <c r="B579" s="35" t="s">
        <v>781</v>
      </c>
      <c r="C579" s="35" t="s">
        <v>802</v>
      </c>
      <c r="D579" s="35" t="s">
        <v>204</v>
      </c>
      <c r="E579" s="35"/>
      <c r="F579" s="35" t="s">
        <v>189</v>
      </c>
      <c r="G579" s="35" t="s">
        <v>220</v>
      </c>
      <c r="H579" s="35" t="s">
        <v>191</v>
      </c>
      <c r="I579" s="35" t="s">
        <v>808</v>
      </c>
      <c r="J579" s="36" t="s">
        <v>812</v>
      </c>
      <c r="K579" s="37">
        <v>15247451.962408245</v>
      </c>
      <c r="L579" s="37">
        <v>15402611.989444945</v>
      </c>
      <c r="M579" s="35"/>
    </row>
    <row r="580" spans="1:13" x14ac:dyDescent="0.3">
      <c r="A580" s="35" t="s">
        <v>33</v>
      </c>
      <c r="B580" s="35" t="s">
        <v>781</v>
      </c>
      <c r="C580" s="35" t="s">
        <v>802</v>
      </c>
      <c r="D580" s="35" t="s">
        <v>204</v>
      </c>
      <c r="E580" s="35"/>
      <c r="F580" s="35" t="s">
        <v>189</v>
      </c>
      <c r="G580" s="35" t="s">
        <v>220</v>
      </c>
      <c r="H580" s="35" t="s">
        <v>191</v>
      </c>
      <c r="I580" s="35" t="s">
        <v>410</v>
      </c>
      <c r="J580" s="36" t="s">
        <v>813</v>
      </c>
      <c r="K580" s="37">
        <v>67335753.137809977</v>
      </c>
      <c r="L580" s="37">
        <v>68020734.57726793</v>
      </c>
      <c r="M580" s="35"/>
    </row>
    <row r="581" spans="1:13" x14ac:dyDescent="0.3">
      <c r="A581" s="35" t="s">
        <v>33</v>
      </c>
      <c r="B581" s="35" t="s">
        <v>781</v>
      </c>
      <c r="C581" s="35" t="s">
        <v>802</v>
      </c>
      <c r="D581" s="35" t="s">
        <v>204</v>
      </c>
      <c r="E581" s="35"/>
      <c r="F581" s="35" t="s">
        <v>189</v>
      </c>
      <c r="G581" s="35" t="s">
        <v>220</v>
      </c>
      <c r="H581" s="35" t="s">
        <v>191</v>
      </c>
      <c r="I581" s="35" t="s">
        <v>814</v>
      </c>
      <c r="J581" s="36" t="s">
        <v>815</v>
      </c>
      <c r="K581" s="37">
        <v>106615840.31051168</v>
      </c>
      <c r="L581" s="37">
        <v>107700403.98956849</v>
      </c>
      <c r="M581" s="35"/>
    </row>
    <row r="582" spans="1:13" x14ac:dyDescent="0.3">
      <c r="A582" s="35" t="s">
        <v>33</v>
      </c>
      <c r="B582" s="35" t="s">
        <v>781</v>
      </c>
      <c r="C582" s="35" t="s">
        <v>802</v>
      </c>
      <c r="D582" s="35" t="s">
        <v>204</v>
      </c>
      <c r="E582" s="35"/>
      <c r="F582" s="35" t="s">
        <v>189</v>
      </c>
      <c r="G582" s="35" t="s">
        <v>220</v>
      </c>
      <c r="H582" s="35" t="s">
        <v>191</v>
      </c>
      <c r="I582" s="35" t="s">
        <v>814</v>
      </c>
      <c r="J582" s="36" t="s">
        <v>816</v>
      </c>
      <c r="K582" s="37">
        <v>415044.58819136227</v>
      </c>
      <c r="L582" s="37">
        <v>419266.70371520531</v>
      </c>
      <c r="M582" s="35"/>
    </row>
    <row r="583" spans="1:13" x14ac:dyDescent="0.3">
      <c r="A583" s="35" t="s">
        <v>33</v>
      </c>
      <c r="B583" s="35" t="s">
        <v>781</v>
      </c>
      <c r="C583" s="35" t="s">
        <v>802</v>
      </c>
      <c r="D583" s="35" t="s">
        <v>204</v>
      </c>
      <c r="E583" s="35"/>
      <c r="F583" s="35" t="s">
        <v>189</v>
      </c>
      <c r="G583" s="35" t="s">
        <v>220</v>
      </c>
      <c r="H583" s="35" t="s">
        <v>191</v>
      </c>
      <c r="I583" s="35" t="s">
        <v>817</v>
      </c>
      <c r="J583" s="36" t="s">
        <v>818</v>
      </c>
      <c r="K583" s="37">
        <v>9879106.2391856387</v>
      </c>
      <c r="L583" s="37">
        <v>9979602.69304993</v>
      </c>
      <c r="M583" s="35"/>
    </row>
    <row r="584" spans="1:13" x14ac:dyDescent="0.3">
      <c r="A584" s="35" t="s">
        <v>33</v>
      </c>
      <c r="B584" s="35" t="s">
        <v>781</v>
      </c>
      <c r="C584" s="35" t="s">
        <v>802</v>
      </c>
      <c r="D584" s="35" t="s">
        <v>204</v>
      </c>
      <c r="E584" s="35"/>
      <c r="F584" s="35" t="s">
        <v>189</v>
      </c>
      <c r="G584" s="35" t="s">
        <v>223</v>
      </c>
      <c r="H584" s="35" t="s">
        <v>191</v>
      </c>
      <c r="I584" s="35" t="s">
        <v>819</v>
      </c>
      <c r="J584" s="36" t="s">
        <v>820</v>
      </c>
      <c r="K584" s="37">
        <v>7654.5083694183249</v>
      </c>
      <c r="L584" s="37">
        <v>7732.3748195122253</v>
      </c>
      <c r="M584" s="35"/>
    </row>
    <row r="585" spans="1:13" x14ac:dyDescent="0.3">
      <c r="A585" s="35" t="s">
        <v>33</v>
      </c>
      <c r="B585" s="35" t="s">
        <v>781</v>
      </c>
      <c r="C585" s="35" t="s">
        <v>802</v>
      </c>
      <c r="D585" s="35" t="s">
        <v>204</v>
      </c>
      <c r="E585" s="35"/>
      <c r="F585" s="35" t="s">
        <v>189</v>
      </c>
      <c r="G585" s="35" t="s">
        <v>223</v>
      </c>
      <c r="H585" s="35" t="s">
        <v>191</v>
      </c>
      <c r="I585" s="35" t="s">
        <v>821</v>
      </c>
      <c r="J585" s="36" t="s">
        <v>822</v>
      </c>
      <c r="K585" s="37">
        <v>-2003.9085547898826</v>
      </c>
      <c r="L585" s="37">
        <v>-1190.9452805314845</v>
      </c>
      <c r="M585" s="35"/>
    </row>
    <row r="586" spans="1:13" x14ac:dyDescent="0.3">
      <c r="A586" s="35" t="s">
        <v>33</v>
      </c>
      <c r="B586" s="35" t="s">
        <v>781</v>
      </c>
      <c r="C586" s="35" t="s">
        <v>802</v>
      </c>
      <c r="D586" s="35" t="s">
        <v>204</v>
      </c>
      <c r="E586" s="35"/>
      <c r="F586" s="35" t="s">
        <v>189</v>
      </c>
      <c r="G586" s="35" t="s">
        <v>223</v>
      </c>
      <c r="H586" s="35" t="s">
        <v>191</v>
      </c>
      <c r="I586" s="35" t="s">
        <v>821</v>
      </c>
      <c r="J586" s="36" t="s">
        <v>823</v>
      </c>
      <c r="K586" s="37">
        <v>204777.58106126601</v>
      </c>
      <c r="L586" s="37">
        <v>206860.75952119805</v>
      </c>
      <c r="M586" s="35"/>
    </row>
    <row r="587" spans="1:13" ht="15" thickBot="1" x14ac:dyDescent="0.35">
      <c r="A587" s="35" t="s">
        <v>33</v>
      </c>
      <c r="B587" s="35" t="s">
        <v>781</v>
      </c>
      <c r="C587" s="35" t="s">
        <v>802</v>
      </c>
      <c r="D587" s="35" t="s">
        <v>204</v>
      </c>
      <c r="E587" s="35"/>
      <c r="F587" s="35" t="s">
        <v>189</v>
      </c>
      <c r="G587" s="35" t="s">
        <v>191</v>
      </c>
      <c r="H587" s="35" t="s">
        <v>220</v>
      </c>
      <c r="I587" s="35" t="s">
        <v>231</v>
      </c>
      <c r="J587" s="36" t="s">
        <v>824</v>
      </c>
      <c r="K587" s="37">
        <v>92332182.374115169</v>
      </c>
      <c r="L587" s="37">
        <v>107188848.96592464</v>
      </c>
      <c r="M587" s="35"/>
    </row>
    <row r="588" spans="1:13" s="39" customFormat="1" x14ac:dyDescent="0.3">
      <c r="A588" s="38" t="s">
        <v>33</v>
      </c>
      <c r="B588" s="38" t="s">
        <v>781</v>
      </c>
      <c r="C588" s="38" t="s">
        <v>802</v>
      </c>
      <c r="E588" s="39">
        <v>17</v>
      </c>
      <c r="J588" s="112" t="s">
        <v>825</v>
      </c>
      <c r="K588" s="113">
        <v>956252137.71566963</v>
      </c>
      <c r="L588" s="113">
        <v>979342217.11353302</v>
      </c>
      <c r="M588" s="39">
        <v>17</v>
      </c>
    </row>
    <row r="590" spans="1:13" x14ac:dyDescent="0.3">
      <c r="A590" s="35" t="s">
        <v>33</v>
      </c>
      <c r="B590" s="35" t="s">
        <v>781</v>
      </c>
      <c r="C590" s="35" t="s">
        <v>826</v>
      </c>
      <c r="D590" s="35" t="s">
        <v>827</v>
      </c>
      <c r="E590" s="35"/>
      <c r="F590" s="35" t="s">
        <v>283</v>
      </c>
      <c r="G590" s="35" t="s">
        <v>310</v>
      </c>
      <c r="H590" s="35" t="s">
        <v>191</v>
      </c>
      <c r="I590" s="35" t="s">
        <v>803</v>
      </c>
      <c r="J590" s="36" t="s">
        <v>828</v>
      </c>
      <c r="K590" s="37">
        <v>4500593.5399999907</v>
      </c>
      <c r="L590" s="37">
        <v>4499626.2199999867</v>
      </c>
      <c r="M590" s="35"/>
    </row>
    <row r="591" spans="1:13" x14ac:dyDescent="0.3">
      <c r="A591" s="35" t="s">
        <v>33</v>
      </c>
      <c r="B591" s="35" t="s">
        <v>781</v>
      </c>
      <c r="C591" s="35" t="s">
        <v>826</v>
      </c>
      <c r="D591" s="35" t="s">
        <v>827</v>
      </c>
      <c r="E591" s="35"/>
      <c r="F591" s="35" t="s">
        <v>283</v>
      </c>
      <c r="G591" s="35" t="s">
        <v>310</v>
      </c>
      <c r="H591" s="35" t="s">
        <v>191</v>
      </c>
      <c r="I591" s="35" t="s">
        <v>808</v>
      </c>
      <c r="J591" s="36" t="s">
        <v>829</v>
      </c>
      <c r="K591" s="37">
        <v>115297907.67</v>
      </c>
      <c r="L591" s="37">
        <v>115297907.67</v>
      </c>
      <c r="M591" s="35"/>
    </row>
    <row r="592" spans="1:13" x14ac:dyDescent="0.3">
      <c r="A592" s="35" t="s">
        <v>33</v>
      </c>
      <c r="B592" s="35" t="s">
        <v>781</v>
      </c>
      <c r="C592" s="35" t="s">
        <v>826</v>
      </c>
      <c r="D592" s="35" t="s">
        <v>827</v>
      </c>
      <c r="E592" s="35"/>
      <c r="F592" s="35" t="s">
        <v>283</v>
      </c>
      <c r="G592" s="35" t="s">
        <v>284</v>
      </c>
      <c r="H592" s="35" t="s">
        <v>191</v>
      </c>
      <c r="I592" s="35" t="s">
        <v>819</v>
      </c>
      <c r="J592" s="36" t="s">
        <v>830</v>
      </c>
      <c r="K592" s="37">
        <v>36408.629999999997</v>
      </c>
      <c r="L592" s="37">
        <v>36408.629999999997</v>
      </c>
      <c r="M592" s="35"/>
    </row>
    <row r="593" spans="1:13" x14ac:dyDescent="0.3">
      <c r="A593" s="35" t="s">
        <v>33</v>
      </c>
      <c r="B593" s="35" t="s">
        <v>781</v>
      </c>
      <c r="C593" s="35" t="s">
        <v>826</v>
      </c>
      <c r="D593" s="35" t="s">
        <v>827</v>
      </c>
      <c r="E593" s="35"/>
      <c r="F593" s="35" t="s">
        <v>283</v>
      </c>
      <c r="G593" s="35" t="s">
        <v>284</v>
      </c>
      <c r="H593" s="35" t="s">
        <v>191</v>
      </c>
      <c r="I593" s="35" t="s">
        <v>821</v>
      </c>
      <c r="J593" s="36" t="s">
        <v>831</v>
      </c>
      <c r="K593" s="37">
        <v>51460.720000000008</v>
      </c>
      <c r="L593" s="37">
        <v>41963.570000000007</v>
      </c>
      <c r="M593" s="35"/>
    </row>
    <row r="594" spans="1:13" ht="15" thickBot="1" x14ac:dyDescent="0.35">
      <c r="A594" s="35" t="s">
        <v>33</v>
      </c>
      <c r="B594" s="35" t="s">
        <v>781</v>
      </c>
      <c r="C594" s="35" t="s">
        <v>826</v>
      </c>
      <c r="D594" s="35" t="s">
        <v>827</v>
      </c>
      <c r="E594" s="35"/>
      <c r="F594" s="35" t="s">
        <v>283</v>
      </c>
      <c r="G594" s="35" t="s">
        <v>191</v>
      </c>
      <c r="H594" s="35" t="s">
        <v>310</v>
      </c>
      <c r="I594" s="35" t="s">
        <v>231</v>
      </c>
      <c r="J594" s="36" t="s">
        <v>832</v>
      </c>
      <c r="K594" s="37">
        <v>785576.15934121097</v>
      </c>
      <c r="L594" s="37">
        <v>846260.18187190138</v>
      </c>
      <c r="M594" s="35"/>
    </row>
    <row r="595" spans="1:13" s="39" customFormat="1" x14ac:dyDescent="0.3">
      <c r="A595" s="38" t="s">
        <v>33</v>
      </c>
      <c r="B595" s="38" t="s">
        <v>781</v>
      </c>
      <c r="C595" s="38" t="s">
        <v>826</v>
      </c>
      <c r="E595" s="39">
        <v>23</v>
      </c>
      <c r="J595" s="112" t="s">
        <v>833</v>
      </c>
      <c r="K595" s="113">
        <v>120671946.7193412</v>
      </c>
      <c r="L595" s="113">
        <v>120722166.27187189</v>
      </c>
      <c r="M595" s="39">
        <v>23</v>
      </c>
    </row>
    <row r="597" spans="1:13" x14ac:dyDescent="0.3">
      <c r="A597" s="35" t="s">
        <v>33</v>
      </c>
      <c r="B597" s="35" t="s">
        <v>781</v>
      </c>
      <c r="C597" s="35" t="s">
        <v>834</v>
      </c>
      <c r="D597" s="35" t="s">
        <v>200</v>
      </c>
      <c r="E597" s="35">
        <v>10</v>
      </c>
      <c r="F597" s="35" t="s">
        <v>189</v>
      </c>
      <c r="G597" s="35" t="s">
        <v>220</v>
      </c>
      <c r="H597" s="35" t="s">
        <v>191</v>
      </c>
      <c r="I597" s="35" t="s">
        <v>803</v>
      </c>
      <c r="J597" s="36" t="s">
        <v>835</v>
      </c>
      <c r="K597" s="37">
        <v>78825787.143511027</v>
      </c>
      <c r="L597" s="37">
        <v>77364083.220963746</v>
      </c>
      <c r="M597" s="35">
        <v>10</v>
      </c>
    </row>
    <row r="598" spans="1:13" x14ac:dyDescent="0.3">
      <c r="A598" s="35" t="s">
        <v>33</v>
      </c>
      <c r="B598" s="35" t="s">
        <v>781</v>
      </c>
      <c r="C598" s="35" t="s">
        <v>834</v>
      </c>
      <c r="D598" s="35" t="s">
        <v>200</v>
      </c>
      <c r="E598" s="35">
        <v>10</v>
      </c>
      <c r="F598" s="35" t="s">
        <v>189</v>
      </c>
      <c r="G598" s="35" t="s">
        <v>220</v>
      </c>
      <c r="H598" s="35" t="s">
        <v>191</v>
      </c>
      <c r="I598" s="35" t="s">
        <v>803</v>
      </c>
      <c r="J598" s="36" t="s">
        <v>836</v>
      </c>
      <c r="K598" s="37">
        <v>4715563.0927818399</v>
      </c>
      <c r="L598" s="37">
        <v>4602889.1998970835</v>
      </c>
      <c r="M598" s="35">
        <v>10</v>
      </c>
    </row>
    <row r="599" spans="1:13" x14ac:dyDescent="0.3">
      <c r="A599" s="35" t="s">
        <v>33</v>
      </c>
      <c r="B599" s="35" t="s">
        <v>781</v>
      </c>
      <c r="C599" s="35" t="s">
        <v>834</v>
      </c>
      <c r="D599" s="35" t="s">
        <v>200</v>
      </c>
      <c r="E599" s="35">
        <v>10</v>
      </c>
      <c r="F599" s="35" t="s">
        <v>189</v>
      </c>
      <c r="G599" s="35" t="s">
        <v>220</v>
      </c>
      <c r="H599" s="35" t="s">
        <v>191</v>
      </c>
      <c r="I599" s="35" t="s">
        <v>803</v>
      </c>
      <c r="J599" s="36" t="s">
        <v>837</v>
      </c>
      <c r="K599" s="37">
        <v>2824115.5609693206</v>
      </c>
      <c r="L599" s="37">
        <v>2689655.4516570009</v>
      </c>
      <c r="M599" s="35">
        <v>10</v>
      </c>
    </row>
    <row r="600" spans="1:13" x14ac:dyDescent="0.3">
      <c r="A600" s="35" t="s">
        <v>33</v>
      </c>
      <c r="B600" s="35" t="s">
        <v>781</v>
      </c>
      <c r="C600" s="35" t="s">
        <v>834</v>
      </c>
      <c r="D600" s="35" t="s">
        <v>200</v>
      </c>
      <c r="E600" s="35">
        <v>10</v>
      </c>
      <c r="F600" s="35" t="s">
        <v>189</v>
      </c>
      <c r="G600" s="35" t="s">
        <v>220</v>
      </c>
      <c r="H600" s="35" t="s">
        <v>191</v>
      </c>
      <c r="I600" s="35" t="s">
        <v>806</v>
      </c>
      <c r="J600" s="36" t="s">
        <v>838</v>
      </c>
      <c r="K600" s="37">
        <v>8495482.0633997582</v>
      </c>
      <c r="L600" s="37">
        <v>8350359.3145357603</v>
      </c>
      <c r="M600" s="35">
        <v>10</v>
      </c>
    </row>
    <row r="601" spans="1:13" x14ac:dyDescent="0.3">
      <c r="A601" s="35" t="s">
        <v>33</v>
      </c>
      <c r="B601" s="35" t="s">
        <v>781</v>
      </c>
      <c r="C601" s="35" t="s">
        <v>834</v>
      </c>
      <c r="D601" s="35" t="s">
        <v>200</v>
      </c>
      <c r="E601" s="35">
        <v>10</v>
      </c>
      <c r="F601" s="35" t="s">
        <v>189</v>
      </c>
      <c r="G601" s="35" t="s">
        <v>220</v>
      </c>
      <c r="H601" s="35" t="s">
        <v>191</v>
      </c>
      <c r="I601" s="35" t="s">
        <v>806</v>
      </c>
      <c r="J601" s="36" t="s">
        <v>839</v>
      </c>
      <c r="K601" s="37">
        <v>636993.32425633306</v>
      </c>
      <c r="L601" s="37">
        <v>627858.76793757838</v>
      </c>
      <c r="M601" s="35">
        <v>10</v>
      </c>
    </row>
    <row r="602" spans="1:13" x14ac:dyDescent="0.3">
      <c r="A602" s="35" t="s">
        <v>33</v>
      </c>
      <c r="B602" s="35" t="s">
        <v>781</v>
      </c>
      <c r="C602" s="35" t="s">
        <v>834</v>
      </c>
      <c r="D602" s="35" t="s">
        <v>200</v>
      </c>
      <c r="E602" s="35">
        <v>10</v>
      </c>
      <c r="F602" s="35" t="s">
        <v>189</v>
      </c>
      <c r="G602" s="35" t="s">
        <v>220</v>
      </c>
      <c r="H602" s="35" t="s">
        <v>191</v>
      </c>
      <c r="I602" s="35" t="s">
        <v>806</v>
      </c>
      <c r="J602" s="36" t="s">
        <v>840</v>
      </c>
      <c r="K602" s="37">
        <v>699191.28788474877</v>
      </c>
      <c r="L602" s="37">
        <v>687889.6930582379</v>
      </c>
      <c r="M602" s="35">
        <v>10</v>
      </c>
    </row>
    <row r="603" spans="1:13" x14ac:dyDescent="0.3">
      <c r="A603" s="35" t="s">
        <v>33</v>
      </c>
      <c r="B603" s="35" t="s">
        <v>781</v>
      </c>
      <c r="C603" s="35" t="s">
        <v>834</v>
      </c>
      <c r="D603" s="35" t="s">
        <v>200</v>
      </c>
      <c r="E603" s="35">
        <v>10</v>
      </c>
      <c r="F603" s="35" t="s">
        <v>189</v>
      </c>
      <c r="G603" s="35" t="s">
        <v>220</v>
      </c>
      <c r="H603" s="35" t="s">
        <v>191</v>
      </c>
      <c r="I603" s="35" t="s">
        <v>808</v>
      </c>
      <c r="J603" s="36" t="s">
        <v>841</v>
      </c>
      <c r="K603" s="37">
        <v>53411742.475353755</v>
      </c>
      <c r="L603" s="37">
        <v>52645765.798432231</v>
      </c>
      <c r="M603" s="35">
        <v>10</v>
      </c>
    </row>
    <row r="604" spans="1:13" x14ac:dyDescent="0.3">
      <c r="A604" s="35" t="s">
        <v>33</v>
      </c>
      <c r="B604" s="35" t="s">
        <v>781</v>
      </c>
      <c r="C604" s="35" t="s">
        <v>834</v>
      </c>
      <c r="D604" s="35" t="s">
        <v>200</v>
      </c>
      <c r="E604" s="35">
        <v>10</v>
      </c>
      <c r="F604" s="35" t="s">
        <v>189</v>
      </c>
      <c r="G604" s="35" t="s">
        <v>220</v>
      </c>
      <c r="H604" s="35" t="s">
        <v>191</v>
      </c>
      <c r="I604" s="35" t="s">
        <v>808</v>
      </c>
      <c r="J604" s="36" t="s">
        <v>842</v>
      </c>
      <c r="K604" s="37">
        <v>138695076.45123342</v>
      </c>
      <c r="L604" s="37">
        <v>134641554.61169243</v>
      </c>
      <c r="M604" s="35">
        <v>10</v>
      </c>
    </row>
    <row r="605" spans="1:13" x14ac:dyDescent="0.3">
      <c r="A605" s="35" t="s">
        <v>33</v>
      </c>
      <c r="B605" s="35" t="s">
        <v>781</v>
      </c>
      <c r="C605" s="35" t="s">
        <v>834</v>
      </c>
      <c r="D605" s="35" t="s">
        <v>200</v>
      </c>
      <c r="E605" s="35">
        <v>10</v>
      </c>
      <c r="F605" s="35" t="s">
        <v>189</v>
      </c>
      <c r="G605" s="35" t="s">
        <v>220</v>
      </c>
      <c r="H605" s="35" t="s">
        <v>191</v>
      </c>
      <c r="I605" s="35" t="s">
        <v>808</v>
      </c>
      <c r="J605" s="36" t="s">
        <v>843</v>
      </c>
      <c r="K605" s="37">
        <v>133293532.91790526</v>
      </c>
      <c r="L605" s="37">
        <v>129589837.29122171</v>
      </c>
      <c r="M605" s="35">
        <v>10</v>
      </c>
    </row>
    <row r="606" spans="1:13" x14ac:dyDescent="0.3">
      <c r="A606" s="35" t="s">
        <v>33</v>
      </c>
      <c r="B606" s="35" t="s">
        <v>781</v>
      </c>
      <c r="C606" s="35" t="s">
        <v>834</v>
      </c>
      <c r="D606" s="35" t="s">
        <v>200</v>
      </c>
      <c r="E606" s="35">
        <v>10</v>
      </c>
      <c r="F606" s="35" t="s">
        <v>189</v>
      </c>
      <c r="G606" s="35" t="s">
        <v>220</v>
      </c>
      <c r="H606" s="35" t="s">
        <v>191</v>
      </c>
      <c r="I606" s="35" t="s">
        <v>808</v>
      </c>
      <c r="J606" s="36" t="s">
        <v>844</v>
      </c>
      <c r="K606" s="37">
        <v>7702903.7818053868</v>
      </c>
      <c r="L606" s="37">
        <v>7592340.5936890347</v>
      </c>
      <c r="M606" s="35">
        <v>10</v>
      </c>
    </row>
    <row r="607" spans="1:13" x14ac:dyDescent="0.3">
      <c r="A607" s="35" t="s">
        <v>33</v>
      </c>
      <c r="B607" s="35" t="s">
        <v>781</v>
      </c>
      <c r="C607" s="35" t="s">
        <v>834</v>
      </c>
      <c r="D607" s="35" t="s">
        <v>200</v>
      </c>
      <c r="E607" s="35">
        <v>10</v>
      </c>
      <c r="F607" s="35" t="s">
        <v>189</v>
      </c>
      <c r="G607" s="35" t="s">
        <v>220</v>
      </c>
      <c r="H607" s="35" t="s">
        <v>191</v>
      </c>
      <c r="I607" s="35" t="s">
        <v>808</v>
      </c>
      <c r="J607" s="36" t="s">
        <v>845</v>
      </c>
      <c r="K607" s="37">
        <v>31374394.979936849</v>
      </c>
      <c r="L607" s="37">
        <v>30924543.18750935</v>
      </c>
      <c r="M607" s="35">
        <v>10</v>
      </c>
    </row>
    <row r="608" spans="1:13" x14ac:dyDescent="0.3">
      <c r="A608" s="35" t="s">
        <v>33</v>
      </c>
      <c r="B608" s="35" t="s">
        <v>781</v>
      </c>
      <c r="C608" s="35" t="s">
        <v>834</v>
      </c>
      <c r="D608" s="35" t="s">
        <v>200</v>
      </c>
      <c r="E608" s="35">
        <v>10</v>
      </c>
      <c r="F608" s="35" t="s">
        <v>189</v>
      </c>
      <c r="G608" s="35" t="s">
        <v>220</v>
      </c>
      <c r="H608" s="35" t="s">
        <v>191</v>
      </c>
      <c r="I608" s="35" t="s">
        <v>410</v>
      </c>
      <c r="J608" s="36" t="s">
        <v>846</v>
      </c>
      <c r="K608" s="37">
        <v>643436.56282566045</v>
      </c>
      <c r="L608" s="37">
        <v>634209.60973704094</v>
      </c>
      <c r="M608" s="35">
        <v>10</v>
      </c>
    </row>
    <row r="609" spans="1:13" x14ac:dyDescent="0.3">
      <c r="A609" s="35" t="s">
        <v>33</v>
      </c>
      <c r="B609" s="35" t="s">
        <v>781</v>
      </c>
      <c r="C609" s="35" t="s">
        <v>834</v>
      </c>
      <c r="D609" s="35" t="s">
        <v>200</v>
      </c>
      <c r="E609" s="35">
        <v>10</v>
      </c>
      <c r="F609" s="35" t="s">
        <v>189</v>
      </c>
      <c r="G609" s="35" t="s">
        <v>220</v>
      </c>
      <c r="H609" s="35" t="s">
        <v>191</v>
      </c>
      <c r="I609" s="35" t="s">
        <v>410</v>
      </c>
      <c r="J609" s="36" t="s">
        <v>847</v>
      </c>
      <c r="K609" s="37">
        <v>29597985.936258294</v>
      </c>
      <c r="L609" s="37">
        <v>28970851.338889681</v>
      </c>
      <c r="M609" s="35">
        <v>10</v>
      </c>
    </row>
    <row r="610" spans="1:13" x14ac:dyDescent="0.3">
      <c r="A610" s="35" t="s">
        <v>33</v>
      </c>
      <c r="B610" s="35" t="s">
        <v>781</v>
      </c>
      <c r="C610" s="35" t="s">
        <v>834</v>
      </c>
      <c r="D610" s="35" t="s">
        <v>200</v>
      </c>
      <c r="E610" s="35">
        <v>10</v>
      </c>
      <c r="F610" s="35" t="s">
        <v>189</v>
      </c>
      <c r="G610" s="35" t="s">
        <v>220</v>
      </c>
      <c r="H610" s="35" t="s">
        <v>191</v>
      </c>
      <c r="I610" s="35" t="s">
        <v>814</v>
      </c>
      <c r="J610" s="36" t="s">
        <v>848</v>
      </c>
      <c r="K610" s="37">
        <v>11428053.929274345</v>
      </c>
      <c r="L610" s="37">
        <v>11264174.343326416</v>
      </c>
      <c r="M610" s="35">
        <v>10</v>
      </c>
    </row>
    <row r="611" spans="1:13" x14ac:dyDescent="0.3">
      <c r="A611" s="35" t="s">
        <v>33</v>
      </c>
      <c r="B611" s="35" t="s">
        <v>781</v>
      </c>
      <c r="C611" s="35" t="s">
        <v>834</v>
      </c>
      <c r="D611" s="35" t="s">
        <v>200</v>
      </c>
      <c r="E611" s="35">
        <v>10</v>
      </c>
      <c r="F611" s="35" t="s">
        <v>189</v>
      </c>
      <c r="G611" s="35" t="s">
        <v>220</v>
      </c>
      <c r="H611" s="35" t="s">
        <v>191</v>
      </c>
      <c r="I611" s="35" t="s">
        <v>814</v>
      </c>
      <c r="J611" s="36" t="s">
        <v>849</v>
      </c>
      <c r="K611" s="37">
        <v>27208242.88933669</v>
      </c>
      <c r="L611" s="37">
        <v>26367921.518582314</v>
      </c>
      <c r="M611" s="35">
        <v>10</v>
      </c>
    </row>
    <row r="612" spans="1:13" x14ac:dyDescent="0.3">
      <c r="A612" s="35" t="s">
        <v>33</v>
      </c>
      <c r="B612" s="35" t="s">
        <v>781</v>
      </c>
      <c r="C612" s="35" t="s">
        <v>834</v>
      </c>
      <c r="D612" s="35" t="s">
        <v>200</v>
      </c>
      <c r="E612" s="35">
        <v>10</v>
      </c>
      <c r="F612" s="35" t="s">
        <v>189</v>
      </c>
      <c r="G612" s="35" t="s">
        <v>220</v>
      </c>
      <c r="H612" s="35" t="s">
        <v>191</v>
      </c>
      <c r="I612" s="35" t="s">
        <v>814</v>
      </c>
      <c r="J612" s="36" t="s">
        <v>850</v>
      </c>
      <c r="K612" s="37">
        <v>22482570.686966922</v>
      </c>
      <c r="L612" s="37">
        <v>21664458.904323202</v>
      </c>
      <c r="M612" s="35">
        <v>10</v>
      </c>
    </row>
    <row r="613" spans="1:13" x14ac:dyDescent="0.3">
      <c r="A613" s="35" t="s">
        <v>33</v>
      </c>
      <c r="B613" s="35" t="s">
        <v>781</v>
      </c>
      <c r="C613" s="35" t="s">
        <v>834</v>
      </c>
      <c r="D613" s="35" t="s">
        <v>200</v>
      </c>
      <c r="E613" s="35">
        <v>10</v>
      </c>
      <c r="F613" s="35" t="s">
        <v>189</v>
      </c>
      <c r="G613" s="35" t="s">
        <v>220</v>
      </c>
      <c r="H613" s="35" t="s">
        <v>191</v>
      </c>
      <c r="I613" s="35" t="s">
        <v>817</v>
      </c>
      <c r="J613" s="36" t="s">
        <v>851</v>
      </c>
      <c r="K613" s="37">
        <v>1115870.6509865744</v>
      </c>
      <c r="L613" s="37">
        <v>1076275.8153059436</v>
      </c>
      <c r="M613" s="35">
        <v>10</v>
      </c>
    </row>
    <row r="614" spans="1:13" x14ac:dyDescent="0.3">
      <c r="A614" s="35" t="s">
        <v>33</v>
      </c>
      <c r="B614" s="35" t="s">
        <v>781</v>
      </c>
      <c r="C614" s="35" t="s">
        <v>834</v>
      </c>
      <c r="D614" s="35" t="s">
        <v>200</v>
      </c>
      <c r="E614" s="35">
        <v>10</v>
      </c>
      <c r="F614" s="35" t="s">
        <v>189</v>
      </c>
      <c r="G614" s="35" t="s">
        <v>220</v>
      </c>
      <c r="H614" s="35" t="s">
        <v>191</v>
      </c>
      <c r="I614" s="35" t="s">
        <v>817</v>
      </c>
      <c r="J614" s="36" t="s">
        <v>852</v>
      </c>
      <c r="K614" s="37">
        <v>2425388.3546204283</v>
      </c>
      <c r="L614" s="37">
        <v>2375743.3916201168</v>
      </c>
      <c r="M614" s="35">
        <v>10</v>
      </c>
    </row>
    <row r="615" spans="1:13" x14ac:dyDescent="0.3">
      <c r="A615" s="35" t="s">
        <v>33</v>
      </c>
      <c r="B615" s="35" t="s">
        <v>781</v>
      </c>
      <c r="C615" s="35" t="s">
        <v>834</v>
      </c>
      <c r="D615" s="35" t="s">
        <v>200</v>
      </c>
      <c r="E615" s="35">
        <v>10</v>
      </c>
      <c r="F615" s="35" t="s">
        <v>189</v>
      </c>
      <c r="G615" s="35" t="s">
        <v>220</v>
      </c>
      <c r="H615" s="35" t="s">
        <v>191</v>
      </c>
      <c r="I615" s="35" t="s">
        <v>817</v>
      </c>
      <c r="J615" s="36" t="s">
        <v>853</v>
      </c>
      <c r="K615" s="37">
        <v>1680478.8149399385</v>
      </c>
      <c r="L615" s="37">
        <v>1641825.6185700784</v>
      </c>
      <c r="M615" s="35">
        <v>10</v>
      </c>
    </row>
    <row r="616" spans="1:13" x14ac:dyDescent="0.3">
      <c r="A616" s="35" t="s">
        <v>33</v>
      </c>
      <c r="B616" s="35" t="s">
        <v>781</v>
      </c>
      <c r="C616" s="35" t="s">
        <v>834</v>
      </c>
      <c r="D616" s="35" t="s">
        <v>200</v>
      </c>
      <c r="E616" s="35">
        <v>10</v>
      </c>
      <c r="F616" s="35" t="s">
        <v>189</v>
      </c>
      <c r="G616" s="35" t="s">
        <v>223</v>
      </c>
      <c r="H616" s="35" t="s">
        <v>191</v>
      </c>
      <c r="I616" s="35" t="s">
        <v>854</v>
      </c>
      <c r="J616" s="36" t="s">
        <v>855</v>
      </c>
      <c r="K616" s="37">
        <v>16249.339814196865</v>
      </c>
      <c r="L616" s="37">
        <v>-5047.5215241650276</v>
      </c>
      <c r="M616" s="35">
        <v>10</v>
      </c>
    </row>
    <row r="617" spans="1:13" x14ac:dyDescent="0.3">
      <c r="A617" s="35" t="s">
        <v>33</v>
      </c>
      <c r="B617" s="35" t="s">
        <v>781</v>
      </c>
      <c r="C617" s="35" t="s">
        <v>834</v>
      </c>
      <c r="D617" s="35" t="s">
        <v>200</v>
      </c>
      <c r="E617" s="35">
        <v>10</v>
      </c>
      <c r="F617" s="35" t="s">
        <v>189</v>
      </c>
      <c r="G617" s="35" t="s">
        <v>223</v>
      </c>
      <c r="H617" s="35" t="s">
        <v>191</v>
      </c>
      <c r="I617" s="35" t="s">
        <v>819</v>
      </c>
      <c r="J617" s="36" t="s">
        <v>856</v>
      </c>
      <c r="K617" s="37">
        <v>22344.903161793296</v>
      </c>
      <c r="L617" s="37">
        <v>22024.474723070154</v>
      </c>
      <c r="M617" s="35">
        <v>10</v>
      </c>
    </row>
    <row r="618" spans="1:13" x14ac:dyDescent="0.3">
      <c r="A618" s="35" t="s">
        <v>33</v>
      </c>
      <c r="B618" s="35" t="s">
        <v>781</v>
      </c>
      <c r="C618" s="35" t="s">
        <v>834</v>
      </c>
      <c r="D618" s="35" t="s">
        <v>200</v>
      </c>
      <c r="E618" s="35">
        <v>10</v>
      </c>
      <c r="F618" s="35" t="s">
        <v>189</v>
      </c>
      <c r="G618" s="35" t="s">
        <v>223</v>
      </c>
      <c r="H618" s="35" t="s">
        <v>191</v>
      </c>
      <c r="I618" s="35" t="s">
        <v>821</v>
      </c>
      <c r="J618" s="36" t="s">
        <v>857</v>
      </c>
      <c r="K618" s="37">
        <v>676162.67684675066</v>
      </c>
      <c r="L618" s="37">
        <v>615674.80918585521</v>
      </c>
      <c r="M618" s="35">
        <v>10</v>
      </c>
    </row>
    <row r="619" spans="1:13" x14ac:dyDescent="0.3">
      <c r="A619" s="35" t="s">
        <v>33</v>
      </c>
      <c r="B619" s="35" t="s">
        <v>781</v>
      </c>
      <c r="C619" s="35" t="s">
        <v>834</v>
      </c>
      <c r="D619" s="35" t="s">
        <v>200</v>
      </c>
      <c r="E619" s="35">
        <v>10</v>
      </c>
      <c r="F619" s="35" t="s">
        <v>189</v>
      </c>
      <c r="G619" s="35" t="s">
        <v>191</v>
      </c>
      <c r="H619" s="35" t="s">
        <v>220</v>
      </c>
      <c r="I619" s="35" t="s">
        <v>231</v>
      </c>
      <c r="J619" s="36" t="s">
        <v>858</v>
      </c>
      <c r="K619" s="37">
        <v>76008618.598553866</v>
      </c>
      <c r="L619" s="37">
        <v>109787354.74636699</v>
      </c>
      <c r="M619" s="35">
        <v>10</v>
      </c>
    </row>
    <row r="620" spans="1:13" ht="15" thickBot="1" x14ac:dyDescent="0.35">
      <c r="A620" s="35" t="s">
        <v>33</v>
      </c>
      <c r="B620" s="35" t="s">
        <v>781</v>
      </c>
      <c r="C620" s="35" t="s">
        <v>834</v>
      </c>
      <c r="D620" s="35" t="s">
        <v>859</v>
      </c>
      <c r="E620" s="35">
        <v>22</v>
      </c>
      <c r="F620" s="35" t="s">
        <v>189</v>
      </c>
      <c r="G620" s="35" t="s">
        <v>191</v>
      </c>
      <c r="H620" s="35" t="s">
        <v>220</v>
      </c>
      <c r="I620" s="35" t="s">
        <v>231</v>
      </c>
      <c r="J620" s="36" t="s">
        <v>860</v>
      </c>
      <c r="K620" s="37">
        <v>481330399.2872299</v>
      </c>
      <c r="L620" s="37">
        <v>481330399.2872299</v>
      </c>
      <c r="M620" s="35">
        <v>22</v>
      </c>
    </row>
    <row r="621" spans="1:13" s="39" customFormat="1" x14ac:dyDescent="0.3">
      <c r="A621" s="38" t="s">
        <v>33</v>
      </c>
      <c r="B621" s="38" t="s">
        <v>781</v>
      </c>
      <c r="C621" s="38" t="s">
        <v>834</v>
      </c>
      <c r="J621" s="112" t="s">
        <v>861</v>
      </c>
      <c r="K621" s="113">
        <v>1115310585.7098532</v>
      </c>
      <c r="L621" s="113">
        <v>1135462643.4669306</v>
      </c>
    </row>
    <row r="623" spans="1:13" x14ac:dyDescent="0.3">
      <c r="A623" s="35" t="s">
        <v>33</v>
      </c>
      <c r="B623" s="35" t="s">
        <v>781</v>
      </c>
      <c r="C623" s="35" t="s">
        <v>862</v>
      </c>
      <c r="D623" s="35" t="s">
        <v>80</v>
      </c>
      <c r="E623" s="35">
        <v>21</v>
      </c>
      <c r="F623" s="35" t="s">
        <v>189</v>
      </c>
      <c r="G623" s="35" t="s">
        <v>220</v>
      </c>
      <c r="H623" s="35" t="s">
        <v>191</v>
      </c>
      <c r="I623" s="35" t="s">
        <v>803</v>
      </c>
      <c r="J623" s="36" t="s">
        <v>863</v>
      </c>
      <c r="K623" s="37">
        <v>46703.160000008531</v>
      </c>
      <c r="L623" s="37">
        <v>46703.160000008531</v>
      </c>
      <c r="M623" s="35">
        <v>21</v>
      </c>
    </row>
    <row r="624" spans="1:13" x14ac:dyDescent="0.3">
      <c r="A624" s="35" t="s">
        <v>33</v>
      </c>
      <c r="B624" s="35" t="s">
        <v>781</v>
      </c>
      <c r="C624" s="35" t="s">
        <v>862</v>
      </c>
      <c r="D624" s="35" t="s">
        <v>80</v>
      </c>
      <c r="E624" s="35">
        <v>21</v>
      </c>
      <c r="F624" s="35" t="s">
        <v>189</v>
      </c>
      <c r="G624" s="35" t="s">
        <v>220</v>
      </c>
      <c r="H624" s="35" t="s">
        <v>191</v>
      </c>
      <c r="I624" s="35" t="s">
        <v>806</v>
      </c>
      <c r="J624" s="36" t="s">
        <v>864</v>
      </c>
      <c r="K624" s="37">
        <v>1229155.29</v>
      </c>
      <c r="L624" s="37">
        <v>1229155.29</v>
      </c>
      <c r="M624" s="35">
        <v>21</v>
      </c>
    </row>
    <row r="625" spans="1:13" x14ac:dyDescent="0.3">
      <c r="A625" s="35" t="s">
        <v>33</v>
      </c>
      <c r="B625" s="35" t="s">
        <v>781</v>
      </c>
      <c r="C625" s="35" t="s">
        <v>862</v>
      </c>
      <c r="D625" s="35" t="s">
        <v>80</v>
      </c>
      <c r="E625" s="35">
        <v>21</v>
      </c>
      <c r="F625" s="35" t="s">
        <v>189</v>
      </c>
      <c r="G625" s="35" t="s">
        <v>220</v>
      </c>
      <c r="H625" s="35" t="s">
        <v>191</v>
      </c>
      <c r="I625" s="35" t="s">
        <v>808</v>
      </c>
      <c r="J625" s="36" t="s">
        <v>865</v>
      </c>
      <c r="K625" s="37">
        <v>2829343.9400000051</v>
      </c>
      <c r="L625" s="37">
        <v>2829343.9400000051</v>
      </c>
      <c r="M625" s="35">
        <v>21</v>
      </c>
    </row>
    <row r="626" spans="1:13" x14ac:dyDescent="0.3">
      <c r="A626" s="35" t="s">
        <v>33</v>
      </c>
      <c r="B626" s="35" t="s">
        <v>781</v>
      </c>
      <c r="C626" s="35" t="s">
        <v>862</v>
      </c>
      <c r="D626" s="35" t="s">
        <v>80</v>
      </c>
      <c r="E626" s="35">
        <v>21</v>
      </c>
      <c r="F626" s="35" t="s">
        <v>189</v>
      </c>
      <c r="G626" s="35" t="s">
        <v>220</v>
      </c>
      <c r="H626" s="35" t="s">
        <v>191</v>
      </c>
      <c r="I626" s="35" t="s">
        <v>814</v>
      </c>
      <c r="J626" s="36" t="s">
        <v>866</v>
      </c>
      <c r="K626" s="37">
        <v>13430.520000000484</v>
      </c>
      <c r="L626" s="37">
        <v>13430.520000000484</v>
      </c>
      <c r="M626" s="35">
        <v>21</v>
      </c>
    </row>
    <row r="627" spans="1:13" x14ac:dyDescent="0.3">
      <c r="A627" s="35" t="s">
        <v>33</v>
      </c>
      <c r="B627" s="35" t="s">
        <v>781</v>
      </c>
      <c r="C627" s="35" t="s">
        <v>862</v>
      </c>
      <c r="D627" s="35" t="s">
        <v>80</v>
      </c>
      <c r="E627" s="35">
        <v>21</v>
      </c>
      <c r="F627" s="35" t="s">
        <v>189</v>
      </c>
      <c r="G627" s="35" t="s">
        <v>220</v>
      </c>
      <c r="H627" s="35" t="s">
        <v>191</v>
      </c>
      <c r="I627" s="35" t="s">
        <v>817</v>
      </c>
      <c r="J627" s="36" t="s">
        <v>867</v>
      </c>
      <c r="K627" s="37">
        <v>251215.51</v>
      </c>
      <c r="L627" s="37">
        <v>251215.51</v>
      </c>
      <c r="M627" s="35">
        <v>21</v>
      </c>
    </row>
    <row r="628" spans="1:13" x14ac:dyDescent="0.3">
      <c r="A628" s="35" t="s">
        <v>33</v>
      </c>
      <c r="B628" s="35" t="s">
        <v>781</v>
      </c>
      <c r="C628" s="35" t="s">
        <v>862</v>
      </c>
      <c r="D628" s="35" t="s">
        <v>80</v>
      </c>
      <c r="E628" s="35">
        <v>21</v>
      </c>
      <c r="F628" s="35" t="s">
        <v>189</v>
      </c>
      <c r="G628" s="35" t="s">
        <v>223</v>
      </c>
      <c r="H628" s="35" t="s">
        <v>191</v>
      </c>
      <c r="I628" s="35" t="s">
        <v>821</v>
      </c>
      <c r="J628" s="36" t="s">
        <v>868</v>
      </c>
      <c r="K628" s="37">
        <v>0</v>
      </c>
      <c r="L628" s="37">
        <v>0</v>
      </c>
      <c r="M628" s="35">
        <v>21</v>
      </c>
    </row>
    <row r="629" spans="1:13" ht="15" thickBot="1" x14ac:dyDescent="0.35">
      <c r="A629" s="35" t="s">
        <v>33</v>
      </c>
      <c r="B629" s="35" t="s">
        <v>781</v>
      </c>
      <c r="C629" s="35" t="s">
        <v>862</v>
      </c>
      <c r="D629" s="35" t="s">
        <v>80</v>
      </c>
      <c r="E629" s="35">
        <v>21</v>
      </c>
      <c r="F629" s="35" t="s">
        <v>189</v>
      </c>
      <c r="G629" s="35" t="s">
        <v>191</v>
      </c>
      <c r="H629" s="35" t="s">
        <v>220</v>
      </c>
      <c r="I629" s="35" t="s">
        <v>231</v>
      </c>
      <c r="J629" s="36" t="s">
        <v>869</v>
      </c>
      <c r="K629" s="37">
        <v>12812516.581506914</v>
      </c>
      <c r="L629" s="37">
        <v>12812516.581506914</v>
      </c>
      <c r="M629" s="35">
        <v>21</v>
      </c>
    </row>
    <row r="630" spans="1:13" s="39" customFormat="1" x14ac:dyDescent="0.3">
      <c r="A630" s="38" t="s">
        <v>33</v>
      </c>
      <c r="B630" s="38" t="s">
        <v>781</v>
      </c>
      <c r="C630" s="38" t="s">
        <v>862</v>
      </c>
      <c r="J630" s="112" t="s">
        <v>870</v>
      </c>
      <c r="K630" s="113">
        <v>17182365.001506928</v>
      </c>
      <c r="L630" s="113">
        <v>17182365.001506928</v>
      </c>
    </row>
    <row r="632" spans="1:13" s="46" customFormat="1" x14ac:dyDescent="0.3">
      <c r="A632" s="43" t="s">
        <v>33</v>
      </c>
      <c r="B632" s="43" t="s">
        <v>781</v>
      </c>
      <c r="C632" s="43" t="s">
        <v>871</v>
      </c>
      <c r="D632" s="43" t="s">
        <v>202</v>
      </c>
      <c r="E632" s="43"/>
      <c r="F632" s="43" t="s">
        <v>189</v>
      </c>
      <c r="G632" s="43" t="s">
        <v>220</v>
      </c>
      <c r="H632" s="43" t="s">
        <v>191</v>
      </c>
      <c r="I632" s="43" t="s">
        <v>803</v>
      </c>
      <c r="J632" s="44" t="s">
        <v>872</v>
      </c>
      <c r="K632" s="45">
        <v>26216903.766912296</v>
      </c>
      <c r="L632" s="45">
        <v>25974474.846912295</v>
      </c>
      <c r="M632" s="43"/>
    </row>
    <row r="633" spans="1:13" s="46" customFormat="1" x14ac:dyDescent="0.3">
      <c r="A633" s="43" t="s">
        <v>33</v>
      </c>
      <c r="B633" s="43" t="s">
        <v>781</v>
      </c>
      <c r="C633" s="43" t="s">
        <v>871</v>
      </c>
      <c r="D633" s="43" t="s">
        <v>202</v>
      </c>
      <c r="E633" s="43"/>
      <c r="F633" s="43" t="s">
        <v>189</v>
      </c>
      <c r="G633" s="43" t="s">
        <v>220</v>
      </c>
      <c r="H633" s="43" t="s">
        <v>191</v>
      </c>
      <c r="I633" s="43" t="s">
        <v>806</v>
      </c>
      <c r="J633" s="44" t="s">
        <v>873</v>
      </c>
      <c r="K633" s="45">
        <v>5370797.0479197428</v>
      </c>
      <c r="L633" s="45">
        <v>5195310.8479197472</v>
      </c>
      <c r="M633" s="43"/>
    </row>
    <row r="634" spans="1:13" s="46" customFormat="1" x14ac:dyDescent="0.3">
      <c r="A634" s="43" t="s">
        <v>33</v>
      </c>
      <c r="B634" s="43" t="s">
        <v>781</v>
      </c>
      <c r="C634" s="43" t="s">
        <v>871</v>
      </c>
      <c r="D634" s="43" t="s">
        <v>202</v>
      </c>
      <c r="E634" s="43"/>
      <c r="F634" s="43" t="s">
        <v>189</v>
      </c>
      <c r="G634" s="43" t="s">
        <v>220</v>
      </c>
      <c r="H634" s="43" t="s">
        <v>191</v>
      </c>
      <c r="I634" s="43" t="s">
        <v>808</v>
      </c>
      <c r="J634" s="44" t="s">
        <v>874</v>
      </c>
      <c r="K634" s="45">
        <v>401653201.14750278</v>
      </c>
      <c r="L634" s="45">
        <v>397178709.78750312</v>
      </c>
      <c r="M634" s="43"/>
    </row>
    <row r="635" spans="1:13" s="46" customFormat="1" x14ac:dyDescent="0.3">
      <c r="A635" s="43" t="s">
        <v>33</v>
      </c>
      <c r="B635" s="43" t="s">
        <v>781</v>
      </c>
      <c r="C635" s="43" t="s">
        <v>871</v>
      </c>
      <c r="D635" s="43" t="s">
        <v>202</v>
      </c>
      <c r="E635" s="43"/>
      <c r="F635" s="43" t="s">
        <v>189</v>
      </c>
      <c r="G635" s="43" t="s">
        <v>220</v>
      </c>
      <c r="H635" s="43" t="s">
        <v>191</v>
      </c>
      <c r="I635" s="43" t="s">
        <v>808</v>
      </c>
      <c r="J635" s="44" t="s">
        <v>875</v>
      </c>
      <c r="K635" s="45">
        <v>76709962.723310843</v>
      </c>
      <c r="L635" s="45">
        <v>76709962.723310843</v>
      </c>
      <c r="M635" s="43"/>
    </row>
    <row r="636" spans="1:13" s="46" customFormat="1" x14ac:dyDescent="0.3">
      <c r="A636" s="43" t="s">
        <v>33</v>
      </c>
      <c r="B636" s="43" t="s">
        <v>781</v>
      </c>
      <c r="C636" s="43" t="s">
        <v>871</v>
      </c>
      <c r="D636" s="43" t="s">
        <v>202</v>
      </c>
      <c r="E636" s="43"/>
      <c r="F636" s="43" t="s">
        <v>189</v>
      </c>
      <c r="G636" s="43" t="s">
        <v>220</v>
      </c>
      <c r="H636" s="43" t="s">
        <v>191</v>
      </c>
      <c r="I636" s="43" t="s">
        <v>410</v>
      </c>
      <c r="J636" s="44" t="s">
        <v>876</v>
      </c>
      <c r="K636" s="45">
        <v>52331655.795735598</v>
      </c>
      <c r="L636" s="45">
        <v>51894027.075735569</v>
      </c>
      <c r="M636" s="43"/>
    </row>
    <row r="637" spans="1:13" s="46" customFormat="1" x14ac:dyDescent="0.3">
      <c r="A637" s="43" t="s">
        <v>33</v>
      </c>
      <c r="B637" s="43" t="s">
        <v>781</v>
      </c>
      <c r="C637" s="43" t="s">
        <v>871</v>
      </c>
      <c r="D637" s="43" t="s">
        <v>202</v>
      </c>
      <c r="E637" s="43"/>
      <c r="F637" s="43" t="s">
        <v>189</v>
      </c>
      <c r="G637" s="43" t="s">
        <v>220</v>
      </c>
      <c r="H637" s="43" t="s">
        <v>191</v>
      </c>
      <c r="I637" s="43" t="s">
        <v>814</v>
      </c>
      <c r="J637" s="44" t="s">
        <v>877</v>
      </c>
      <c r="K637" s="45">
        <v>50649115.059717193</v>
      </c>
      <c r="L637" s="45">
        <v>50146398.099717215</v>
      </c>
      <c r="M637" s="43"/>
    </row>
    <row r="638" spans="1:13" s="46" customFormat="1" x14ac:dyDescent="0.3">
      <c r="A638" s="43" t="s">
        <v>33</v>
      </c>
      <c r="B638" s="43" t="s">
        <v>781</v>
      </c>
      <c r="C638" s="43" t="s">
        <v>871</v>
      </c>
      <c r="D638" s="43" t="s">
        <v>202</v>
      </c>
      <c r="E638" s="43"/>
      <c r="F638" s="43" t="s">
        <v>189</v>
      </c>
      <c r="G638" s="43" t="s">
        <v>220</v>
      </c>
      <c r="H638" s="43" t="s">
        <v>191</v>
      </c>
      <c r="I638" s="43" t="s">
        <v>817</v>
      </c>
      <c r="J638" s="44" t="s">
        <v>878</v>
      </c>
      <c r="K638" s="45">
        <v>3294594.5407659435</v>
      </c>
      <c r="L638" s="45">
        <v>3294594.5407659435</v>
      </c>
      <c r="M638" s="43"/>
    </row>
    <row r="639" spans="1:13" s="46" customFormat="1" x14ac:dyDescent="0.3">
      <c r="A639" s="43" t="s">
        <v>33</v>
      </c>
      <c r="B639" s="43" t="s">
        <v>781</v>
      </c>
      <c r="C639" s="43" t="s">
        <v>871</v>
      </c>
      <c r="D639" s="43" t="s">
        <v>202</v>
      </c>
      <c r="E639" s="43"/>
      <c r="F639" s="43" t="s">
        <v>189</v>
      </c>
      <c r="G639" s="43" t="s">
        <v>223</v>
      </c>
      <c r="H639" s="43" t="s">
        <v>191</v>
      </c>
      <c r="I639" s="43" t="s">
        <v>819</v>
      </c>
      <c r="J639" s="44" t="s">
        <v>879</v>
      </c>
      <c r="K639" s="45">
        <v>52343.230669759912</v>
      </c>
      <c r="L639" s="45">
        <v>52343.230669759912</v>
      </c>
      <c r="M639" s="43"/>
    </row>
    <row r="640" spans="1:13" s="46" customFormat="1" ht="15" thickBot="1" x14ac:dyDescent="0.35">
      <c r="A640" s="43" t="s">
        <v>33</v>
      </c>
      <c r="B640" s="43" t="s">
        <v>781</v>
      </c>
      <c r="C640" s="43" t="s">
        <v>871</v>
      </c>
      <c r="D640" s="43" t="s">
        <v>202</v>
      </c>
      <c r="E640" s="43"/>
      <c r="F640" s="43" t="s">
        <v>189</v>
      </c>
      <c r="G640" s="43" t="s">
        <v>191</v>
      </c>
      <c r="H640" s="43" t="s">
        <v>220</v>
      </c>
      <c r="I640" s="43" t="s">
        <v>231</v>
      </c>
      <c r="J640" s="44" t="s">
        <v>880</v>
      </c>
      <c r="K640" s="45">
        <v>256317999.49243003</v>
      </c>
      <c r="L640" s="45">
        <v>264499413.27374205</v>
      </c>
      <c r="M640" s="43"/>
    </row>
    <row r="641" spans="1:13" s="39" customFormat="1" x14ac:dyDescent="0.3">
      <c r="A641" s="38" t="s">
        <v>33</v>
      </c>
      <c r="B641" s="38" t="s">
        <v>781</v>
      </c>
      <c r="C641" s="38" t="s">
        <v>871</v>
      </c>
      <c r="E641" s="39">
        <v>11</v>
      </c>
      <c r="J641" s="112" t="s">
        <v>881</v>
      </c>
      <c r="K641" s="113">
        <v>872596572.80496407</v>
      </c>
      <c r="L641" s="113">
        <v>874945234.42627668</v>
      </c>
      <c r="M641" s="39">
        <v>11</v>
      </c>
    </row>
    <row r="643" spans="1:13" s="46" customFormat="1" x14ac:dyDescent="0.3">
      <c r="A643" s="43" t="s">
        <v>33</v>
      </c>
      <c r="B643" s="43" t="s">
        <v>781</v>
      </c>
      <c r="C643" s="43" t="s">
        <v>882</v>
      </c>
      <c r="D643" s="43" t="s">
        <v>883</v>
      </c>
      <c r="E643" s="43"/>
      <c r="F643" s="43" t="s">
        <v>189</v>
      </c>
      <c r="G643" s="43" t="s">
        <v>220</v>
      </c>
      <c r="H643" s="43" t="s">
        <v>191</v>
      </c>
      <c r="I643" s="43" t="s">
        <v>803</v>
      </c>
      <c r="J643" s="44" t="s">
        <v>884</v>
      </c>
      <c r="K643" s="45">
        <v>3709485.04</v>
      </c>
      <c r="L643" s="45">
        <v>3709485.04</v>
      </c>
      <c r="M643" s="43"/>
    </row>
    <row r="644" spans="1:13" s="46" customFormat="1" x14ac:dyDescent="0.3">
      <c r="A644" s="43" t="s">
        <v>33</v>
      </c>
      <c r="B644" s="43" t="s">
        <v>781</v>
      </c>
      <c r="C644" s="43" t="s">
        <v>882</v>
      </c>
      <c r="D644" s="43" t="s">
        <v>883</v>
      </c>
      <c r="E644" s="43"/>
      <c r="F644" s="43" t="s">
        <v>189</v>
      </c>
      <c r="G644" s="43" t="s">
        <v>220</v>
      </c>
      <c r="H644" s="43" t="s">
        <v>191</v>
      </c>
      <c r="I644" s="43" t="s">
        <v>410</v>
      </c>
      <c r="J644" s="44" t="s">
        <v>885</v>
      </c>
      <c r="K644" s="45">
        <v>1414349.5999999046</v>
      </c>
      <c r="L644" s="45">
        <v>1414349.5999999046</v>
      </c>
      <c r="M644" s="43"/>
    </row>
    <row r="645" spans="1:13" s="46" customFormat="1" x14ac:dyDescent="0.3">
      <c r="A645" s="43" t="s">
        <v>33</v>
      </c>
      <c r="B645" s="43" t="s">
        <v>781</v>
      </c>
      <c r="C645" s="43" t="s">
        <v>882</v>
      </c>
      <c r="D645" s="43" t="s">
        <v>883</v>
      </c>
      <c r="E645" s="43"/>
      <c r="F645" s="43" t="s">
        <v>189</v>
      </c>
      <c r="G645" s="43" t="s">
        <v>220</v>
      </c>
      <c r="H645" s="43" t="s">
        <v>191</v>
      </c>
      <c r="I645" s="43" t="s">
        <v>814</v>
      </c>
      <c r="J645" s="44" t="s">
        <v>886</v>
      </c>
      <c r="K645" s="45">
        <v>9.8720192909240723E-8</v>
      </c>
      <c r="L645" s="45">
        <v>9.8720192909240723E-8</v>
      </c>
      <c r="M645" s="43"/>
    </row>
    <row r="646" spans="1:13" s="46" customFormat="1" x14ac:dyDescent="0.3">
      <c r="A646" s="43" t="s">
        <v>33</v>
      </c>
      <c r="B646" s="43" t="s">
        <v>781</v>
      </c>
      <c r="C646" s="43" t="s">
        <v>882</v>
      </c>
      <c r="D646" s="43" t="s">
        <v>883</v>
      </c>
      <c r="E646" s="43"/>
      <c r="F646" s="43" t="s">
        <v>189</v>
      </c>
      <c r="G646" s="43" t="s">
        <v>220</v>
      </c>
      <c r="H646" s="43" t="s">
        <v>191</v>
      </c>
      <c r="I646" s="43" t="s">
        <v>817</v>
      </c>
      <c r="J646" s="44" t="s">
        <v>887</v>
      </c>
      <c r="K646" s="45">
        <v>85193.94</v>
      </c>
      <c r="L646" s="45">
        <v>85193.94</v>
      </c>
      <c r="M646" s="43"/>
    </row>
    <row r="647" spans="1:13" s="46" customFormat="1" ht="15" thickBot="1" x14ac:dyDescent="0.35">
      <c r="A647" s="43" t="s">
        <v>33</v>
      </c>
      <c r="B647" s="43" t="s">
        <v>781</v>
      </c>
      <c r="C647" s="43" t="s">
        <v>882</v>
      </c>
      <c r="D647" s="43" t="s">
        <v>883</v>
      </c>
      <c r="E647" s="43"/>
      <c r="F647" s="43" t="s">
        <v>189</v>
      </c>
      <c r="G647" s="43" t="s">
        <v>191</v>
      </c>
      <c r="H647" s="43" t="s">
        <v>220</v>
      </c>
      <c r="I647" s="43" t="s">
        <v>231</v>
      </c>
      <c r="J647" s="44" t="s">
        <v>888</v>
      </c>
      <c r="K647" s="45">
        <v>14220034.783076644</v>
      </c>
      <c r="L647" s="45">
        <v>14220034.783076644</v>
      </c>
      <c r="M647" s="43"/>
    </row>
    <row r="648" spans="1:13" s="39" customFormat="1" x14ac:dyDescent="0.3">
      <c r="A648" s="38" t="s">
        <v>33</v>
      </c>
      <c r="B648" s="38" t="s">
        <v>781</v>
      </c>
      <c r="C648" s="38" t="s">
        <v>882</v>
      </c>
      <c r="E648" s="39">
        <v>21</v>
      </c>
      <c r="J648" s="112" t="s">
        <v>889</v>
      </c>
      <c r="K648" s="113">
        <v>19429063.36307665</v>
      </c>
      <c r="L648" s="113">
        <v>19429063.36307665</v>
      </c>
      <c r="M648" s="39">
        <v>21</v>
      </c>
    </row>
    <row r="650" spans="1:13" x14ac:dyDescent="0.3">
      <c r="A650" s="35" t="s">
        <v>33</v>
      </c>
      <c r="B650" s="35" t="s">
        <v>781</v>
      </c>
      <c r="C650" s="35" t="s">
        <v>890</v>
      </c>
      <c r="D650" s="35" t="s">
        <v>891</v>
      </c>
      <c r="E650" s="35"/>
      <c r="F650" s="35" t="s">
        <v>189</v>
      </c>
      <c r="G650" s="35" t="s">
        <v>220</v>
      </c>
      <c r="H650" s="35" t="s">
        <v>191</v>
      </c>
      <c r="I650" s="35" t="s">
        <v>803</v>
      </c>
      <c r="J650" s="36" t="s">
        <v>892</v>
      </c>
      <c r="K650" s="37">
        <v>2412719.5834104782</v>
      </c>
      <c r="L650" s="37">
        <v>2412719.5834104782</v>
      </c>
      <c r="M650" s="35"/>
    </row>
    <row r="651" spans="1:13" x14ac:dyDescent="0.3">
      <c r="A651" s="35" t="s">
        <v>33</v>
      </c>
      <c r="B651" s="35" t="s">
        <v>781</v>
      </c>
      <c r="C651" s="35" t="s">
        <v>890</v>
      </c>
      <c r="D651" s="35" t="s">
        <v>891</v>
      </c>
      <c r="E651" s="35"/>
      <c r="F651" s="35" t="s">
        <v>189</v>
      </c>
      <c r="G651" s="35" t="s">
        <v>220</v>
      </c>
      <c r="H651" s="35" t="s">
        <v>191</v>
      </c>
      <c r="I651" s="35" t="s">
        <v>806</v>
      </c>
      <c r="J651" s="36" t="s">
        <v>893</v>
      </c>
      <c r="K651" s="37">
        <v>3086235.7696690373</v>
      </c>
      <c r="L651" s="37">
        <v>3086235.7696690373</v>
      </c>
      <c r="M651" s="35"/>
    </row>
    <row r="652" spans="1:13" x14ac:dyDescent="0.3">
      <c r="A652" s="35" t="s">
        <v>33</v>
      </c>
      <c r="B652" s="35" t="s">
        <v>781</v>
      </c>
      <c r="C652" s="35" t="s">
        <v>890</v>
      </c>
      <c r="D652" s="35" t="s">
        <v>891</v>
      </c>
      <c r="E652" s="35"/>
      <c r="F652" s="35" t="s">
        <v>189</v>
      </c>
      <c r="G652" s="35" t="s">
        <v>220</v>
      </c>
      <c r="H652" s="35" t="s">
        <v>191</v>
      </c>
      <c r="I652" s="35" t="s">
        <v>410</v>
      </c>
      <c r="J652" s="36" t="s">
        <v>894</v>
      </c>
      <c r="K652" s="37">
        <v>10806512.03373923</v>
      </c>
      <c r="L652" s="37">
        <v>10791940.913739232</v>
      </c>
      <c r="M652" s="35"/>
    </row>
    <row r="653" spans="1:13" x14ac:dyDescent="0.3">
      <c r="A653" s="35" t="s">
        <v>33</v>
      </c>
      <c r="B653" s="35" t="s">
        <v>781</v>
      </c>
      <c r="C653" s="35" t="s">
        <v>890</v>
      </c>
      <c r="D653" s="35" t="s">
        <v>891</v>
      </c>
      <c r="E653" s="35"/>
      <c r="F653" s="35" t="s">
        <v>189</v>
      </c>
      <c r="G653" s="35" t="s">
        <v>220</v>
      </c>
      <c r="H653" s="35" t="s">
        <v>191</v>
      </c>
      <c r="I653" s="35" t="s">
        <v>814</v>
      </c>
      <c r="J653" s="36" t="s">
        <v>895</v>
      </c>
      <c r="K653" s="37">
        <v>7604340.4574824907</v>
      </c>
      <c r="L653" s="37">
        <v>7604340.4574824907</v>
      </c>
      <c r="M653" s="35"/>
    </row>
    <row r="654" spans="1:13" x14ac:dyDescent="0.3">
      <c r="A654" s="35" t="s">
        <v>33</v>
      </c>
      <c r="B654" s="35" t="s">
        <v>781</v>
      </c>
      <c r="C654" s="35" t="s">
        <v>890</v>
      </c>
      <c r="D654" s="35" t="s">
        <v>891</v>
      </c>
      <c r="E654" s="35"/>
      <c r="F654" s="35" t="s">
        <v>189</v>
      </c>
      <c r="G654" s="35" t="s">
        <v>220</v>
      </c>
      <c r="H654" s="35" t="s">
        <v>191</v>
      </c>
      <c r="I654" s="35" t="s">
        <v>817</v>
      </c>
      <c r="J654" s="36" t="s">
        <v>896</v>
      </c>
      <c r="K654" s="37">
        <v>387983.8368460465</v>
      </c>
      <c r="L654" s="37">
        <v>382313.8368460465</v>
      </c>
      <c r="M654" s="35"/>
    </row>
    <row r="655" spans="1:13" ht="15" thickBot="1" x14ac:dyDescent="0.35">
      <c r="A655" s="35" t="s">
        <v>33</v>
      </c>
      <c r="B655" s="35" t="s">
        <v>781</v>
      </c>
      <c r="C655" s="35" t="s">
        <v>890</v>
      </c>
      <c r="D655" s="35" t="s">
        <v>891</v>
      </c>
      <c r="E655" s="35"/>
      <c r="F655" s="35" t="s">
        <v>189</v>
      </c>
      <c r="G655" s="35" t="s">
        <v>191</v>
      </c>
      <c r="H655" s="35" t="s">
        <v>220</v>
      </c>
      <c r="I655" s="35" t="s">
        <v>231</v>
      </c>
      <c r="J655" s="36" t="s">
        <v>897</v>
      </c>
      <c r="K655" s="37">
        <v>216645853.69454002</v>
      </c>
      <c r="L655" s="37">
        <v>216951259.1296998</v>
      </c>
      <c r="M655" s="35"/>
    </row>
    <row r="656" spans="1:13" s="39" customFormat="1" x14ac:dyDescent="0.3">
      <c r="A656" s="38" t="s">
        <v>33</v>
      </c>
      <c r="B656" s="38" t="s">
        <v>781</v>
      </c>
      <c r="C656" s="38" t="s">
        <v>890</v>
      </c>
      <c r="E656" s="39">
        <v>11</v>
      </c>
      <c r="J656" s="112" t="s">
        <v>898</v>
      </c>
      <c r="K656" s="113">
        <v>240943645.3756873</v>
      </c>
      <c r="L656" s="113">
        <v>241228809.69084707</v>
      </c>
      <c r="M656" s="39">
        <v>11</v>
      </c>
    </row>
    <row r="658" spans="1:13" s="46" customFormat="1" x14ac:dyDescent="0.3">
      <c r="A658" s="43" t="s">
        <v>33</v>
      </c>
      <c r="B658" s="43" t="s">
        <v>781</v>
      </c>
      <c r="C658" s="43" t="s">
        <v>899</v>
      </c>
      <c r="D658" s="43" t="s">
        <v>202</v>
      </c>
      <c r="E658" s="43"/>
      <c r="F658" s="43" t="s">
        <v>189</v>
      </c>
      <c r="G658" s="43" t="s">
        <v>220</v>
      </c>
      <c r="H658" s="43" t="s">
        <v>191</v>
      </c>
      <c r="I658" s="43" t="s">
        <v>803</v>
      </c>
      <c r="J658" s="44" t="s">
        <v>900</v>
      </c>
      <c r="K658" s="45">
        <v>8090089.1586972149</v>
      </c>
      <c r="L658" s="45">
        <v>8035295.7186972136</v>
      </c>
      <c r="M658" s="43"/>
    </row>
    <row r="659" spans="1:13" s="46" customFormat="1" x14ac:dyDescent="0.3">
      <c r="A659" s="43" t="s">
        <v>33</v>
      </c>
      <c r="B659" s="43" t="s">
        <v>781</v>
      </c>
      <c r="C659" s="43" t="s">
        <v>899</v>
      </c>
      <c r="D659" s="43" t="s">
        <v>202</v>
      </c>
      <c r="E659" s="43"/>
      <c r="F659" s="43" t="s">
        <v>189</v>
      </c>
      <c r="G659" s="43" t="s">
        <v>220</v>
      </c>
      <c r="H659" s="43" t="s">
        <v>191</v>
      </c>
      <c r="I659" s="43" t="s">
        <v>806</v>
      </c>
      <c r="J659" s="44" t="s">
        <v>901</v>
      </c>
      <c r="K659" s="45">
        <v>739112.37277360109</v>
      </c>
      <c r="L659" s="45">
        <v>739112.37277360109</v>
      </c>
      <c r="M659" s="43"/>
    </row>
    <row r="660" spans="1:13" s="46" customFormat="1" x14ac:dyDescent="0.3">
      <c r="A660" s="43" t="s">
        <v>33</v>
      </c>
      <c r="B660" s="43" t="s">
        <v>781</v>
      </c>
      <c r="C660" s="43" t="s">
        <v>899</v>
      </c>
      <c r="D660" s="43" t="s">
        <v>202</v>
      </c>
      <c r="E660" s="43"/>
      <c r="F660" s="43" t="s">
        <v>189</v>
      </c>
      <c r="G660" s="43" t="s">
        <v>220</v>
      </c>
      <c r="H660" s="43" t="s">
        <v>191</v>
      </c>
      <c r="I660" s="43" t="s">
        <v>808</v>
      </c>
      <c r="J660" s="44" t="s">
        <v>902</v>
      </c>
      <c r="K660" s="45">
        <v>3862835.2022121036</v>
      </c>
      <c r="L660" s="45">
        <v>3862835.2022121036</v>
      </c>
      <c r="M660" s="43"/>
    </row>
    <row r="661" spans="1:13" s="46" customFormat="1" x14ac:dyDescent="0.3">
      <c r="A661" s="43" t="s">
        <v>33</v>
      </c>
      <c r="B661" s="43" t="s">
        <v>781</v>
      </c>
      <c r="C661" s="43" t="s">
        <v>899</v>
      </c>
      <c r="D661" s="43" t="s">
        <v>202</v>
      </c>
      <c r="E661" s="43"/>
      <c r="F661" s="43" t="s">
        <v>189</v>
      </c>
      <c r="G661" s="43" t="s">
        <v>220</v>
      </c>
      <c r="H661" s="43" t="s">
        <v>191</v>
      </c>
      <c r="I661" s="43" t="s">
        <v>410</v>
      </c>
      <c r="J661" s="44" t="s">
        <v>903</v>
      </c>
      <c r="K661" s="45">
        <v>214765.84988308093</v>
      </c>
      <c r="L661" s="45">
        <v>214765.84988308093</v>
      </c>
      <c r="M661" s="43"/>
    </row>
    <row r="662" spans="1:13" s="46" customFormat="1" x14ac:dyDescent="0.3">
      <c r="A662" s="43" t="s">
        <v>33</v>
      </c>
      <c r="B662" s="43" t="s">
        <v>781</v>
      </c>
      <c r="C662" s="43" t="s">
        <v>899</v>
      </c>
      <c r="D662" s="43" t="s">
        <v>202</v>
      </c>
      <c r="E662" s="43"/>
      <c r="F662" s="43" t="s">
        <v>189</v>
      </c>
      <c r="G662" s="43" t="s">
        <v>220</v>
      </c>
      <c r="H662" s="43" t="s">
        <v>191</v>
      </c>
      <c r="I662" s="43" t="s">
        <v>814</v>
      </c>
      <c r="J662" s="44" t="s">
        <v>904</v>
      </c>
      <c r="K662" s="45">
        <v>1082827.3987360867</v>
      </c>
      <c r="L662" s="45">
        <v>1082827.3987360867</v>
      </c>
      <c r="M662" s="43"/>
    </row>
    <row r="663" spans="1:13" s="46" customFormat="1" x14ac:dyDescent="0.3">
      <c r="A663" s="43" t="s">
        <v>33</v>
      </c>
      <c r="B663" s="43" t="s">
        <v>781</v>
      </c>
      <c r="C663" s="43" t="s">
        <v>899</v>
      </c>
      <c r="D663" s="43" t="s">
        <v>202</v>
      </c>
      <c r="E663" s="43"/>
      <c r="F663" s="43" t="s">
        <v>189</v>
      </c>
      <c r="G663" s="43" t="s">
        <v>220</v>
      </c>
      <c r="H663" s="43" t="s">
        <v>191</v>
      </c>
      <c r="I663" s="43" t="s">
        <v>817</v>
      </c>
      <c r="J663" s="44" t="s">
        <v>905</v>
      </c>
      <c r="K663" s="45">
        <v>715623.81718311599</v>
      </c>
      <c r="L663" s="45">
        <v>715623.81718311599</v>
      </c>
      <c r="M663" s="43"/>
    </row>
    <row r="664" spans="1:13" s="46" customFormat="1" x14ac:dyDescent="0.3">
      <c r="A664" s="43" t="s">
        <v>33</v>
      </c>
      <c r="B664" s="43" t="s">
        <v>781</v>
      </c>
      <c r="C664" s="43" t="s">
        <v>899</v>
      </c>
      <c r="D664" s="43" t="s">
        <v>202</v>
      </c>
      <c r="E664" s="43"/>
      <c r="F664" s="43" t="s">
        <v>189</v>
      </c>
      <c r="G664" s="43" t="s">
        <v>223</v>
      </c>
      <c r="H664" s="43" t="s">
        <v>191</v>
      </c>
      <c r="I664" s="43" t="s">
        <v>854</v>
      </c>
      <c r="J664" s="44" t="s">
        <v>906</v>
      </c>
      <c r="K664" s="45">
        <v>31406.533691463108</v>
      </c>
      <c r="L664" s="45">
        <v>31406.533691463108</v>
      </c>
      <c r="M664" s="43"/>
    </row>
    <row r="665" spans="1:13" s="46" customFormat="1" x14ac:dyDescent="0.3">
      <c r="A665" s="43" t="s">
        <v>33</v>
      </c>
      <c r="B665" s="43" t="s">
        <v>781</v>
      </c>
      <c r="C665" s="43" t="s">
        <v>899</v>
      </c>
      <c r="D665" s="43" t="s">
        <v>202</v>
      </c>
      <c r="E665" s="43"/>
      <c r="F665" s="43" t="s">
        <v>189</v>
      </c>
      <c r="G665" s="43" t="s">
        <v>223</v>
      </c>
      <c r="H665" s="43" t="s">
        <v>191</v>
      </c>
      <c r="I665" s="43" t="s">
        <v>819</v>
      </c>
      <c r="J665" s="44" t="s">
        <v>907</v>
      </c>
      <c r="K665" s="45">
        <v>26944.310803503071</v>
      </c>
      <c r="L665" s="45">
        <v>26944.310803503071</v>
      </c>
      <c r="M665" s="43"/>
    </row>
    <row r="666" spans="1:13" s="46" customFormat="1" ht="15" thickBot="1" x14ac:dyDescent="0.35">
      <c r="A666" s="43" t="s">
        <v>33</v>
      </c>
      <c r="B666" s="43" t="s">
        <v>781</v>
      </c>
      <c r="C666" s="43" t="s">
        <v>899</v>
      </c>
      <c r="D666" s="43" t="s">
        <v>202</v>
      </c>
      <c r="E666" s="43"/>
      <c r="F666" s="43" t="s">
        <v>189</v>
      </c>
      <c r="G666" s="43" t="s">
        <v>223</v>
      </c>
      <c r="H666" s="43" t="s">
        <v>191</v>
      </c>
      <c r="I666" s="43" t="s">
        <v>821</v>
      </c>
      <c r="J666" s="44" t="s">
        <v>908</v>
      </c>
      <c r="K666" s="45">
        <v>455438.45362695976</v>
      </c>
      <c r="L666" s="45">
        <v>417085.1836269598</v>
      </c>
      <c r="M666" s="43"/>
    </row>
    <row r="667" spans="1:13" s="39" customFormat="1" x14ac:dyDescent="0.3">
      <c r="A667" s="38" t="s">
        <v>33</v>
      </c>
      <c r="B667" s="38" t="s">
        <v>781</v>
      </c>
      <c r="C667" s="38" t="s">
        <v>899</v>
      </c>
      <c r="E667" s="39">
        <v>11</v>
      </c>
      <c r="J667" s="112" t="s">
        <v>909</v>
      </c>
      <c r="K667" s="113">
        <v>15219043.09760713</v>
      </c>
      <c r="L667" s="113">
        <v>15125896.387607129</v>
      </c>
      <c r="M667" s="39">
        <v>11</v>
      </c>
    </row>
    <row r="669" spans="1:13" x14ac:dyDescent="0.3">
      <c r="A669" s="35" t="s">
        <v>33</v>
      </c>
      <c r="B669" s="35" t="s">
        <v>781</v>
      </c>
      <c r="C669" s="35" t="s">
        <v>910</v>
      </c>
      <c r="D669" s="35" t="s">
        <v>911</v>
      </c>
      <c r="E669" s="35"/>
      <c r="F669" s="35" t="s">
        <v>189</v>
      </c>
      <c r="G669" s="35" t="s">
        <v>220</v>
      </c>
      <c r="H669" s="35" t="s">
        <v>191</v>
      </c>
      <c r="I669" s="35" t="s">
        <v>803</v>
      </c>
      <c r="J669" s="36" t="s">
        <v>912</v>
      </c>
      <c r="K669" s="37">
        <v>28276730.959430471</v>
      </c>
      <c r="L669" s="37">
        <v>28217400.118841823</v>
      </c>
      <c r="M669" s="35"/>
    </row>
    <row r="670" spans="1:13" x14ac:dyDescent="0.3">
      <c r="A670" s="35" t="s">
        <v>33</v>
      </c>
      <c r="B670" s="35" t="s">
        <v>781</v>
      </c>
      <c r="C670" s="35" t="s">
        <v>910</v>
      </c>
      <c r="D670" s="35" t="s">
        <v>911</v>
      </c>
      <c r="E670" s="35"/>
      <c r="F670" s="35" t="s">
        <v>189</v>
      </c>
      <c r="G670" s="35" t="s">
        <v>220</v>
      </c>
      <c r="H670" s="35" t="s">
        <v>191</v>
      </c>
      <c r="I670" s="35" t="s">
        <v>806</v>
      </c>
      <c r="J670" s="36" t="s">
        <v>913</v>
      </c>
      <c r="K670" s="37">
        <v>3929759.7090735179</v>
      </c>
      <c r="L670" s="37">
        <v>3926723.4586165412</v>
      </c>
      <c r="M670" s="35"/>
    </row>
    <row r="671" spans="1:13" x14ac:dyDescent="0.3">
      <c r="A671" s="35" t="s">
        <v>33</v>
      </c>
      <c r="B671" s="35" t="s">
        <v>781</v>
      </c>
      <c r="C671" s="35" t="s">
        <v>910</v>
      </c>
      <c r="D671" s="35" t="s">
        <v>911</v>
      </c>
      <c r="E671" s="35"/>
      <c r="F671" s="35" t="s">
        <v>189</v>
      </c>
      <c r="G671" s="35" t="s">
        <v>220</v>
      </c>
      <c r="H671" s="35" t="s">
        <v>191</v>
      </c>
      <c r="I671" s="35" t="s">
        <v>808</v>
      </c>
      <c r="J671" s="36" t="s">
        <v>914</v>
      </c>
      <c r="K671" s="37">
        <v>366498967.11662698</v>
      </c>
      <c r="L671" s="37">
        <v>363557954.04519027</v>
      </c>
      <c r="M671" s="35"/>
    </row>
    <row r="672" spans="1:13" x14ac:dyDescent="0.3">
      <c r="A672" s="35" t="s">
        <v>33</v>
      </c>
      <c r="B672" s="35" t="s">
        <v>781</v>
      </c>
      <c r="C672" s="35" t="s">
        <v>910</v>
      </c>
      <c r="D672" s="35" t="s">
        <v>911</v>
      </c>
      <c r="E672" s="35"/>
      <c r="F672" s="35" t="s">
        <v>189</v>
      </c>
      <c r="G672" s="35" t="s">
        <v>220</v>
      </c>
      <c r="H672" s="35" t="s">
        <v>191</v>
      </c>
      <c r="I672" s="35" t="s">
        <v>808</v>
      </c>
      <c r="J672" s="36" t="s">
        <v>915</v>
      </c>
      <c r="K672" s="37">
        <v>1070223.9373471665</v>
      </c>
      <c r="L672" s="37">
        <v>1069321.8863892935</v>
      </c>
      <c r="M672" s="35"/>
    </row>
    <row r="673" spans="1:13" x14ac:dyDescent="0.3">
      <c r="A673" s="35" t="s">
        <v>33</v>
      </c>
      <c r="B673" s="35" t="s">
        <v>781</v>
      </c>
      <c r="C673" s="35" t="s">
        <v>910</v>
      </c>
      <c r="D673" s="35" t="s">
        <v>911</v>
      </c>
      <c r="E673" s="35"/>
      <c r="F673" s="35" t="s">
        <v>189</v>
      </c>
      <c r="G673" s="35" t="s">
        <v>220</v>
      </c>
      <c r="H673" s="35" t="s">
        <v>191</v>
      </c>
      <c r="I673" s="35" t="s">
        <v>808</v>
      </c>
      <c r="J673" s="36" t="s">
        <v>916</v>
      </c>
      <c r="K673" s="37">
        <v>1969934.9880627405</v>
      </c>
      <c r="L673" s="37">
        <v>1968274.2047999557</v>
      </c>
      <c r="M673" s="35"/>
    </row>
    <row r="674" spans="1:13" x14ac:dyDescent="0.3">
      <c r="A674" s="35" t="s">
        <v>33</v>
      </c>
      <c r="B674" s="35" t="s">
        <v>781</v>
      </c>
      <c r="C674" s="35" t="s">
        <v>910</v>
      </c>
      <c r="D674" s="35" t="s">
        <v>911</v>
      </c>
      <c r="E674" s="35"/>
      <c r="F674" s="35" t="s">
        <v>189</v>
      </c>
      <c r="G674" s="35" t="s">
        <v>220</v>
      </c>
      <c r="H674" s="35" t="s">
        <v>191</v>
      </c>
      <c r="I674" s="35" t="s">
        <v>410</v>
      </c>
      <c r="J674" s="36" t="s">
        <v>917</v>
      </c>
      <c r="K674" s="37">
        <v>40558561.754880361</v>
      </c>
      <c r="L674" s="37">
        <v>40506067.519333474</v>
      </c>
      <c r="M674" s="35"/>
    </row>
    <row r="675" spans="1:13" x14ac:dyDescent="0.3">
      <c r="A675" s="35" t="s">
        <v>33</v>
      </c>
      <c r="B675" s="35" t="s">
        <v>781</v>
      </c>
      <c r="C675" s="35" t="s">
        <v>910</v>
      </c>
      <c r="D675" s="35" t="s">
        <v>911</v>
      </c>
      <c r="E675" s="35"/>
      <c r="F675" s="35" t="s">
        <v>189</v>
      </c>
      <c r="G675" s="35" t="s">
        <v>220</v>
      </c>
      <c r="H675" s="35" t="s">
        <v>191</v>
      </c>
      <c r="I675" s="35" t="s">
        <v>814</v>
      </c>
      <c r="J675" s="36" t="s">
        <v>918</v>
      </c>
      <c r="K675" s="37">
        <v>43750870.346177757</v>
      </c>
      <c r="L675" s="37">
        <v>43505392.938636862</v>
      </c>
      <c r="M675" s="35"/>
    </row>
    <row r="676" spans="1:13" x14ac:dyDescent="0.3">
      <c r="A676" s="35" t="s">
        <v>33</v>
      </c>
      <c r="B676" s="35" t="s">
        <v>781</v>
      </c>
      <c r="C676" s="35" t="s">
        <v>910</v>
      </c>
      <c r="D676" s="35" t="s">
        <v>911</v>
      </c>
      <c r="E676" s="35"/>
      <c r="F676" s="35" t="s">
        <v>189</v>
      </c>
      <c r="G676" s="35" t="s">
        <v>220</v>
      </c>
      <c r="H676" s="35" t="s">
        <v>191</v>
      </c>
      <c r="I676" s="35" t="s">
        <v>817</v>
      </c>
      <c r="J676" s="36" t="s">
        <v>919</v>
      </c>
      <c r="K676" s="37">
        <v>10639078.101601034</v>
      </c>
      <c r="L676" s="37">
        <v>10576519.827667758</v>
      </c>
      <c r="M676" s="35"/>
    </row>
    <row r="677" spans="1:13" x14ac:dyDescent="0.3">
      <c r="A677" s="35" t="s">
        <v>33</v>
      </c>
      <c r="B677" s="35" t="s">
        <v>781</v>
      </c>
      <c r="C677" s="35" t="s">
        <v>910</v>
      </c>
      <c r="D677" s="35" t="s">
        <v>911</v>
      </c>
      <c r="E677" s="35"/>
      <c r="F677" s="35" t="s">
        <v>189</v>
      </c>
      <c r="G677" s="35" t="s">
        <v>223</v>
      </c>
      <c r="H677" s="35" t="s">
        <v>191</v>
      </c>
      <c r="I677" s="35" t="s">
        <v>854</v>
      </c>
      <c r="J677" s="36" t="s">
        <v>920</v>
      </c>
      <c r="K677" s="37">
        <v>-940.60917871623974</v>
      </c>
      <c r="L677" s="37">
        <v>-977.55977034905379</v>
      </c>
      <c r="M677" s="35"/>
    </row>
    <row r="678" spans="1:13" x14ac:dyDescent="0.3">
      <c r="A678" s="35" t="s">
        <v>33</v>
      </c>
      <c r="B678" s="35" t="s">
        <v>781</v>
      </c>
      <c r="C678" s="35" t="s">
        <v>910</v>
      </c>
      <c r="D678" s="35" t="s">
        <v>911</v>
      </c>
      <c r="E678" s="35"/>
      <c r="F678" s="35" t="s">
        <v>189</v>
      </c>
      <c r="G678" s="35" t="s">
        <v>223</v>
      </c>
      <c r="H678" s="35" t="s">
        <v>191</v>
      </c>
      <c r="I678" s="35" t="s">
        <v>819</v>
      </c>
      <c r="J678" s="36" t="s">
        <v>921</v>
      </c>
      <c r="K678" s="37">
        <v>19833.520473217479</v>
      </c>
      <c r="L678" s="37">
        <v>-442.56807123147877</v>
      </c>
      <c r="M678" s="35"/>
    </row>
    <row r="679" spans="1:13" x14ac:dyDescent="0.3">
      <c r="A679" s="35" t="s">
        <v>33</v>
      </c>
      <c r="B679" s="35" t="s">
        <v>781</v>
      </c>
      <c r="C679" s="35" t="s">
        <v>910</v>
      </c>
      <c r="D679" s="35" t="s">
        <v>911</v>
      </c>
      <c r="E679" s="35"/>
      <c r="F679" s="35" t="s">
        <v>189</v>
      </c>
      <c r="G679" s="35" t="s">
        <v>223</v>
      </c>
      <c r="H679" s="35" t="s">
        <v>191</v>
      </c>
      <c r="I679" s="35" t="s">
        <v>821</v>
      </c>
      <c r="J679" s="36" t="s">
        <v>922</v>
      </c>
      <c r="K679" s="37">
        <v>238269.26819696298</v>
      </c>
      <c r="L679" s="37">
        <v>235262.3422141347</v>
      </c>
      <c r="M679" s="35"/>
    </row>
    <row r="680" spans="1:13" ht="15" thickBot="1" x14ac:dyDescent="0.35">
      <c r="A680" s="35" t="s">
        <v>33</v>
      </c>
      <c r="B680" s="35" t="s">
        <v>781</v>
      </c>
      <c r="C680" s="35" t="s">
        <v>910</v>
      </c>
      <c r="D680" s="35" t="s">
        <v>911</v>
      </c>
      <c r="E680" s="35"/>
      <c r="F680" s="35" t="s">
        <v>189</v>
      </c>
      <c r="G680" s="35" t="s">
        <v>191</v>
      </c>
      <c r="H680" s="35" t="s">
        <v>220</v>
      </c>
      <c r="I680" s="35" t="s">
        <v>231</v>
      </c>
      <c r="J680" s="36" t="s">
        <v>923</v>
      </c>
      <c r="K680" s="37">
        <v>120600653.5165699</v>
      </c>
      <c r="L680" s="37">
        <v>121118345.70208229</v>
      </c>
      <c r="M680" s="35"/>
    </row>
    <row r="681" spans="1:13" s="39" customFormat="1" x14ac:dyDescent="0.3">
      <c r="A681" s="38" t="s">
        <v>33</v>
      </c>
      <c r="B681" s="38" t="s">
        <v>781</v>
      </c>
      <c r="C681" s="38" t="s">
        <v>910</v>
      </c>
      <c r="E681" s="39">
        <v>12</v>
      </c>
      <c r="J681" s="112" t="s">
        <v>924</v>
      </c>
      <c r="K681" s="113">
        <v>617551942.60926139</v>
      </c>
      <c r="L681" s="113">
        <v>614679841.91593087</v>
      </c>
      <c r="M681" s="39">
        <v>12</v>
      </c>
    </row>
    <row r="683" spans="1:13" x14ac:dyDescent="0.3">
      <c r="A683" s="35" t="s">
        <v>33</v>
      </c>
      <c r="B683" s="35" t="s">
        <v>781</v>
      </c>
      <c r="C683" s="35" t="s">
        <v>925</v>
      </c>
      <c r="D683" s="35" t="s">
        <v>208</v>
      </c>
      <c r="E683" s="35"/>
      <c r="F683" s="35" t="s">
        <v>189</v>
      </c>
      <c r="G683" s="35" t="s">
        <v>220</v>
      </c>
      <c r="H683" s="35" t="s">
        <v>191</v>
      </c>
      <c r="I683" s="35" t="s">
        <v>803</v>
      </c>
      <c r="J683" s="36" t="s">
        <v>926</v>
      </c>
      <c r="K683" s="37">
        <v>68408.327251454946</v>
      </c>
      <c r="L683" s="37">
        <v>68312.84525885155</v>
      </c>
      <c r="M683" s="35"/>
    </row>
    <row r="684" spans="1:13" x14ac:dyDescent="0.3">
      <c r="A684" s="35" t="s">
        <v>33</v>
      </c>
      <c r="B684" s="35" t="s">
        <v>781</v>
      </c>
      <c r="C684" s="35" t="s">
        <v>925</v>
      </c>
      <c r="D684" s="35" t="s">
        <v>208</v>
      </c>
      <c r="E684" s="35"/>
      <c r="F684" s="35" t="s">
        <v>189</v>
      </c>
      <c r="G684" s="35" t="s">
        <v>220</v>
      </c>
      <c r="H684" s="35" t="s">
        <v>191</v>
      </c>
      <c r="I684" s="35" t="s">
        <v>803</v>
      </c>
      <c r="J684" s="36" t="s">
        <v>927</v>
      </c>
      <c r="K684" s="37">
        <v>1275341.0547202541</v>
      </c>
      <c r="L684" s="37">
        <v>1254786.4010392576</v>
      </c>
      <c r="M684" s="35"/>
    </row>
    <row r="685" spans="1:13" x14ac:dyDescent="0.3">
      <c r="A685" s="35" t="s">
        <v>33</v>
      </c>
      <c r="B685" s="35" t="s">
        <v>781</v>
      </c>
      <c r="C685" s="35" t="s">
        <v>925</v>
      </c>
      <c r="D685" s="35" t="s">
        <v>208</v>
      </c>
      <c r="E685" s="35"/>
      <c r="F685" s="35" t="s">
        <v>189</v>
      </c>
      <c r="G685" s="35" t="s">
        <v>220</v>
      </c>
      <c r="H685" s="35" t="s">
        <v>191</v>
      </c>
      <c r="I685" s="35" t="s">
        <v>803</v>
      </c>
      <c r="J685" s="36" t="s">
        <v>928</v>
      </c>
      <c r="K685" s="37">
        <v>21296476.611640643</v>
      </c>
      <c r="L685" s="37">
        <v>21194336.512617107</v>
      </c>
      <c r="M685" s="35"/>
    </row>
    <row r="686" spans="1:13" x14ac:dyDescent="0.3">
      <c r="A686" s="35" t="s">
        <v>33</v>
      </c>
      <c r="B686" s="35" t="s">
        <v>781</v>
      </c>
      <c r="C686" s="35" t="s">
        <v>925</v>
      </c>
      <c r="D686" s="35" t="s">
        <v>208</v>
      </c>
      <c r="E686" s="35"/>
      <c r="F686" s="35" t="s">
        <v>189</v>
      </c>
      <c r="G686" s="35" t="s">
        <v>220</v>
      </c>
      <c r="H686" s="35" t="s">
        <v>191</v>
      </c>
      <c r="I686" s="35" t="s">
        <v>803</v>
      </c>
      <c r="J686" s="36" t="s">
        <v>929</v>
      </c>
      <c r="K686" s="37">
        <v>18111374.520595785</v>
      </c>
      <c r="L686" s="37">
        <v>18038349.20576622</v>
      </c>
      <c r="M686" s="35"/>
    </row>
    <row r="687" spans="1:13" x14ac:dyDescent="0.3">
      <c r="A687" s="35" t="s">
        <v>33</v>
      </c>
      <c r="B687" s="35" t="s">
        <v>781</v>
      </c>
      <c r="C687" s="35" t="s">
        <v>925</v>
      </c>
      <c r="D687" s="35" t="s">
        <v>208</v>
      </c>
      <c r="E687" s="35"/>
      <c r="F687" s="35" t="s">
        <v>189</v>
      </c>
      <c r="G687" s="35" t="s">
        <v>220</v>
      </c>
      <c r="H687" s="35" t="s">
        <v>191</v>
      </c>
      <c r="I687" s="35" t="s">
        <v>803</v>
      </c>
      <c r="J687" s="36" t="s">
        <v>930</v>
      </c>
      <c r="K687" s="37">
        <v>2451295.5950263506</v>
      </c>
      <c r="L687" s="37">
        <v>2447874.1608636258</v>
      </c>
      <c r="M687" s="35"/>
    </row>
    <row r="688" spans="1:13" x14ac:dyDescent="0.3">
      <c r="A688" s="35" t="s">
        <v>33</v>
      </c>
      <c r="B688" s="35" t="s">
        <v>781</v>
      </c>
      <c r="C688" s="35" t="s">
        <v>925</v>
      </c>
      <c r="D688" s="35" t="s">
        <v>208</v>
      </c>
      <c r="E688" s="35"/>
      <c r="F688" s="35" t="s">
        <v>189</v>
      </c>
      <c r="G688" s="35" t="s">
        <v>220</v>
      </c>
      <c r="H688" s="35" t="s">
        <v>191</v>
      </c>
      <c r="I688" s="35" t="s">
        <v>806</v>
      </c>
      <c r="J688" s="36" t="s">
        <v>931</v>
      </c>
      <c r="K688" s="37">
        <v>156750.73405378396</v>
      </c>
      <c r="L688" s="37">
        <v>156531.94676529369</v>
      </c>
      <c r="M688" s="35"/>
    </row>
    <row r="689" spans="1:13" x14ac:dyDescent="0.3">
      <c r="A689" s="35" t="s">
        <v>33</v>
      </c>
      <c r="B689" s="35" t="s">
        <v>781</v>
      </c>
      <c r="C689" s="35" t="s">
        <v>925</v>
      </c>
      <c r="D689" s="35" t="s">
        <v>208</v>
      </c>
      <c r="E689" s="35"/>
      <c r="F689" s="35" t="s">
        <v>189</v>
      </c>
      <c r="G689" s="35" t="s">
        <v>220</v>
      </c>
      <c r="H689" s="35" t="s">
        <v>191</v>
      </c>
      <c r="I689" s="35" t="s">
        <v>806</v>
      </c>
      <c r="J689" s="36" t="s">
        <v>932</v>
      </c>
      <c r="K689" s="37">
        <v>3733121.4923465052</v>
      </c>
      <c r="L689" s="37">
        <v>3727910.9296410396</v>
      </c>
      <c r="M689" s="35"/>
    </row>
    <row r="690" spans="1:13" x14ac:dyDescent="0.3">
      <c r="A690" s="35" t="s">
        <v>33</v>
      </c>
      <c r="B690" s="35" t="s">
        <v>781</v>
      </c>
      <c r="C690" s="35" t="s">
        <v>925</v>
      </c>
      <c r="D690" s="35" t="s">
        <v>208</v>
      </c>
      <c r="E690" s="35"/>
      <c r="F690" s="35" t="s">
        <v>189</v>
      </c>
      <c r="G690" s="35" t="s">
        <v>220</v>
      </c>
      <c r="H690" s="35" t="s">
        <v>191</v>
      </c>
      <c r="I690" s="35" t="s">
        <v>806</v>
      </c>
      <c r="J690" s="36" t="s">
        <v>933</v>
      </c>
      <c r="K690" s="37">
        <v>27493.220338124906</v>
      </c>
      <c r="L690" s="37">
        <v>27454.846245869754</v>
      </c>
      <c r="M690" s="35"/>
    </row>
    <row r="691" spans="1:13" x14ac:dyDescent="0.3">
      <c r="A691" s="35" t="s">
        <v>33</v>
      </c>
      <c r="B691" s="35" t="s">
        <v>781</v>
      </c>
      <c r="C691" s="35" t="s">
        <v>925</v>
      </c>
      <c r="D691" s="35" t="s">
        <v>208</v>
      </c>
      <c r="E691" s="35"/>
      <c r="F691" s="35" t="s">
        <v>189</v>
      </c>
      <c r="G691" s="35" t="s">
        <v>220</v>
      </c>
      <c r="H691" s="35" t="s">
        <v>191</v>
      </c>
      <c r="I691" s="35" t="s">
        <v>808</v>
      </c>
      <c r="J691" s="36" t="s">
        <v>934</v>
      </c>
      <c r="K691" s="37">
        <v>234921.79527026817</v>
      </c>
      <c r="L691" s="37">
        <v>234593.89950056287</v>
      </c>
      <c r="M691" s="35"/>
    </row>
    <row r="692" spans="1:13" x14ac:dyDescent="0.3">
      <c r="A692" s="35" t="s">
        <v>33</v>
      </c>
      <c r="B692" s="35" t="s">
        <v>781</v>
      </c>
      <c r="C692" s="35" t="s">
        <v>925</v>
      </c>
      <c r="D692" s="35" t="s">
        <v>208</v>
      </c>
      <c r="E692" s="35"/>
      <c r="F692" s="35" t="s">
        <v>189</v>
      </c>
      <c r="G692" s="35" t="s">
        <v>220</v>
      </c>
      <c r="H692" s="35" t="s">
        <v>191</v>
      </c>
      <c r="I692" s="35" t="s">
        <v>808</v>
      </c>
      <c r="J692" s="36" t="s">
        <v>935</v>
      </c>
      <c r="K692" s="37">
        <v>3407648.6496588564</v>
      </c>
      <c r="L692" s="37">
        <v>3402892.6457865541</v>
      </c>
      <c r="M692" s="35"/>
    </row>
    <row r="693" spans="1:13" x14ac:dyDescent="0.3">
      <c r="A693" s="35" t="s">
        <v>33</v>
      </c>
      <c r="B693" s="35" t="s">
        <v>781</v>
      </c>
      <c r="C693" s="35" t="s">
        <v>925</v>
      </c>
      <c r="D693" s="35" t="s">
        <v>208</v>
      </c>
      <c r="E693" s="35"/>
      <c r="F693" s="35" t="s">
        <v>189</v>
      </c>
      <c r="G693" s="35" t="s">
        <v>220</v>
      </c>
      <c r="H693" s="35" t="s">
        <v>191</v>
      </c>
      <c r="I693" s="35" t="s">
        <v>808</v>
      </c>
      <c r="J693" s="36" t="s">
        <v>936</v>
      </c>
      <c r="K693" s="37">
        <v>167627883.37967068</v>
      </c>
      <c r="L693" s="37">
        <v>166002096.40004706</v>
      </c>
      <c r="M693" s="35"/>
    </row>
    <row r="694" spans="1:13" x14ac:dyDescent="0.3">
      <c r="A694" s="35" t="s">
        <v>33</v>
      </c>
      <c r="B694" s="35" t="s">
        <v>781</v>
      </c>
      <c r="C694" s="35" t="s">
        <v>925</v>
      </c>
      <c r="D694" s="35" t="s">
        <v>208</v>
      </c>
      <c r="E694" s="35"/>
      <c r="F694" s="35" t="s">
        <v>189</v>
      </c>
      <c r="G694" s="35" t="s">
        <v>220</v>
      </c>
      <c r="H694" s="35" t="s">
        <v>191</v>
      </c>
      <c r="I694" s="35" t="s">
        <v>808</v>
      </c>
      <c r="J694" s="36" t="s">
        <v>937</v>
      </c>
      <c r="K694" s="37">
        <v>158655238.10474369</v>
      </c>
      <c r="L694" s="37">
        <v>156956020.83775017</v>
      </c>
      <c r="M694" s="35"/>
    </row>
    <row r="695" spans="1:13" x14ac:dyDescent="0.3">
      <c r="A695" s="35" t="s">
        <v>33</v>
      </c>
      <c r="B695" s="35" t="s">
        <v>781</v>
      </c>
      <c r="C695" s="35" t="s">
        <v>925</v>
      </c>
      <c r="D695" s="35" t="s">
        <v>208</v>
      </c>
      <c r="E695" s="35"/>
      <c r="F695" s="35" t="s">
        <v>189</v>
      </c>
      <c r="G695" s="35" t="s">
        <v>220</v>
      </c>
      <c r="H695" s="35" t="s">
        <v>191</v>
      </c>
      <c r="I695" s="35" t="s">
        <v>808</v>
      </c>
      <c r="J695" s="36" t="s">
        <v>938</v>
      </c>
      <c r="K695" s="37">
        <v>2298544.0665859468</v>
      </c>
      <c r="L695" s="37">
        <v>2295335.837757933</v>
      </c>
      <c r="M695" s="35"/>
    </row>
    <row r="696" spans="1:13" x14ac:dyDescent="0.3">
      <c r="A696" s="35" t="s">
        <v>33</v>
      </c>
      <c r="B696" s="35" t="s">
        <v>781</v>
      </c>
      <c r="C696" s="35" t="s">
        <v>925</v>
      </c>
      <c r="D696" s="35" t="s">
        <v>208</v>
      </c>
      <c r="E696" s="35"/>
      <c r="F696" s="35" t="s">
        <v>189</v>
      </c>
      <c r="G696" s="35" t="s">
        <v>220</v>
      </c>
      <c r="H696" s="35" t="s">
        <v>191</v>
      </c>
      <c r="I696" s="35" t="s">
        <v>808</v>
      </c>
      <c r="J696" s="36" t="s">
        <v>939</v>
      </c>
      <c r="K696" s="37">
        <v>13668092.388430476</v>
      </c>
      <c r="L696" s="37">
        <v>13611198.665560629</v>
      </c>
      <c r="M696" s="35"/>
    </row>
    <row r="697" spans="1:13" x14ac:dyDescent="0.3">
      <c r="A697" s="35" t="s">
        <v>33</v>
      </c>
      <c r="B697" s="35" t="s">
        <v>781</v>
      </c>
      <c r="C697" s="35" t="s">
        <v>925</v>
      </c>
      <c r="D697" s="35" t="s">
        <v>208</v>
      </c>
      <c r="E697" s="35"/>
      <c r="F697" s="35" t="s">
        <v>189</v>
      </c>
      <c r="G697" s="35" t="s">
        <v>220</v>
      </c>
      <c r="H697" s="35" t="s">
        <v>191</v>
      </c>
      <c r="I697" s="35" t="s">
        <v>808</v>
      </c>
      <c r="J697" s="36" t="s">
        <v>940</v>
      </c>
      <c r="K697" s="37">
        <v>2069837.414612771</v>
      </c>
      <c r="L697" s="37">
        <v>2066948.4066710072</v>
      </c>
      <c r="M697" s="35"/>
    </row>
    <row r="698" spans="1:13" x14ac:dyDescent="0.3">
      <c r="A698" s="35" t="s">
        <v>33</v>
      </c>
      <c r="B698" s="35" t="s">
        <v>781</v>
      </c>
      <c r="C698" s="35" t="s">
        <v>925</v>
      </c>
      <c r="D698" s="35" t="s">
        <v>208</v>
      </c>
      <c r="E698" s="35"/>
      <c r="F698" s="35" t="s">
        <v>189</v>
      </c>
      <c r="G698" s="35" t="s">
        <v>220</v>
      </c>
      <c r="H698" s="35" t="s">
        <v>191</v>
      </c>
      <c r="I698" s="35" t="s">
        <v>808</v>
      </c>
      <c r="J698" s="36" t="s">
        <v>941</v>
      </c>
      <c r="K698" s="37">
        <v>42601338.950681016</v>
      </c>
      <c r="L698" s="37">
        <v>42541851.49459818</v>
      </c>
      <c r="M698" s="35"/>
    </row>
    <row r="699" spans="1:13" x14ac:dyDescent="0.3">
      <c r="A699" s="35" t="s">
        <v>33</v>
      </c>
      <c r="B699" s="35" t="s">
        <v>781</v>
      </c>
      <c r="C699" s="35" t="s">
        <v>925</v>
      </c>
      <c r="D699" s="35" t="s">
        <v>208</v>
      </c>
      <c r="E699" s="35"/>
      <c r="F699" s="35" t="s">
        <v>189</v>
      </c>
      <c r="G699" s="35" t="s">
        <v>220</v>
      </c>
      <c r="H699" s="35" t="s">
        <v>191</v>
      </c>
      <c r="I699" s="35" t="s">
        <v>410</v>
      </c>
      <c r="J699" s="36" t="s">
        <v>942</v>
      </c>
      <c r="K699" s="37">
        <v>23199107.426905915</v>
      </c>
      <c r="L699" s="37">
        <v>22604694.514497012</v>
      </c>
      <c r="M699" s="35"/>
    </row>
    <row r="700" spans="1:13" x14ac:dyDescent="0.3">
      <c r="A700" s="35" t="s">
        <v>33</v>
      </c>
      <c r="B700" s="35" t="s">
        <v>781</v>
      </c>
      <c r="C700" s="35" t="s">
        <v>925</v>
      </c>
      <c r="D700" s="35" t="s">
        <v>208</v>
      </c>
      <c r="E700" s="35"/>
      <c r="F700" s="35" t="s">
        <v>189</v>
      </c>
      <c r="G700" s="35" t="s">
        <v>220</v>
      </c>
      <c r="H700" s="35" t="s">
        <v>191</v>
      </c>
      <c r="I700" s="35" t="s">
        <v>410</v>
      </c>
      <c r="J700" s="36" t="s">
        <v>943</v>
      </c>
      <c r="K700" s="37">
        <v>4386023.1925894199</v>
      </c>
      <c r="L700" s="37">
        <v>4379901.3321250686</v>
      </c>
      <c r="M700" s="35"/>
    </row>
    <row r="701" spans="1:13" x14ac:dyDescent="0.3">
      <c r="A701" s="35" t="s">
        <v>33</v>
      </c>
      <c r="B701" s="35" t="s">
        <v>781</v>
      </c>
      <c r="C701" s="35" t="s">
        <v>925</v>
      </c>
      <c r="D701" s="35" t="s">
        <v>208</v>
      </c>
      <c r="E701" s="35"/>
      <c r="F701" s="35" t="s">
        <v>189</v>
      </c>
      <c r="G701" s="35" t="s">
        <v>220</v>
      </c>
      <c r="H701" s="35" t="s">
        <v>191</v>
      </c>
      <c r="I701" s="35" t="s">
        <v>814</v>
      </c>
      <c r="J701" s="36" t="s">
        <v>944</v>
      </c>
      <c r="K701" s="37">
        <v>23766575.303541936</v>
      </c>
      <c r="L701" s="37">
        <v>23183138.987223625</v>
      </c>
      <c r="M701" s="35"/>
    </row>
    <row r="702" spans="1:13" x14ac:dyDescent="0.3">
      <c r="A702" s="35" t="s">
        <v>33</v>
      </c>
      <c r="B702" s="35" t="s">
        <v>781</v>
      </c>
      <c r="C702" s="35" t="s">
        <v>925</v>
      </c>
      <c r="D702" s="35" t="s">
        <v>208</v>
      </c>
      <c r="E702" s="35"/>
      <c r="F702" s="35" t="s">
        <v>189</v>
      </c>
      <c r="G702" s="35" t="s">
        <v>220</v>
      </c>
      <c r="H702" s="35" t="s">
        <v>191</v>
      </c>
      <c r="I702" s="35" t="s">
        <v>814</v>
      </c>
      <c r="J702" s="36" t="s">
        <v>945</v>
      </c>
      <c r="K702" s="37">
        <v>20772036.496877734</v>
      </c>
      <c r="L702" s="37">
        <v>20143411.882421877</v>
      </c>
      <c r="M702" s="35"/>
    </row>
    <row r="703" spans="1:13" x14ac:dyDescent="0.3">
      <c r="A703" s="35" t="s">
        <v>33</v>
      </c>
      <c r="B703" s="35" t="s">
        <v>781</v>
      </c>
      <c r="C703" s="35" t="s">
        <v>925</v>
      </c>
      <c r="D703" s="35" t="s">
        <v>208</v>
      </c>
      <c r="E703" s="35"/>
      <c r="F703" s="35" t="s">
        <v>189</v>
      </c>
      <c r="G703" s="35" t="s">
        <v>220</v>
      </c>
      <c r="H703" s="35" t="s">
        <v>191</v>
      </c>
      <c r="I703" s="35" t="s">
        <v>814</v>
      </c>
      <c r="J703" s="36" t="s">
        <v>946</v>
      </c>
      <c r="K703" s="37">
        <v>-28817.639999999996</v>
      </c>
      <c r="L703" s="37">
        <v>-41625.479999999996</v>
      </c>
      <c r="M703" s="35"/>
    </row>
    <row r="704" spans="1:13" x14ac:dyDescent="0.3">
      <c r="A704" s="35" t="s">
        <v>33</v>
      </c>
      <c r="B704" s="35" t="s">
        <v>781</v>
      </c>
      <c r="C704" s="35" t="s">
        <v>925</v>
      </c>
      <c r="D704" s="35" t="s">
        <v>208</v>
      </c>
      <c r="E704" s="35"/>
      <c r="F704" s="35" t="s">
        <v>189</v>
      </c>
      <c r="G704" s="35" t="s">
        <v>220</v>
      </c>
      <c r="H704" s="35" t="s">
        <v>191</v>
      </c>
      <c r="I704" s="35" t="s">
        <v>814</v>
      </c>
      <c r="J704" s="36" t="s">
        <v>947</v>
      </c>
      <c r="K704" s="37">
        <v>4402978.6869253851</v>
      </c>
      <c r="L704" s="37">
        <v>4396833.1605646461</v>
      </c>
      <c r="M704" s="35"/>
    </row>
    <row r="705" spans="1:13" x14ac:dyDescent="0.3">
      <c r="A705" s="35" t="s">
        <v>33</v>
      </c>
      <c r="B705" s="35" t="s">
        <v>781</v>
      </c>
      <c r="C705" s="35" t="s">
        <v>925</v>
      </c>
      <c r="D705" s="35" t="s">
        <v>208</v>
      </c>
      <c r="E705" s="35"/>
      <c r="F705" s="35" t="s">
        <v>189</v>
      </c>
      <c r="G705" s="35" t="s">
        <v>220</v>
      </c>
      <c r="H705" s="35" t="s">
        <v>191</v>
      </c>
      <c r="I705" s="35" t="s">
        <v>814</v>
      </c>
      <c r="J705" s="36" t="s">
        <v>948</v>
      </c>
      <c r="K705" s="37">
        <v>114901.41810755708</v>
      </c>
      <c r="L705" s="37">
        <v>7014.0814695474073</v>
      </c>
      <c r="M705" s="35"/>
    </row>
    <row r="706" spans="1:13" x14ac:dyDescent="0.3">
      <c r="A706" s="35" t="s">
        <v>33</v>
      </c>
      <c r="B706" s="35" t="s">
        <v>781</v>
      </c>
      <c r="C706" s="35" t="s">
        <v>925</v>
      </c>
      <c r="D706" s="35" t="s">
        <v>208</v>
      </c>
      <c r="E706" s="35"/>
      <c r="F706" s="35" t="s">
        <v>189</v>
      </c>
      <c r="G706" s="35" t="s">
        <v>220</v>
      </c>
      <c r="H706" s="35" t="s">
        <v>191</v>
      </c>
      <c r="I706" s="35" t="s">
        <v>817</v>
      </c>
      <c r="J706" s="36" t="s">
        <v>949</v>
      </c>
      <c r="K706" s="37">
        <v>500690.88187772036</v>
      </c>
      <c r="L706" s="37">
        <v>499992.03474900313</v>
      </c>
      <c r="M706" s="35"/>
    </row>
    <row r="707" spans="1:13" x14ac:dyDescent="0.3">
      <c r="A707" s="35" t="s">
        <v>33</v>
      </c>
      <c r="B707" s="35" t="s">
        <v>781</v>
      </c>
      <c r="C707" s="35" t="s">
        <v>925</v>
      </c>
      <c r="D707" s="35" t="s">
        <v>208</v>
      </c>
      <c r="E707" s="35"/>
      <c r="F707" s="35" t="s">
        <v>189</v>
      </c>
      <c r="G707" s="35" t="s">
        <v>220</v>
      </c>
      <c r="H707" s="35" t="s">
        <v>191</v>
      </c>
      <c r="I707" s="35" t="s">
        <v>817</v>
      </c>
      <c r="J707" s="36" t="s">
        <v>950</v>
      </c>
      <c r="K707" s="37">
        <v>726281.32293141866</v>
      </c>
      <c r="L707" s="37">
        <v>725267.60441657761</v>
      </c>
      <c r="M707" s="35"/>
    </row>
    <row r="708" spans="1:13" x14ac:dyDescent="0.3">
      <c r="A708" s="35" t="s">
        <v>33</v>
      </c>
      <c r="B708" s="35" t="s">
        <v>781</v>
      </c>
      <c r="C708" s="35" t="s">
        <v>925</v>
      </c>
      <c r="D708" s="35" t="s">
        <v>208</v>
      </c>
      <c r="E708" s="35"/>
      <c r="F708" s="35" t="s">
        <v>189</v>
      </c>
      <c r="G708" s="35" t="s">
        <v>220</v>
      </c>
      <c r="H708" s="35" t="s">
        <v>191</v>
      </c>
      <c r="I708" s="35" t="s">
        <v>817</v>
      </c>
      <c r="J708" s="36" t="s">
        <v>951</v>
      </c>
      <c r="K708" s="37">
        <v>1995882.320565413</v>
      </c>
      <c r="L708" s="37">
        <v>1966284.2770437992</v>
      </c>
      <c r="M708" s="35"/>
    </row>
    <row r="709" spans="1:13" x14ac:dyDescent="0.3">
      <c r="A709" s="35" t="s">
        <v>33</v>
      </c>
      <c r="B709" s="35" t="s">
        <v>781</v>
      </c>
      <c r="C709" s="35" t="s">
        <v>925</v>
      </c>
      <c r="D709" s="35" t="s">
        <v>208</v>
      </c>
      <c r="E709" s="35"/>
      <c r="F709" s="35" t="s">
        <v>189</v>
      </c>
      <c r="G709" s="35" t="s">
        <v>220</v>
      </c>
      <c r="H709" s="35" t="s">
        <v>191</v>
      </c>
      <c r="I709" s="35" t="s">
        <v>817</v>
      </c>
      <c r="J709" s="36" t="s">
        <v>952</v>
      </c>
      <c r="K709" s="37">
        <v>1604844.6795313652</v>
      </c>
      <c r="L709" s="37">
        <v>1591018.4200120964</v>
      </c>
      <c r="M709" s="35"/>
    </row>
    <row r="710" spans="1:13" x14ac:dyDescent="0.3">
      <c r="A710" s="35" t="s">
        <v>33</v>
      </c>
      <c r="B710" s="35" t="s">
        <v>781</v>
      </c>
      <c r="C710" s="35" t="s">
        <v>925</v>
      </c>
      <c r="D710" s="35" t="s">
        <v>208</v>
      </c>
      <c r="E710" s="35"/>
      <c r="F710" s="35" t="s">
        <v>189</v>
      </c>
      <c r="G710" s="35" t="s">
        <v>223</v>
      </c>
      <c r="H710" s="35" t="s">
        <v>191</v>
      </c>
      <c r="I710" s="35" t="s">
        <v>819</v>
      </c>
      <c r="J710" s="36" t="s">
        <v>953</v>
      </c>
      <c r="K710" s="37">
        <v>298569.87953009113</v>
      </c>
      <c r="L710" s="37">
        <v>298153.14595138381</v>
      </c>
      <c r="M710" s="35"/>
    </row>
    <row r="711" spans="1:13" ht="15" thickBot="1" x14ac:dyDescent="0.35">
      <c r="A711" s="35" t="s">
        <v>33</v>
      </c>
      <c r="B711" s="35" t="s">
        <v>781</v>
      </c>
      <c r="C711" s="35" t="s">
        <v>925</v>
      </c>
      <c r="D711" s="35" t="s">
        <v>208</v>
      </c>
      <c r="E711" s="35"/>
      <c r="F711" s="35" t="s">
        <v>189</v>
      </c>
      <c r="G711" s="35" t="s">
        <v>223</v>
      </c>
      <c r="H711" s="35" t="s">
        <v>191</v>
      </c>
      <c r="I711" s="35" t="s">
        <v>821</v>
      </c>
      <c r="J711" s="36" t="s">
        <v>954</v>
      </c>
      <c r="K711" s="37">
        <v>34924.980136635349</v>
      </c>
      <c r="L711" s="37">
        <v>4800.2330494156577</v>
      </c>
      <c r="M711" s="35"/>
    </row>
    <row r="712" spans="1:13" s="39" customFormat="1" x14ac:dyDescent="0.3">
      <c r="A712" s="38" t="s">
        <v>33</v>
      </c>
      <c r="B712" s="38" t="s">
        <v>781</v>
      </c>
      <c r="C712" s="38" t="s">
        <v>925</v>
      </c>
      <c r="E712" s="39">
        <v>13</v>
      </c>
      <c r="J712" s="112" t="s">
        <v>955</v>
      </c>
      <c r="K712" s="113">
        <v>519457765.25514722</v>
      </c>
      <c r="L712" s="113">
        <v>513785379.2293933</v>
      </c>
      <c r="M712" s="39">
        <v>13</v>
      </c>
    </row>
    <row r="714" spans="1:13" ht="15" thickBot="1" x14ac:dyDescent="0.35">
      <c r="A714" s="35" t="s">
        <v>33</v>
      </c>
      <c r="B714" s="35" t="s">
        <v>781</v>
      </c>
      <c r="C714" s="35" t="s">
        <v>956</v>
      </c>
      <c r="D714" s="35" t="s">
        <v>957</v>
      </c>
      <c r="E714" s="35"/>
      <c r="F714" s="35" t="s">
        <v>283</v>
      </c>
      <c r="G714" s="35" t="s">
        <v>191</v>
      </c>
      <c r="H714" s="35" t="s">
        <v>310</v>
      </c>
      <c r="I714" s="35" t="s">
        <v>231</v>
      </c>
      <c r="J714" s="36" t="s">
        <v>958</v>
      </c>
      <c r="K714" s="37">
        <v>2783664.7712909682</v>
      </c>
      <c r="L714" s="37">
        <v>3247483.0026334198</v>
      </c>
      <c r="M714" s="35"/>
    </row>
    <row r="715" spans="1:13" s="39" customFormat="1" x14ac:dyDescent="0.3">
      <c r="A715" s="38" t="s">
        <v>33</v>
      </c>
      <c r="B715" s="38" t="s">
        <v>781</v>
      </c>
      <c r="C715" s="38" t="s">
        <v>956</v>
      </c>
      <c r="J715" s="112" t="s">
        <v>959</v>
      </c>
      <c r="K715" s="113">
        <v>2783664.7712909682</v>
      </c>
      <c r="L715" s="113">
        <v>3247483.0026334198</v>
      </c>
    </row>
    <row r="717" spans="1:13" x14ac:dyDescent="0.3">
      <c r="A717" s="35" t="s">
        <v>33</v>
      </c>
      <c r="B717" s="35" t="s">
        <v>781</v>
      </c>
      <c r="C717" s="35" t="s">
        <v>960</v>
      </c>
      <c r="D717" s="35" t="s">
        <v>961</v>
      </c>
      <c r="E717" s="35"/>
      <c r="F717" s="35" t="s">
        <v>189</v>
      </c>
      <c r="G717" s="35" t="s">
        <v>220</v>
      </c>
      <c r="H717" s="35" t="s">
        <v>191</v>
      </c>
      <c r="I717" s="35" t="s">
        <v>803</v>
      </c>
      <c r="J717" s="36" t="s">
        <v>962</v>
      </c>
      <c r="K717" s="37">
        <v>22050353.415204335</v>
      </c>
      <c r="L717" s="37">
        <v>22015574.65520433</v>
      </c>
      <c r="M717" s="35"/>
    </row>
    <row r="718" spans="1:13" x14ac:dyDescent="0.3">
      <c r="A718" s="35" t="s">
        <v>33</v>
      </c>
      <c r="B718" s="35" t="s">
        <v>781</v>
      </c>
      <c r="C718" s="35" t="s">
        <v>960</v>
      </c>
      <c r="D718" s="35" t="s">
        <v>961</v>
      </c>
      <c r="E718" s="35"/>
      <c r="F718" s="35" t="s">
        <v>189</v>
      </c>
      <c r="G718" s="35" t="s">
        <v>220</v>
      </c>
      <c r="H718" s="35" t="s">
        <v>191</v>
      </c>
      <c r="I718" s="35" t="s">
        <v>806</v>
      </c>
      <c r="J718" s="36" t="s">
        <v>963</v>
      </c>
      <c r="K718" s="37">
        <v>10444890.517973157</v>
      </c>
      <c r="L718" s="37">
        <v>10406427.757973151</v>
      </c>
      <c r="M718" s="35"/>
    </row>
    <row r="719" spans="1:13" x14ac:dyDescent="0.3">
      <c r="A719" s="35" t="s">
        <v>33</v>
      </c>
      <c r="B719" s="35" t="s">
        <v>781</v>
      </c>
      <c r="C719" s="35" t="s">
        <v>960</v>
      </c>
      <c r="D719" s="35" t="s">
        <v>961</v>
      </c>
      <c r="E719" s="35"/>
      <c r="F719" s="35" t="s">
        <v>189</v>
      </c>
      <c r="G719" s="35" t="s">
        <v>220</v>
      </c>
      <c r="H719" s="35" t="s">
        <v>191</v>
      </c>
      <c r="I719" s="35" t="s">
        <v>808</v>
      </c>
      <c r="J719" s="36" t="s">
        <v>964</v>
      </c>
      <c r="K719" s="37">
        <v>386582477.33341521</v>
      </c>
      <c r="L719" s="37">
        <v>383747015.21341532</v>
      </c>
      <c r="M719" s="35"/>
    </row>
    <row r="720" spans="1:13" x14ac:dyDescent="0.3">
      <c r="A720" s="35" t="s">
        <v>33</v>
      </c>
      <c r="B720" s="35" t="s">
        <v>781</v>
      </c>
      <c r="C720" s="35" t="s">
        <v>960</v>
      </c>
      <c r="D720" s="35" t="s">
        <v>961</v>
      </c>
      <c r="E720" s="35"/>
      <c r="F720" s="35" t="s">
        <v>189</v>
      </c>
      <c r="G720" s="35" t="s">
        <v>220</v>
      </c>
      <c r="H720" s="35" t="s">
        <v>191</v>
      </c>
      <c r="I720" s="35" t="s">
        <v>410</v>
      </c>
      <c r="J720" s="36" t="s">
        <v>965</v>
      </c>
      <c r="K720" s="37">
        <v>37643863.882875644</v>
      </c>
      <c r="L720" s="37">
        <v>37371049.522875629</v>
      </c>
      <c r="M720" s="35"/>
    </row>
    <row r="721" spans="1:13" x14ac:dyDescent="0.3">
      <c r="A721" s="35" t="s">
        <v>33</v>
      </c>
      <c r="B721" s="35" t="s">
        <v>781</v>
      </c>
      <c r="C721" s="35" t="s">
        <v>960</v>
      </c>
      <c r="D721" s="35" t="s">
        <v>961</v>
      </c>
      <c r="E721" s="35"/>
      <c r="F721" s="35" t="s">
        <v>189</v>
      </c>
      <c r="G721" s="35" t="s">
        <v>220</v>
      </c>
      <c r="H721" s="35" t="s">
        <v>191</v>
      </c>
      <c r="I721" s="35" t="s">
        <v>814</v>
      </c>
      <c r="J721" s="36" t="s">
        <v>966</v>
      </c>
      <c r="K721" s="37">
        <v>46946427.488379978</v>
      </c>
      <c r="L721" s="37">
        <v>46425316.80837997</v>
      </c>
      <c r="M721" s="35"/>
    </row>
    <row r="722" spans="1:13" x14ac:dyDescent="0.3">
      <c r="A722" s="35" t="s">
        <v>33</v>
      </c>
      <c r="B722" s="35" t="s">
        <v>781</v>
      </c>
      <c r="C722" s="35" t="s">
        <v>960</v>
      </c>
      <c r="D722" s="35" t="s">
        <v>961</v>
      </c>
      <c r="E722" s="35"/>
      <c r="F722" s="35" t="s">
        <v>189</v>
      </c>
      <c r="G722" s="35" t="s">
        <v>220</v>
      </c>
      <c r="H722" s="35" t="s">
        <v>191</v>
      </c>
      <c r="I722" s="35" t="s">
        <v>817</v>
      </c>
      <c r="J722" s="36" t="s">
        <v>967</v>
      </c>
      <c r="K722" s="37">
        <v>4550079.4481018251</v>
      </c>
      <c r="L722" s="37">
        <v>4544086.5281018233</v>
      </c>
      <c r="M722" s="35"/>
    </row>
    <row r="723" spans="1:13" ht="15" thickBot="1" x14ac:dyDescent="0.35">
      <c r="A723" s="35" t="s">
        <v>33</v>
      </c>
      <c r="B723" s="35" t="s">
        <v>781</v>
      </c>
      <c r="C723" s="35" t="s">
        <v>960</v>
      </c>
      <c r="D723" s="35" t="s">
        <v>961</v>
      </c>
      <c r="E723" s="35"/>
      <c r="F723" s="35" t="s">
        <v>189</v>
      </c>
      <c r="G723" s="35" t="s">
        <v>191</v>
      </c>
      <c r="H723" s="35" t="s">
        <v>220</v>
      </c>
      <c r="I723" s="35" t="s">
        <v>231</v>
      </c>
      <c r="J723" s="36" t="s">
        <v>968</v>
      </c>
      <c r="K723" s="37">
        <v>166001621.14963922</v>
      </c>
      <c r="L723" s="37">
        <v>176844478.87731642</v>
      </c>
      <c r="M723" s="35"/>
    </row>
    <row r="724" spans="1:13" s="39" customFormat="1" x14ac:dyDescent="0.3">
      <c r="A724" s="38" t="s">
        <v>33</v>
      </c>
      <c r="B724" s="38" t="s">
        <v>781</v>
      </c>
      <c r="C724" s="38" t="s">
        <v>960</v>
      </c>
      <c r="E724" s="39">
        <v>13</v>
      </c>
      <c r="J724" s="112" t="s">
        <v>969</v>
      </c>
      <c r="K724" s="113">
        <v>674219713.23558927</v>
      </c>
      <c r="L724" s="113">
        <v>681353949.36326659</v>
      </c>
      <c r="M724" s="39">
        <v>13</v>
      </c>
    </row>
    <row r="726" spans="1:13" s="46" customFormat="1" x14ac:dyDescent="0.3">
      <c r="A726" s="43" t="s">
        <v>33</v>
      </c>
      <c r="B726" s="43" t="s">
        <v>781</v>
      </c>
      <c r="C726" s="43" t="s">
        <v>970</v>
      </c>
      <c r="D726" s="43" t="s">
        <v>188</v>
      </c>
      <c r="E726" s="43">
        <v>20</v>
      </c>
      <c r="F726" s="43" t="s">
        <v>189</v>
      </c>
      <c r="G726" s="43" t="s">
        <v>191</v>
      </c>
      <c r="H726" s="43" t="s">
        <v>220</v>
      </c>
      <c r="I726" s="43" t="s">
        <v>231</v>
      </c>
      <c r="J726" s="44" t="s">
        <v>971</v>
      </c>
      <c r="K726" s="45">
        <v>22125826.858961556</v>
      </c>
      <c r="L726" s="45">
        <v>23823018.002113458</v>
      </c>
      <c r="M726" s="43">
        <v>20</v>
      </c>
    </row>
    <row r="727" spans="1:13" s="46" customFormat="1" x14ac:dyDescent="0.3">
      <c r="A727" s="43" t="s">
        <v>33</v>
      </c>
      <c r="B727" s="43" t="s">
        <v>781</v>
      </c>
      <c r="C727" s="43" t="s">
        <v>970</v>
      </c>
      <c r="D727" s="43" t="s">
        <v>188</v>
      </c>
      <c r="E727" s="43">
        <v>20</v>
      </c>
      <c r="F727" s="43" t="s">
        <v>695</v>
      </c>
      <c r="G727" s="43" t="s">
        <v>191</v>
      </c>
      <c r="H727" s="43" t="s">
        <v>220</v>
      </c>
      <c r="I727" s="43" t="s">
        <v>231</v>
      </c>
      <c r="J727" s="44" t="s">
        <v>972</v>
      </c>
      <c r="K727" s="45">
        <v>3293104.5694860946</v>
      </c>
      <c r="L727" s="45">
        <v>5184115.1203043982</v>
      </c>
      <c r="M727" s="43">
        <v>20</v>
      </c>
    </row>
    <row r="728" spans="1:13" s="46" customFormat="1" x14ac:dyDescent="0.3">
      <c r="A728" s="43" t="s">
        <v>33</v>
      </c>
      <c r="B728" s="43" t="s">
        <v>781</v>
      </c>
      <c r="C728" s="43" t="s">
        <v>970</v>
      </c>
      <c r="D728" s="43" t="s">
        <v>973</v>
      </c>
      <c r="E728" s="43">
        <v>18</v>
      </c>
      <c r="F728" s="43" t="s">
        <v>189</v>
      </c>
      <c r="G728" s="43" t="s">
        <v>223</v>
      </c>
      <c r="H728" s="43" t="s">
        <v>191</v>
      </c>
      <c r="I728" s="43" t="s">
        <v>819</v>
      </c>
      <c r="J728" s="44" t="s">
        <v>974</v>
      </c>
      <c r="K728" s="45">
        <v>675833.58</v>
      </c>
      <c r="L728" s="45">
        <v>675833.58</v>
      </c>
      <c r="M728" s="43">
        <v>18</v>
      </c>
    </row>
    <row r="729" spans="1:13" s="46" customFormat="1" x14ac:dyDescent="0.3">
      <c r="A729" s="43" t="s">
        <v>33</v>
      </c>
      <c r="B729" s="43" t="s">
        <v>781</v>
      </c>
      <c r="C729" s="43" t="s">
        <v>970</v>
      </c>
      <c r="D729" s="43" t="s">
        <v>52</v>
      </c>
      <c r="E729" s="43">
        <v>20</v>
      </c>
      <c r="F729" s="43" t="s">
        <v>189</v>
      </c>
      <c r="G729" s="43" t="s">
        <v>220</v>
      </c>
      <c r="H729" s="43" t="s">
        <v>191</v>
      </c>
      <c r="I729" s="43" t="s">
        <v>803</v>
      </c>
      <c r="J729" s="44" t="s">
        <v>975</v>
      </c>
      <c r="K729" s="45">
        <v>-8.8636363636363635E-3</v>
      </c>
      <c r="L729" s="45">
        <v>-8.8636363636363635E-3</v>
      </c>
      <c r="M729" s="43">
        <v>20</v>
      </c>
    </row>
    <row r="730" spans="1:13" s="46" customFormat="1" x14ac:dyDescent="0.3">
      <c r="A730" s="43" t="s">
        <v>33</v>
      </c>
      <c r="B730" s="43" t="s">
        <v>781</v>
      </c>
      <c r="C730" s="43" t="s">
        <v>970</v>
      </c>
      <c r="D730" s="43" t="s">
        <v>52</v>
      </c>
      <c r="E730" s="43">
        <v>20</v>
      </c>
      <c r="F730" s="43" t="s">
        <v>189</v>
      </c>
      <c r="G730" s="43" t="s">
        <v>220</v>
      </c>
      <c r="H730" s="43" t="s">
        <v>191</v>
      </c>
      <c r="I730" s="43" t="s">
        <v>808</v>
      </c>
      <c r="J730" s="44" t="s">
        <v>976</v>
      </c>
      <c r="K730" s="45">
        <v>-8.8636363636363635E-3</v>
      </c>
      <c r="L730" s="45">
        <v>-8.8636363636363635E-3</v>
      </c>
      <c r="M730" s="43">
        <v>20</v>
      </c>
    </row>
    <row r="731" spans="1:13" s="46" customFormat="1" x14ac:dyDescent="0.3">
      <c r="A731" s="43" t="s">
        <v>33</v>
      </c>
      <c r="B731" s="43" t="s">
        <v>781</v>
      </c>
      <c r="C731" s="43" t="s">
        <v>970</v>
      </c>
      <c r="D731" s="43" t="s">
        <v>52</v>
      </c>
      <c r="E731" s="43">
        <v>20</v>
      </c>
      <c r="F731" s="43" t="s">
        <v>189</v>
      </c>
      <c r="G731" s="43" t="s">
        <v>220</v>
      </c>
      <c r="H731" s="43" t="s">
        <v>191</v>
      </c>
      <c r="I731" s="43" t="s">
        <v>808</v>
      </c>
      <c r="J731" s="44" t="s">
        <v>977</v>
      </c>
      <c r="K731" s="45">
        <v>1.7727272727272727E-2</v>
      </c>
      <c r="L731" s="45">
        <v>1.7727272727272727E-2</v>
      </c>
      <c r="M731" s="43">
        <v>20</v>
      </c>
    </row>
    <row r="732" spans="1:13" s="46" customFormat="1" x14ac:dyDescent="0.3">
      <c r="A732" s="43" t="s">
        <v>33</v>
      </c>
      <c r="B732" s="43" t="s">
        <v>781</v>
      </c>
      <c r="C732" s="43" t="s">
        <v>970</v>
      </c>
      <c r="D732" s="43" t="s">
        <v>52</v>
      </c>
      <c r="E732" s="43">
        <v>20</v>
      </c>
      <c r="F732" s="43" t="s">
        <v>189</v>
      </c>
      <c r="G732" s="43" t="s">
        <v>220</v>
      </c>
      <c r="H732" s="43" t="s">
        <v>191</v>
      </c>
      <c r="I732" s="43" t="s">
        <v>410</v>
      </c>
      <c r="J732" s="44" t="s">
        <v>978</v>
      </c>
      <c r="K732" s="45">
        <v>-0.82431818181818184</v>
      </c>
      <c r="L732" s="45">
        <v>-0.82431818181818184</v>
      </c>
      <c r="M732" s="43">
        <v>20</v>
      </c>
    </row>
    <row r="733" spans="1:13" s="46" customFormat="1" x14ac:dyDescent="0.3">
      <c r="A733" s="43" t="s">
        <v>33</v>
      </c>
      <c r="B733" s="43" t="s">
        <v>781</v>
      </c>
      <c r="C733" s="43" t="s">
        <v>970</v>
      </c>
      <c r="D733" s="43" t="s">
        <v>52</v>
      </c>
      <c r="E733" s="43">
        <v>20</v>
      </c>
      <c r="F733" s="43" t="s">
        <v>189</v>
      </c>
      <c r="G733" s="43" t="s">
        <v>220</v>
      </c>
      <c r="H733" s="43" t="s">
        <v>191</v>
      </c>
      <c r="I733" s="43" t="s">
        <v>410</v>
      </c>
      <c r="J733" s="44" t="s">
        <v>979</v>
      </c>
      <c r="K733" s="45">
        <v>4.4318181818181819E-2</v>
      </c>
      <c r="L733" s="45">
        <v>4.4318181818181819E-2</v>
      </c>
      <c r="M733" s="43">
        <v>20</v>
      </c>
    </row>
    <row r="734" spans="1:13" s="46" customFormat="1" x14ac:dyDescent="0.3">
      <c r="A734" s="43" t="s">
        <v>33</v>
      </c>
      <c r="B734" s="43" t="s">
        <v>781</v>
      </c>
      <c r="C734" s="43" t="s">
        <v>970</v>
      </c>
      <c r="D734" s="43" t="s">
        <v>52</v>
      </c>
      <c r="E734" s="43">
        <v>20</v>
      </c>
      <c r="F734" s="43" t="s">
        <v>189</v>
      </c>
      <c r="G734" s="43" t="s">
        <v>191</v>
      </c>
      <c r="H734" s="43" t="s">
        <v>220</v>
      </c>
      <c r="I734" s="43" t="s">
        <v>231</v>
      </c>
      <c r="J734" s="44" t="s">
        <v>980</v>
      </c>
      <c r="K734" s="45">
        <v>-7544.6864463378579</v>
      </c>
      <c r="L734" s="45">
        <v>-7544.6899945211198</v>
      </c>
      <c r="M734" s="43">
        <v>20</v>
      </c>
    </row>
    <row r="735" spans="1:13" s="46" customFormat="1" x14ac:dyDescent="0.3">
      <c r="A735" s="43" t="s">
        <v>33</v>
      </c>
      <c r="B735" s="43" t="s">
        <v>781</v>
      </c>
      <c r="C735" s="43" t="s">
        <v>970</v>
      </c>
      <c r="D735" s="43" t="s">
        <v>883</v>
      </c>
      <c r="E735" s="43">
        <v>21</v>
      </c>
      <c r="F735" s="43" t="s">
        <v>189</v>
      </c>
      <c r="G735" s="43" t="s">
        <v>220</v>
      </c>
      <c r="H735" s="43" t="s">
        <v>191</v>
      </c>
      <c r="I735" s="43" t="s">
        <v>806</v>
      </c>
      <c r="J735" s="44" t="s">
        <v>981</v>
      </c>
      <c r="K735" s="45">
        <v>2175133.9</v>
      </c>
      <c r="L735" s="45">
        <v>2175133.9</v>
      </c>
      <c r="M735" s="43">
        <v>21</v>
      </c>
    </row>
    <row r="736" spans="1:13" s="46" customFormat="1" x14ac:dyDescent="0.3">
      <c r="A736" s="43" t="s">
        <v>33</v>
      </c>
      <c r="B736" s="43" t="s">
        <v>781</v>
      </c>
      <c r="C736" s="43" t="s">
        <v>970</v>
      </c>
      <c r="D736" s="43" t="s">
        <v>891</v>
      </c>
      <c r="E736" s="43">
        <v>11</v>
      </c>
      <c r="F736" s="43" t="s">
        <v>189</v>
      </c>
      <c r="G736" s="43" t="s">
        <v>220</v>
      </c>
      <c r="H736" s="43" t="s">
        <v>191</v>
      </c>
      <c r="I736" s="43" t="s">
        <v>808</v>
      </c>
      <c r="J736" s="44" t="s">
        <v>982</v>
      </c>
      <c r="K736" s="45">
        <v>48389212.372556545</v>
      </c>
      <c r="L736" s="45">
        <v>47908516.49255652</v>
      </c>
      <c r="M736" s="43">
        <v>11</v>
      </c>
    </row>
    <row r="737" spans="1:13" s="46" customFormat="1" x14ac:dyDescent="0.3">
      <c r="A737" s="43" t="s">
        <v>33</v>
      </c>
      <c r="B737" s="43" t="s">
        <v>781</v>
      </c>
      <c r="C737" s="43" t="s">
        <v>970</v>
      </c>
      <c r="D737" s="43" t="s">
        <v>85</v>
      </c>
      <c r="E737" s="43">
        <v>17</v>
      </c>
      <c r="F737" s="43" t="s">
        <v>189</v>
      </c>
      <c r="G737" s="43" t="s">
        <v>223</v>
      </c>
      <c r="H737" s="43" t="s">
        <v>191</v>
      </c>
      <c r="I737" s="43" t="s">
        <v>854</v>
      </c>
      <c r="J737" s="44" t="s">
        <v>983</v>
      </c>
      <c r="K737" s="45">
        <v>2233.3100000000004</v>
      </c>
      <c r="L737" s="45">
        <v>0</v>
      </c>
      <c r="M737" s="43">
        <v>17</v>
      </c>
    </row>
    <row r="738" spans="1:13" s="46" customFormat="1" x14ac:dyDescent="0.3">
      <c r="A738" s="43" t="s">
        <v>33</v>
      </c>
      <c r="B738" s="43" t="s">
        <v>781</v>
      </c>
      <c r="C738" s="43" t="s">
        <v>970</v>
      </c>
      <c r="D738" s="43" t="s">
        <v>206</v>
      </c>
      <c r="E738" s="43">
        <v>12</v>
      </c>
      <c r="F738" s="43" t="s">
        <v>189</v>
      </c>
      <c r="G738" s="43" t="s">
        <v>223</v>
      </c>
      <c r="H738" s="43" t="s">
        <v>191</v>
      </c>
      <c r="I738" s="43" t="s">
        <v>821</v>
      </c>
      <c r="J738" s="44" t="s">
        <v>984</v>
      </c>
      <c r="K738" s="45">
        <v>5354.74</v>
      </c>
      <c r="L738" s="45">
        <v>5354.74</v>
      </c>
      <c r="M738" s="43">
        <v>12</v>
      </c>
    </row>
    <row r="739" spans="1:13" s="46" customFormat="1" x14ac:dyDescent="0.3">
      <c r="A739" s="43" t="s">
        <v>33</v>
      </c>
      <c r="B739" s="43" t="s">
        <v>781</v>
      </c>
      <c r="C739" s="43" t="s">
        <v>970</v>
      </c>
      <c r="D739" s="43" t="s">
        <v>208</v>
      </c>
      <c r="E739" s="43">
        <v>13</v>
      </c>
      <c r="F739" s="43" t="s">
        <v>189</v>
      </c>
      <c r="G739" s="43" t="s">
        <v>220</v>
      </c>
      <c r="H739" s="43" t="s">
        <v>191</v>
      </c>
      <c r="I739" s="43" t="s">
        <v>803</v>
      </c>
      <c r="J739" s="44" t="s">
        <v>985</v>
      </c>
      <c r="K739" s="45">
        <v>1451532.576290092</v>
      </c>
      <c r="L739" s="45">
        <v>1446052.9649767568</v>
      </c>
      <c r="M739" s="43">
        <v>13</v>
      </c>
    </row>
    <row r="740" spans="1:13" s="46" customFormat="1" x14ac:dyDescent="0.3">
      <c r="A740" s="43" t="s">
        <v>33</v>
      </c>
      <c r="B740" s="43" t="s">
        <v>781</v>
      </c>
      <c r="C740" s="43" t="s">
        <v>970</v>
      </c>
      <c r="D740" s="43" t="s">
        <v>208</v>
      </c>
      <c r="E740" s="43">
        <v>13</v>
      </c>
      <c r="F740" s="43" t="s">
        <v>189</v>
      </c>
      <c r="G740" s="43" t="s">
        <v>220</v>
      </c>
      <c r="H740" s="43" t="s">
        <v>191</v>
      </c>
      <c r="I740" s="43" t="s">
        <v>806</v>
      </c>
      <c r="J740" s="44" t="s">
        <v>986</v>
      </c>
      <c r="K740" s="45">
        <v>157108.44224281854</v>
      </c>
      <c r="L740" s="45">
        <v>156889.15567752923</v>
      </c>
      <c r="M740" s="43">
        <v>13</v>
      </c>
    </row>
    <row r="741" spans="1:13" s="46" customFormat="1" x14ac:dyDescent="0.3">
      <c r="A741" s="43" t="s">
        <v>33</v>
      </c>
      <c r="B741" s="43" t="s">
        <v>781</v>
      </c>
      <c r="C741" s="43" t="s">
        <v>970</v>
      </c>
      <c r="D741" s="43" t="s">
        <v>208</v>
      </c>
      <c r="E741" s="43">
        <v>13</v>
      </c>
      <c r="F741" s="43" t="s">
        <v>189</v>
      </c>
      <c r="G741" s="43" t="s">
        <v>220</v>
      </c>
      <c r="H741" s="43" t="s">
        <v>191</v>
      </c>
      <c r="I741" s="43" t="s">
        <v>410</v>
      </c>
      <c r="J741" s="44" t="s">
        <v>987</v>
      </c>
      <c r="K741" s="45">
        <v>22361116.572129901</v>
      </c>
      <c r="L741" s="45">
        <v>21882960.870179411</v>
      </c>
      <c r="M741" s="43">
        <v>13</v>
      </c>
    </row>
    <row r="742" spans="1:13" s="46" customFormat="1" x14ac:dyDescent="0.3">
      <c r="A742" s="43" t="s">
        <v>33</v>
      </c>
      <c r="B742" s="43" t="s">
        <v>781</v>
      </c>
      <c r="C742" s="43" t="s">
        <v>970</v>
      </c>
      <c r="D742" s="43" t="s">
        <v>988</v>
      </c>
      <c r="E742" s="43">
        <v>23</v>
      </c>
      <c r="F742" s="43" t="s">
        <v>189</v>
      </c>
      <c r="G742" s="43" t="s">
        <v>191</v>
      </c>
      <c r="H742" s="43" t="s">
        <v>220</v>
      </c>
      <c r="I742" s="43" t="s">
        <v>231</v>
      </c>
      <c r="J742" s="44" t="s">
        <v>989</v>
      </c>
      <c r="K742" s="45">
        <v>15323782.004576907</v>
      </c>
      <c r="L742" s="45">
        <v>15323794.900087582</v>
      </c>
      <c r="M742" s="43">
        <v>23</v>
      </c>
    </row>
    <row r="743" spans="1:13" s="46" customFormat="1" ht="15" thickBot="1" x14ac:dyDescent="0.35">
      <c r="A743" s="43" t="s">
        <v>33</v>
      </c>
      <c r="B743" s="43" t="s">
        <v>781</v>
      </c>
      <c r="C743" s="43" t="s">
        <v>970</v>
      </c>
      <c r="D743" s="43" t="s">
        <v>988</v>
      </c>
      <c r="E743" s="43">
        <v>23</v>
      </c>
      <c r="F743" s="43" t="s">
        <v>695</v>
      </c>
      <c r="G743" s="43" t="s">
        <v>191</v>
      </c>
      <c r="H743" s="43" t="s">
        <v>220</v>
      </c>
      <c r="I743" s="43" t="s">
        <v>231</v>
      </c>
      <c r="J743" s="44" t="s">
        <v>990</v>
      </c>
      <c r="K743" s="45">
        <v>2250486.8580004065</v>
      </c>
      <c r="L743" s="45">
        <v>2832972.289921945</v>
      </c>
      <c r="M743" s="43">
        <v>23</v>
      </c>
    </row>
    <row r="744" spans="1:13" s="39" customFormat="1" x14ac:dyDescent="0.3">
      <c r="A744" s="38" t="s">
        <v>33</v>
      </c>
      <c r="B744" s="38" t="s">
        <v>781</v>
      </c>
      <c r="C744" s="38" t="s">
        <v>970</v>
      </c>
      <c r="J744" s="112" t="s">
        <v>991</v>
      </c>
      <c r="K744" s="113">
        <v>118203180.31779796</v>
      </c>
      <c r="L744" s="113">
        <v>121407096.54582307</v>
      </c>
    </row>
    <row r="746" spans="1:13" x14ac:dyDescent="0.3">
      <c r="A746" s="35" t="s">
        <v>33</v>
      </c>
      <c r="B746" s="35" t="s">
        <v>781</v>
      </c>
      <c r="C746" s="35" t="s">
        <v>992</v>
      </c>
      <c r="D746" s="35" t="s">
        <v>198</v>
      </c>
      <c r="E746" s="35">
        <v>14</v>
      </c>
      <c r="F746" s="35" t="s">
        <v>283</v>
      </c>
      <c r="G746" s="35" t="s">
        <v>310</v>
      </c>
      <c r="H746" s="35" t="s">
        <v>191</v>
      </c>
      <c r="I746" s="35" t="s">
        <v>803</v>
      </c>
      <c r="J746" s="36" t="s">
        <v>993</v>
      </c>
      <c r="K746" s="37">
        <v>288291.4155124157</v>
      </c>
      <c r="L746" s="37">
        <v>288291.4155124157</v>
      </c>
      <c r="M746" s="35">
        <v>14</v>
      </c>
    </row>
    <row r="747" spans="1:13" x14ac:dyDescent="0.3">
      <c r="A747" s="35" t="s">
        <v>33</v>
      </c>
      <c r="B747" s="35" t="s">
        <v>781</v>
      </c>
      <c r="C747" s="35" t="s">
        <v>992</v>
      </c>
      <c r="D747" s="35" t="s">
        <v>198</v>
      </c>
      <c r="E747" s="35">
        <v>14</v>
      </c>
      <c r="F747" s="35" t="s">
        <v>283</v>
      </c>
      <c r="G747" s="35" t="s">
        <v>310</v>
      </c>
      <c r="H747" s="35" t="s">
        <v>191</v>
      </c>
      <c r="I747" s="35" t="s">
        <v>808</v>
      </c>
      <c r="J747" s="36" t="s">
        <v>994</v>
      </c>
      <c r="K747" s="37">
        <v>156200.25064226103</v>
      </c>
      <c r="L747" s="37">
        <v>149272.05064226096</v>
      </c>
      <c r="M747" s="35">
        <v>14</v>
      </c>
    </row>
    <row r="748" spans="1:13" x14ac:dyDescent="0.3">
      <c r="A748" s="35" t="s">
        <v>33</v>
      </c>
      <c r="B748" s="35" t="s">
        <v>781</v>
      </c>
      <c r="C748" s="35" t="s">
        <v>992</v>
      </c>
      <c r="D748" s="35" t="s">
        <v>995</v>
      </c>
      <c r="E748" s="35">
        <v>6</v>
      </c>
      <c r="F748" s="35" t="s">
        <v>283</v>
      </c>
      <c r="G748" s="35" t="s">
        <v>310</v>
      </c>
      <c r="H748" s="35" t="s">
        <v>191</v>
      </c>
      <c r="I748" s="35" t="s">
        <v>803</v>
      </c>
      <c r="J748" s="36" t="s">
        <v>996</v>
      </c>
      <c r="K748" s="37">
        <v>15375.698868812555</v>
      </c>
      <c r="L748" s="37">
        <v>14051.050229673194</v>
      </c>
      <c r="M748" s="35">
        <v>6</v>
      </c>
    </row>
    <row r="749" spans="1:13" x14ac:dyDescent="0.3">
      <c r="A749" s="35" t="s">
        <v>33</v>
      </c>
      <c r="B749" s="35" t="s">
        <v>781</v>
      </c>
      <c r="C749" s="35" t="s">
        <v>992</v>
      </c>
      <c r="D749" s="35" t="s">
        <v>995</v>
      </c>
      <c r="E749" s="35">
        <v>6</v>
      </c>
      <c r="F749" s="35" t="s">
        <v>283</v>
      </c>
      <c r="G749" s="35" t="s">
        <v>310</v>
      </c>
      <c r="H749" s="35" t="s">
        <v>191</v>
      </c>
      <c r="I749" s="35" t="s">
        <v>808</v>
      </c>
      <c r="J749" s="36" t="s">
        <v>997</v>
      </c>
      <c r="K749" s="37">
        <v>114595.19677851161</v>
      </c>
      <c r="L749" s="37">
        <v>96451.403132024338</v>
      </c>
      <c r="M749" s="35">
        <v>6</v>
      </c>
    </row>
    <row r="750" spans="1:13" x14ac:dyDescent="0.3">
      <c r="A750" s="35" t="s">
        <v>33</v>
      </c>
      <c r="B750" s="35" t="s">
        <v>781</v>
      </c>
      <c r="C750" s="35" t="s">
        <v>992</v>
      </c>
      <c r="D750" s="35" t="s">
        <v>200</v>
      </c>
      <c r="E750" s="35">
        <v>10</v>
      </c>
      <c r="F750" s="35" t="s">
        <v>283</v>
      </c>
      <c r="G750" s="35" t="s">
        <v>310</v>
      </c>
      <c r="H750" s="35" t="s">
        <v>191</v>
      </c>
      <c r="I750" s="35" t="s">
        <v>803</v>
      </c>
      <c r="J750" s="36" t="s">
        <v>998</v>
      </c>
      <c r="K750" s="37">
        <v>57943.843264265466</v>
      </c>
      <c r="L750" s="37">
        <v>57112.921997954771</v>
      </c>
      <c r="M750" s="35">
        <v>10</v>
      </c>
    </row>
    <row r="751" spans="1:13" x14ac:dyDescent="0.3">
      <c r="A751" s="35" t="s">
        <v>33</v>
      </c>
      <c r="B751" s="35" t="s">
        <v>781</v>
      </c>
      <c r="C751" s="35" t="s">
        <v>992</v>
      </c>
      <c r="D751" s="35" t="s">
        <v>200</v>
      </c>
      <c r="E751" s="35">
        <v>10</v>
      </c>
      <c r="F751" s="35" t="s">
        <v>283</v>
      </c>
      <c r="G751" s="35" t="s">
        <v>310</v>
      </c>
      <c r="H751" s="35" t="s">
        <v>191</v>
      </c>
      <c r="I751" s="35" t="s">
        <v>803</v>
      </c>
      <c r="J751" s="36" t="s">
        <v>999</v>
      </c>
      <c r="K751" s="37">
        <v>186274.63552069082</v>
      </c>
      <c r="L751" s="37">
        <v>183603.4361782083</v>
      </c>
      <c r="M751" s="35">
        <v>10</v>
      </c>
    </row>
    <row r="752" spans="1:13" x14ac:dyDescent="0.3">
      <c r="A752" s="35" t="s">
        <v>33</v>
      </c>
      <c r="B752" s="35" t="s">
        <v>781</v>
      </c>
      <c r="C752" s="35" t="s">
        <v>992</v>
      </c>
      <c r="D752" s="35" t="s">
        <v>200</v>
      </c>
      <c r="E752" s="35">
        <v>10</v>
      </c>
      <c r="F752" s="35" t="s">
        <v>283</v>
      </c>
      <c r="G752" s="35" t="s">
        <v>310</v>
      </c>
      <c r="H752" s="35" t="s">
        <v>191</v>
      </c>
      <c r="I752" s="35" t="s">
        <v>803</v>
      </c>
      <c r="J752" s="36" t="s">
        <v>1000</v>
      </c>
      <c r="K752" s="37">
        <v>358332.11854050186</v>
      </c>
      <c r="L752" s="37">
        <v>353193.59543047042</v>
      </c>
      <c r="M752" s="35">
        <v>10</v>
      </c>
    </row>
    <row r="753" spans="1:13" x14ac:dyDescent="0.3">
      <c r="A753" s="35" t="s">
        <v>33</v>
      </c>
      <c r="B753" s="35" t="s">
        <v>781</v>
      </c>
      <c r="C753" s="35" t="s">
        <v>992</v>
      </c>
      <c r="D753" s="35" t="s">
        <v>200</v>
      </c>
      <c r="E753" s="35">
        <v>10</v>
      </c>
      <c r="F753" s="35" t="s">
        <v>283</v>
      </c>
      <c r="G753" s="35" t="s">
        <v>310</v>
      </c>
      <c r="H753" s="35" t="s">
        <v>191</v>
      </c>
      <c r="I753" s="35" t="s">
        <v>806</v>
      </c>
      <c r="J753" s="36" t="s">
        <v>1001</v>
      </c>
      <c r="K753" s="37">
        <v>884134.69938590634</v>
      </c>
      <c r="L753" s="37">
        <v>871456.10779417423</v>
      </c>
      <c r="M753" s="35">
        <v>10</v>
      </c>
    </row>
    <row r="754" spans="1:13" x14ac:dyDescent="0.3">
      <c r="A754" s="35" t="s">
        <v>33</v>
      </c>
      <c r="B754" s="35" t="s">
        <v>781</v>
      </c>
      <c r="C754" s="35" t="s">
        <v>992</v>
      </c>
      <c r="D754" s="35" t="s">
        <v>200</v>
      </c>
      <c r="E754" s="35">
        <v>10</v>
      </c>
      <c r="F754" s="35" t="s">
        <v>283</v>
      </c>
      <c r="G754" s="35" t="s">
        <v>310</v>
      </c>
      <c r="H754" s="35" t="s">
        <v>191</v>
      </c>
      <c r="I754" s="35" t="s">
        <v>806</v>
      </c>
      <c r="J754" s="36" t="s">
        <v>1002</v>
      </c>
      <c r="K754" s="37">
        <v>1457135.8000902222</v>
      </c>
      <c r="L754" s="37">
        <v>1436240.3079034914</v>
      </c>
      <c r="M754" s="35">
        <v>10</v>
      </c>
    </row>
    <row r="755" spans="1:13" x14ac:dyDescent="0.3">
      <c r="A755" s="35" t="s">
        <v>33</v>
      </c>
      <c r="B755" s="35" t="s">
        <v>781</v>
      </c>
      <c r="C755" s="35" t="s">
        <v>992</v>
      </c>
      <c r="D755" s="35" t="s">
        <v>200</v>
      </c>
      <c r="E755" s="35">
        <v>10</v>
      </c>
      <c r="F755" s="35" t="s">
        <v>283</v>
      </c>
      <c r="G755" s="35" t="s">
        <v>310</v>
      </c>
      <c r="H755" s="35" t="s">
        <v>191</v>
      </c>
      <c r="I755" s="35" t="s">
        <v>808</v>
      </c>
      <c r="J755" s="36" t="s">
        <v>1003</v>
      </c>
      <c r="K755" s="37">
        <v>474889.89787603705</v>
      </c>
      <c r="L755" s="37">
        <v>465822.35891516384</v>
      </c>
      <c r="M755" s="35">
        <v>10</v>
      </c>
    </row>
    <row r="756" spans="1:13" x14ac:dyDescent="0.3">
      <c r="A756" s="35" t="s">
        <v>33</v>
      </c>
      <c r="B756" s="35" t="s">
        <v>781</v>
      </c>
      <c r="C756" s="35" t="s">
        <v>992</v>
      </c>
      <c r="D756" s="35" t="s">
        <v>200</v>
      </c>
      <c r="E756" s="35">
        <v>10</v>
      </c>
      <c r="F756" s="35" t="s">
        <v>283</v>
      </c>
      <c r="G756" s="35" t="s">
        <v>310</v>
      </c>
      <c r="H756" s="35" t="s">
        <v>191</v>
      </c>
      <c r="I756" s="35" t="s">
        <v>808</v>
      </c>
      <c r="J756" s="36" t="s">
        <v>1004</v>
      </c>
      <c r="K756" s="37">
        <v>485592.76708178956</v>
      </c>
      <c r="L756" s="37">
        <v>476338.7978590047</v>
      </c>
      <c r="M756" s="35">
        <v>10</v>
      </c>
    </row>
    <row r="757" spans="1:13" x14ac:dyDescent="0.3">
      <c r="A757" s="35" t="s">
        <v>33</v>
      </c>
      <c r="B757" s="35" t="s">
        <v>781</v>
      </c>
      <c r="C757" s="35" t="s">
        <v>992</v>
      </c>
      <c r="D757" s="35" t="s">
        <v>200</v>
      </c>
      <c r="E757" s="35">
        <v>10</v>
      </c>
      <c r="F757" s="35" t="s">
        <v>283</v>
      </c>
      <c r="G757" s="35" t="s">
        <v>310</v>
      </c>
      <c r="H757" s="35" t="s">
        <v>191</v>
      </c>
      <c r="I757" s="35" t="s">
        <v>808</v>
      </c>
      <c r="J757" s="36" t="s">
        <v>1005</v>
      </c>
      <c r="K757" s="37">
        <v>27810.38757045344</v>
      </c>
      <c r="L757" s="37">
        <v>27411.583467121145</v>
      </c>
      <c r="M757" s="35">
        <v>10</v>
      </c>
    </row>
    <row r="758" spans="1:13" x14ac:dyDescent="0.3">
      <c r="A758" s="35" t="s">
        <v>33</v>
      </c>
      <c r="B758" s="35" t="s">
        <v>781</v>
      </c>
      <c r="C758" s="35" t="s">
        <v>992</v>
      </c>
      <c r="D758" s="35" t="s">
        <v>200</v>
      </c>
      <c r="E758" s="35">
        <v>10</v>
      </c>
      <c r="F758" s="35" t="s">
        <v>283</v>
      </c>
      <c r="G758" s="35" t="s">
        <v>310</v>
      </c>
      <c r="H758" s="35" t="s">
        <v>191</v>
      </c>
      <c r="I758" s="35" t="s">
        <v>808</v>
      </c>
      <c r="J758" s="36" t="s">
        <v>1006</v>
      </c>
      <c r="K758" s="37">
        <v>10065.804887677195</v>
      </c>
      <c r="L758" s="37">
        <v>9921.4601070667723</v>
      </c>
      <c r="M758" s="35">
        <v>10</v>
      </c>
    </row>
    <row r="759" spans="1:13" x14ac:dyDescent="0.3">
      <c r="A759" s="35" t="s">
        <v>33</v>
      </c>
      <c r="B759" s="35" t="s">
        <v>781</v>
      </c>
      <c r="C759" s="35" t="s">
        <v>992</v>
      </c>
      <c r="D759" s="35" t="s">
        <v>200</v>
      </c>
      <c r="E759" s="35">
        <v>10</v>
      </c>
      <c r="F759" s="35" t="s">
        <v>283</v>
      </c>
      <c r="G759" s="35" t="s">
        <v>310</v>
      </c>
      <c r="H759" s="35" t="s">
        <v>191</v>
      </c>
      <c r="I759" s="35" t="s">
        <v>814</v>
      </c>
      <c r="J759" s="36" t="s">
        <v>1007</v>
      </c>
      <c r="K759" s="37">
        <v>33965.303792466344</v>
      </c>
      <c r="L759" s="37">
        <v>33478.237494341294</v>
      </c>
      <c r="M759" s="35">
        <v>10</v>
      </c>
    </row>
    <row r="760" spans="1:13" x14ac:dyDescent="0.3">
      <c r="A760" s="35" t="s">
        <v>33</v>
      </c>
      <c r="B760" s="35" t="s">
        <v>781</v>
      </c>
      <c r="C760" s="35" t="s">
        <v>992</v>
      </c>
      <c r="D760" s="35" t="s">
        <v>80</v>
      </c>
      <c r="E760" s="35">
        <v>21</v>
      </c>
      <c r="F760" s="35" t="s">
        <v>283</v>
      </c>
      <c r="G760" s="35" t="s">
        <v>310</v>
      </c>
      <c r="H760" s="35" t="s">
        <v>191</v>
      </c>
      <c r="I760" s="35" t="s">
        <v>803</v>
      </c>
      <c r="J760" s="36" t="s">
        <v>1008</v>
      </c>
      <c r="K760" s="37">
        <v>92726.74</v>
      </c>
      <c r="L760" s="37">
        <v>92726.74</v>
      </c>
      <c r="M760" s="35">
        <v>21</v>
      </c>
    </row>
    <row r="761" spans="1:13" x14ac:dyDescent="0.3">
      <c r="A761" s="35" t="s">
        <v>33</v>
      </c>
      <c r="B761" s="35" t="s">
        <v>781</v>
      </c>
      <c r="C761" s="35" t="s">
        <v>992</v>
      </c>
      <c r="D761" s="35" t="s">
        <v>80</v>
      </c>
      <c r="E761" s="35">
        <v>21</v>
      </c>
      <c r="F761" s="35" t="s">
        <v>283</v>
      </c>
      <c r="G761" s="35" t="s">
        <v>310</v>
      </c>
      <c r="H761" s="35" t="s">
        <v>191</v>
      </c>
      <c r="I761" s="35" t="s">
        <v>806</v>
      </c>
      <c r="J761" s="36" t="s">
        <v>1009</v>
      </c>
      <c r="K761" s="37">
        <v>584290.23</v>
      </c>
      <c r="L761" s="37">
        <v>584290.23</v>
      </c>
      <c r="M761" s="35">
        <v>21</v>
      </c>
    </row>
    <row r="762" spans="1:13" x14ac:dyDescent="0.3">
      <c r="A762" s="35" t="s">
        <v>33</v>
      </c>
      <c r="B762" s="35" t="s">
        <v>781</v>
      </c>
      <c r="C762" s="35" t="s">
        <v>992</v>
      </c>
      <c r="D762" s="35" t="s">
        <v>80</v>
      </c>
      <c r="E762" s="35">
        <v>21</v>
      </c>
      <c r="F762" s="35" t="s">
        <v>283</v>
      </c>
      <c r="G762" s="35" t="s">
        <v>310</v>
      </c>
      <c r="H762" s="35" t="s">
        <v>191</v>
      </c>
      <c r="I762" s="35" t="s">
        <v>806</v>
      </c>
      <c r="J762" s="36" t="s">
        <v>1010</v>
      </c>
      <c r="K762" s="37">
        <v>513250.07</v>
      </c>
      <c r="L762" s="37">
        <v>513250.07</v>
      </c>
      <c r="M762" s="35">
        <v>21</v>
      </c>
    </row>
    <row r="763" spans="1:13" x14ac:dyDescent="0.3">
      <c r="A763" s="35" t="s">
        <v>33</v>
      </c>
      <c r="B763" s="35" t="s">
        <v>781</v>
      </c>
      <c r="C763" s="35" t="s">
        <v>992</v>
      </c>
      <c r="D763" s="35" t="s">
        <v>80</v>
      </c>
      <c r="E763" s="35">
        <v>21</v>
      </c>
      <c r="F763" s="35" t="s">
        <v>283</v>
      </c>
      <c r="G763" s="35" t="s">
        <v>310</v>
      </c>
      <c r="H763" s="35" t="s">
        <v>191</v>
      </c>
      <c r="I763" s="35" t="s">
        <v>808</v>
      </c>
      <c r="J763" s="36" t="s">
        <v>1011</v>
      </c>
      <c r="K763" s="37">
        <v>110241.57</v>
      </c>
      <c r="L763" s="37">
        <v>110241.57</v>
      </c>
      <c r="M763" s="35">
        <v>21</v>
      </c>
    </row>
    <row r="764" spans="1:13" x14ac:dyDescent="0.3">
      <c r="A764" s="35" t="s">
        <v>33</v>
      </c>
      <c r="B764" s="35" t="s">
        <v>781</v>
      </c>
      <c r="C764" s="35" t="s">
        <v>992</v>
      </c>
      <c r="D764" s="35" t="s">
        <v>883</v>
      </c>
      <c r="E764" s="35">
        <v>21</v>
      </c>
      <c r="F764" s="35" t="s">
        <v>283</v>
      </c>
      <c r="G764" s="35" t="s">
        <v>310</v>
      </c>
      <c r="H764" s="35" t="s">
        <v>191</v>
      </c>
      <c r="I764" s="35" t="s">
        <v>803</v>
      </c>
      <c r="J764" s="36" t="s">
        <v>1012</v>
      </c>
      <c r="K764" s="37">
        <v>98714.92</v>
      </c>
      <c r="L764" s="37">
        <v>98714.92</v>
      </c>
      <c r="M764" s="35">
        <v>21</v>
      </c>
    </row>
    <row r="765" spans="1:13" x14ac:dyDescent="0.3">
      <c r="A765" s="35" t="s">
        <v>33</v>
      </c>
      <c r="B765" s="35" t="s">
        <v>781</v>
      </c>
      <c r="C765" s="35" t="s">
        <v>992</v>
      </c>
      <c r="D765" s="35" t="s">
        <v>883</v>
      </c>
      <c r="E765" s="35">
        <v>21</v>
      </c>
      <c r="F765" s="35" t="s">
        <v>283</v>
      </c>
      <c r="G765" s="35" t="s">
        <v>310</v>
      </c>
      <c r="H765" s="35" t="s">
        <v>191</v>
      </c>
      <c r="I765" s="35" t="s">
        <v>806</v>
      </c>
      <c r="J765" s="36" t="s">
        <v>1013</v>
      </c>
      <c r="K765" s="37">
        <v>133478.89000000001</v>
      </c>
      <c r="L765" s="37">
        <v>133478.89000000001</v>
      </c>
      <c r="M765" s="35">
        <v>21</v>
      </c>
    </row>
    <row r="766" spans="1:13" x14ac:dyDescent="0.3">
      <c r="A766" s="35" t="s">
        <v>33</v>
      </c>
      <c r="B766" s="35" t="s">
        <v>781</v>
      </c>
      <c r="C766" s="35" t="s">
        <v>992</v>
      </c>
      <c r="D766" s="35" t="s">
        <v>883</v>
      </c>
      <c r="E766" s="35">
        <v>21</v>
      </c>
      <c r="F766" s="35" t="s">
        <v>283</v>
      </c>
      <c r="G766" s="35" t="s">
        <v>310</v>
      </c>
      <c r="H766" s="35" t="s">
        <v>191</v>
      </c>
      <c r="I766" s="35" t="s">
        <v>806</v>
      </c>
      <c r="J766" s="36" t="s">
        <v>1014</v>
      </c>
      <c r="K766" s="37">
        <v>629983.29</v>
      </c>
      <c r="L766" s="37">
        <v>629983.29</v>
      </c>
      <c r="M766" s="35">
        <v>21</v>
      </c>
    </row>
    <row r="767" spans="1:13" x14ac:dyDescent="0.3">
      <c r="A767" s="35" t="s">
        <v>33</v>
      </c>
      <c r="B767" s="35" t="s">
        <v>781</v>
      </c>
      <c r="C767" s="35" t="s">
        <v>992</v>
      </c>
      <c r="D767" s="35" t="s">
        <v>883</v>
      </c>
      <c r="E767" s="35">
        <v>21</v>
      </c>
      <c r="F767" s="35" t="s">
        <v>283</v>
      </c>
      <c r="G767" s="35" t="s">
        <v>310</v>
      </c>
      <c r="H767" s="35" t="s">
        <v>191</v>
      </c>
      <c r="I767" s="35" t="s">
        <v>808</v>
      </c>
      <c r="J767" s="36" t="s">
        <v>1015</v>
      </c>
      <c r="K767" s="37">
        <v>57855.19</v>
      </c>
      <c r="L767" s="37">
        <v>57855.19</v>
      </c>
      <c r="M767" s="35">
        <v>21</v>
      </c>
    </row>
    <row r="768" spans="1:13" x14ac:dyDescent="0.3">
      <c r="A768" s="35" t="s">
        <v>33</v>
      </c>
      <c r="B768" s="35" t="s">
        <v>781</v>
      </c>
      <c r="C768" s="35" t="s">
        <v>992</v>
      </c>
      <c r="D768" s="35" t="s">
        <v>883</v>
      </c>
      <c r="E768" s="35">
        <v>21</v>
      </c>
      <c r="F768" s="35" t="s">
        <v>283</v>
      </c>
      <c r="G768" s="35" t="s">
        <v>310</v>
      </c>
      <c r="H768" s="35" t="s">
        <v>191</v>
      </c>
      <c r="I768" s="35" t="s">
        <v>814</v>
      </c>
      <c r="J768" s="36" t="s">
        <v>1016</v>
      </c>
      <c r="K768" s="37">
        <v>12430</v>
      </c>
      <c r="L768" s="37">
        <v>12430</v>
      </c>
      <c r="M768" s="35">
        <v>21</v>
      </c>
    </row>
    <row r="769" spans="1:13" x14ac:dyDescent="0.3">
      <c r="A769" s="35" t="s">
        <v>33</v>
      </c>
      <c r="B769" s="35" t="s">
        <v>781</v>
      </c>
      <c r="C769" s="35" t="s">
        <v>992</v>
      </c>
      <c r="D769" s="35" t="s">
        <v>202</v>
      </c>
      <c r="E769" s="35">
        <v>11</v>
      </c>
      <c r="F769" s="35" t="s">
        <v>283</v>
      </c>
      <c r="G769" s="35" t="s">
        <v>310</v>
      </c>
      <c r="H769" s="35" t="s">
        <v>191</v>
      </c>
      <c r="I769" s="35" t="s">
        <v>808</v>
      </c>
      <c r="J769" s="36" t="s">
        <v>1017</v>
      </c>
      <c r="K769" s="37">
        <v>157211.11803026579</v>
      </c>
      <c r="L769" s="37">
        <v>153631.63803026569</v>
      </c>
      <c r="M769" s="35">
        <v>11</v>
      </c>
    </row>
    <row r="770" spans="1:13" x14ac:dyDescent="0.3">
      <c r="A770" s="35" t="s">
        <v>33</v>
      </c>
      <c r="B770" s="35" t="s">
        <v>781</v>
      </c>
      <c r="C770" s="35" t="s">
        <v>992</v>
      </c>
      <c r="D770" s="35" t="s">
        <v>202</v>
      </c>
      <c r="E770" s="35">
        <v>11</v>
      </c>
      <c r="F770" s="35" t="s">
        <v>283</v>
      </c>
      <c r="G770" s="35" t="s">
        <v>310</v>
      </c>
      <c r="H770" s="35" t="s">
        <v>191</v>
      </c>
      <c r="I770" s="35" t="s">
        <v>808</v>
      </c>
      <c r="J770" s="36" t="s">
        <v>1018</v>
      </c>
      <c r="K770" s="37">
        <v>49797.058509836221</v>
      </c>
      <c r="L770" s="37">
        <v>49797.058509836221</v>
      </c>
      <c r="M770" s="35">
        <v>11</v>
      </c>
    </row>
    <row r="771" spans="1:13" x14ac:dyDescent="0.3">
      <c r="A771" s="35" t="s">
        <v>33</v>
      </c>
      <c r="B771" s="35" t="s">
        <v>781</v>
      </c>
      <c r="C771" s="35" t="s">
        <v>992</v>
      </c>
      <c r="D771" s="35" t="s">
        <v>202</v>
      </c>
      <c r="E771" s="35">
        <v>11</v>
      </c>
      <c r="F771" s="35" t="s">
        <v>283</v>
      </c>
      <c r="G771" s="35" t="s">
        <v>284</v>
      </c>
      <c r="H771" s="35" t="s">
        <v>191</v>
      </c>
      <c r="I771" s="35" t="s">
        <v>819</v>
      </c>
      <c r="J771" s="36" t="s">
        <v>1019</v>
      </c>
      <c r="K771" s="37">
        <v>13.705147557060627</v>
      </c>
      <c r="L771" s="37">
        <v>13.705147557060627</v>
      </c>
      <c r="M771" s="35">
        <v>11</v>
      </c>
    </row>
    <row r="772" spans="1:13" x14ac:dyDescent="0.3">
      <c r="A772" s="35" t="s">
        <v>33</v>
      </c>
      <c r="B772" s="35" t="s">
        <v>781</v>
      </c>
      <c r="C772" s="35" t="s">
        <v>992</v>
      </c>
      <c r="D772" s="35" t="s">
        <v>891</v>
      </c>
      <c r="E772" s="35">
        <v>11</v>
      </c>
      <c r="F772" s="35" t="s">
        <v>283</v>
      </c>
      <c r="G772" s="35" t="s">
        <v>310</v>
      </c>
      <c r="H772" s="35" t="s">
        <v>191</v>
      </c>
      <c r="I772" s="35" t="s">
        <v>806</v>
      </c>
      <c r="J772" s="36" t="s">
        <v>1020</v>
      </c>
      <c r="K772" s="37">
        <v>14969.740279205538</v>
      </c>
      <c r="L772" s="37">
        <v>14969.740279205538</v>
      </c>
      <c r="M772" s="35">
        <v>11</v>
      </c>
    </row>
    <row r="773" spans="1:13" x14ac:dyDescent="0.3">
      <c r="A773" s="35" t="s">
        <v>33</v>
      </c>
      <c r="B773" s="35" t="s">
        <v>781</v>
      </c>
      <c r="C773" s="35" t="s">
        <v>992</v>
      </c>
      <c r="D773" s="35" t="s">
        <v>891</v>
      </c>
      <c r="E773" s="35">
        <v>11</v>
      </c>
      <c r="F773" s="35" t="s">
        <v>283</v>
      </c>
      <c r="G773" s="35" t="s">
        <v>310</v>
      </c>
      <c r="H773" s="35" t="s">
        <v>191</v>
      </c>
      <c r="I773" s="35" t="s">
        <v>808</v>
      </c>
      <c r="J773" s="36" t="s">
        <v>1021</v>
      </c>
      <c r="K773" s="37">
        <v>1835.8510048141275</v>
      </c>
      <c r="L773" s="37">
        <v>1835.8510048141275</v>
      </c>
      <c r="M773" s="35">
        <v>11</v>
      </c>
    </row>
    <row r="774" spans="1:13" x14ac:dyDescent="0.3">
      <c r="A774" s="35" t="s">
        <v>33</v>
      </c>
      <c r="B774" s="35" t="s">
        <v>781</v>
      </c>
      <c r="C774" s="35" t="s">
        <v>992</v>
      </c>
      <c r="D774" s="35" t="s">
        <v>891</v>
      </c>
      <c r="E774" s="35">
        <v>11</v>
      </c>
      <c r="F774" s="35" t="s">
        <v>283</v>
      </c>
      <c r="G774" s="35" t="s">
        <v>310</v>
      </c>
      <c r="H774" s="35" t="s">
        <v>191</v>
      </c>
      <c r="I774" s="35" t="s">
        <v>814</v>
      </c>
      <c r="J774" s="36" t="s">
        <v>1022</v>
      </c>
      <c r="K774" s="37">
        <v>9995.5881986358108</v>
      </c>
      <c r="L774" s="37">
        <v>9995.5881986358108</v>
      </c>
      <c r="M774" s="35">
        <v>11</v>
      </c>
    </row>
    <row r="775" spans="1:13" x14ac:dyDescent="0.3">
      <c r="A775" s="35" t="s">
        <v>33</v>
      </c>
      <c r="B775" s="35" t="s">
        <v>781</v>
      </c>
      <c r="C775" s="35" t="s">
        <v>992</v>
      </c>
      <c r="D775" s="35" t="s">
        <v>204</v>
      </c>
      <c r="E775" s="35">
        <v>17</v>
      </c>
      <c r="F775" s="35" t="s">
        <v>283</v>
      </c>
      <c r="G775" s="35" t="s">
        <v>310</v>
      </c>
      <c r="H775" s="35" t="s">
        <v>191</v>
      </c>
      <c r="I775" s="35" t="s">
        <v>808</v>
      </c>
      <c r="J775" s="36" t="s">
        <v>1023</v>
      </c>
      <c r="K775" s="37">
        <v>3943526.193570056</v>
      </c>
      <c r="L775" s="37">
        <v>3983642.2102658413</v>
      </c>
      <c r="M775" s="35">
        <v>17</v>
      </c>
    </row>
    <row r="776" spans="1:13" x14ac:dyDescent="0.3">
      <c r="A776" s="35" t="s">
        <v>33</v>
      </c>
      <c r="B776" s="35" t="s">
        <v>781</v>
      </c>
      <c r="C776" s="35" t="s">
        <v>992</v>
      </c>
      <c r="D776" s="35" t="s">
        <v>911</v>
      </c>
      <c r="E776" s="35">
        <v>12</v>
      </c>
      <c r="F776" s="35" t="s">
        <v>283</v>
      </c>
      <c r="G776" s="35" t="s">
        <v>310</v>
      </c>
      <c r="H776" s="35" t="s">
        <v>191</v>
      </c>
      <c r="I776" s="35" t="s">
        <v>808</v>
      </c>
      <c r="J776" s="36" t="s">
        <v>1024</v>
      </c>
      <c r="K776" s="37">
        <v>85848.032820238775</v>
      </c>
      <c r="L776" s="37">
        <v>85775.624463143104</v>
      </c>
      <c r="M776" s="35">
        <v>12</v>
      </c>
    </row>
    <row r="777" spans="1:13" x14ac:dyDescent="0.3">
      <c r="A777" s="35" t="s">
        <v>33</v>
      </c>
      <c r="B777" s="35" t="s">
        <v>781</v>
      </c>
      <c r="C777" s="35" t="s">
        <v>992</v>
      </c>
      <c r="D777" s="35" t="s">
        <v>208</v>
      </c>
      <c r="E777" s="35">
        <v>13</v>
      </c>
      <c r="F777" s="35" t="s">
        <v>283</v>
      </c>
      <c r="G777" s="35" t="s">
        <v>310</v>
      </c>
      <c r="H777" s="35" t="s">
        <v>191</v>
      </c>
      <c r="I777" s="35" t="s">
        <v>803</v>
      </c>
      <c r="J777" s="36" t="s">
        <v>1025</v>
      </c>
      <c r="K777" s="37">
        <v>718778.04786017898</v>
      </c>
      <c r="L777" s="37">
        <v>717774.8021588627</v>
      </c>
      <c r="M777" s="35">
        <v>13</v>
      </c>
    </row>
    <row r="778" spans="1:13" x14ac:dyDescent="0.3">
      <c r="A778" s="35" t="s">
        <v>33</v>
      </c>
      <c r="B778" s="35" t="s">
        <v>781</v>
      </c>
      <c r="C778" s="35" t="s">
        <v>992</v>
      </c>
      <c r="D778" s="35" t="s">
        <v>208</v>
      </c>
      <c r="E778" s="35">
        <v>13</v>
      </c>
      <c r="F778" s="35" t="s">
        <v>283</v>
      </c>
      <c r="G778" s="35" t="s">
        <v>310</v>
      </c>
      <c r="H778" s="35" t="s">
        <v>191</v>
      </c>
      <c r="I778" s="35" t="s">
        <v>803</v>
      </c>
      <c r="J778" s="36" t="s">
        <v>1026</v>
      </c>
      <c r="K778" s="37">
        <v>492930.9616091777</v>
      </c>
      <c r="L778" s="37">
        <v>492242.94551053311</v>
      </c>
      <c r="M778" s="35">
        <v>13</v>
      </c>
    </row>
    <row r="779" spans="1:13" x14ac:dyDescent="0.3">
      <c r="A779" s="35" t="s">
        <v>33</v>
      </c>
      <c r="B779" s="35" t="s">
        <v>781</v>
      </c>
      <c r="C779" s="35" t="s">
        <v>992</v>
      </c>
      <c r="D779" s="35" t="s">
        <v>208</v>
      </c>
      <c r="E779" s="35">
        <v>13</v>
      </c>
      <c r="F779" s="35" t="s">
        <v>283</v>
      </c>
      <c r="G779" s="35" t="s">
        <v>310</v>
      </c>
      <c r="H779" s="35" t="s">
        <v>191</v>
      </c>
      <c r="I779" s="35" t="s">
        <v>806</v>
      </c>
      <c r="J779" s="36" t="s">
        <v>1027</v>
      </c>
      <c r="K779" s="37">
        <v>429316.30203407269</v>
      </c>
      <c r="L779" s="37">
        <v>428717.07398629072</v>
      </c>
      <c r="M779" s="35">
        <v>13</v>
      </c>
    </row>
    <row r="780" spans="1:13" x14ac:dyDescent="0.3">
      <c r="A780" s="35" t="s">
        <v>33</v>
      </c>
      <c r="B780" s="35" t="s">
        <v>781</v>
      </c>
      <c r="C780" s="35" t="s">
        <v>992</v>
      </c>
      <c r="D780" s="35" t="s">
        <v>208</v>
      </c>
      <c r="E780" s="35">
        <v>13</v>
      </c>
      <c r="F780" s="35" t="s">
        <v>283</v>
      </c>
      <c r="G780" s="35" t="s">
        <v>310</v>
      </c>
      <c r="H780" s="35" t="s">
        <v>191</v>
      </c>
      <c r="I780" s="35" t="s">
        <v>808</v>
      </c>
      <c r="J780" s="36" t="s">
        <v>1028</v>
      </c>
      <c r="K780" s="37">
        <v>230076.14825972178</v>
      </c>
      <c r="L780" s="37">
        <v>229755.01587761284</v>
      </c>
      <c r="M780" s="35">
        <v>13</v>
      </c>
    </row>
    <row r="781" spans="1:13" x14ac:dyDescent="0.3">
      <c r="A781" s="35" t="s">
        <v>33</v>
      </c>
      <c r="B781" s="35" t="s">
        <v>781</v>
      </c>
      <c r="C781" s="35" t="s">
        <v>992</v>
      </c>
      <c r="D781" s="35" t="s">
        <v>208</v>
      </c>
      <c r="E781" s="35">
        <v>13</v>
      </c>
      <c r="F781" s="35" t="s">
        <v>283</v>
      </c>
      <c r="G781" s="35" t="s">
        <v>310</v>
      </c>
      <c r="H781" s="35" t="s">
        <v>191</v>
      </c>
      <c r="I781" s="35" t="s">
        <v>808</v>
      </c>
      <c r="J781" s="36" t="s">
        <v>1029</v>
      </c>
      <c r="K781" s="37">
        <v>387122.48337960005</v>
      </c>
      <c r="L781" s="37">
        <v>382276.39133108122</v>
      </c>
      <c r="M781" s="35">
        <v>13</v>
      </c>
    </row>
    <row r="782" spans="1:13" x14ac:dyDescent="0.3">
      <c r="A782" s="35" t="s">
        <v>33</v>
      </c>
      <c r="B782" s="35" t="s">
        <v>781</v>
      </c>
      <c r="C782" s="35" t="s">
        <v>992</v>
      </c>
      <c r="D782" s="35" t="s">
        <v>208</v>
      </c>
      <c r="E782" s="35">
        <v>13</v>
      </c>
      <c r="F782" s="35" t="s">
        <v>283</v>
      </c>
      <c r="G782" s="35" t="s">
        <v>310</v>
      </c>
      <c r="H782" s="35" t="s">
        <v>191</v>
      </c>
      <c r="I782" s="35" t="s">
        <v>808</v>
      </c>
      <c r="J782" s="36" t="s">
        <v>1030</v>
      </c>
      <c r="K782" s="37">
        <v>380155.93537364638</v>
      </c>
      <c r="L782" s="37">
        <v>375319.56699345709</v>
      </c>
      <c r="M782" s="35">
        <v>13</v>
      </c>
    </row>
    <row r="783" spans="1:13" x14ac:dyDescent="0.3">
      <c r="A783" s="35" t="s">
        <v>33</v>
      </c>
      <c r="B783" s="35" t="s">
        <v>781</v>
      </c>
      <c r="C783" s="35" t="s">
        <v>992</v>
      </c>
      <c r="D783" s="35" t="s">
        <v>208</v>
      </c>
      <c r="E783" s="35">
        <v>13</v>
      </c>
      <c r="F783" s="35" t="s">
        <v>283</v>
      </c>
      <c r="G783" s="35" t="s">
        <v>310</v>
      </c>
      <c r="H783" s="35" t="s">
        <v>191</v>
      </c>
      <c r="I783" s="35" t="s">
        <v>814</v>
      </c>
      <c r="J783" s="36" t="s">
        <v>1031</v>
      </c>
      <c r="K783" s="37">
        <v>275419.64658380125</v>
      </c>
      <c r="L783" s="37">
        <v>275035.22530477669</v>
      </c>
      <c r="M783" s="35">
        <v>13</v>
      </c>
    </row>
    <row r="784" spans="1:13" x14ac:dyDescent="0.3">
      <c r="A784" s="35" t="s">
        <v>33</v>
      </c>
      <c r="B784" s="35" t="s">
        <v>781</v>
      </c>
      <c r="C784" s="35" t="s">
        <v>992</v>
      </c>
      <c r="D784" s="35" t="s">
        <v>208</v>
      </c>
      <c r="E784" s="35">
        <v>13</v>
      </c>
      <c r="F784" s="35" t="s">
        <v>283</v>
      </c>
      <c r="G784" s="35" t="s">
        <v>284</v>
      </c>
      <c r="H784" s="35" t="s">
        <v>191</v>
      </c>
      <c r="I784" s="35" t="s">
        <v>819</v>
      </c>
      <c r="J784" s="36" t="s">
        <v>1032</v>
      </c>
      <c r="K784" s="37">
        <v>10525.033100559926</v>
      </c>
      <c r="L784" s="37">
        <v>-667.35737899184096</v>
      </c>
      <c r="M784" s="35">
        <v>13</v>
      </c>
    </row>
    <row r="785" spans="1:13" x14ac:dyDescent="0.3">
      <c r="A785" s="35" t="s">
        <v>33</v>
      </c>
      <c r="B785" s="35" t="s">
        <v>781</v>
      </c>
      <c r="C785" s="35" t="s">
        <v>992</v>
      </c>
      <c r="D785" s="35" t="s">
        <v>961</v>
      </c>
      <c r="E785" s="35">
        <v>13</v>
      </c>
      <c r="F785" s="35" t="s">
        <v>283</v>
      </c>
      <c r="G785" s="35" t="s">
        <v>310</v>
      </c>
      <c r="H785" s="35" t="s">
        <v>191</v>
      </c>
      <c r="I785" s="35" t="s">
        <v>806</v>
      </c>
      <c r="J785" s="36" t="s">
        <v>1033</v>
      </c>
      <c r="K785" s="37">
        <v>81285.034547210045</v>
      </c>
      <c r="L785" s="37">
        <v>81285.034547210045</v>
      </c>
      <c r="M785" s="35">
        <v>13</v>
      </c>
    </row>
    <row r="786" spans="1:13" x14ac:dyDescent="0.3">
      <c r="A786" s="35" t="s">
        <v>33</v>
      </c>
      <c r="B786" s="35" t="s">
        <v>781</v>
      </c>
      <c r="C786" s="35" t="s">
        <v>992</v>
      </c>
      <c r="D786" s="35" t="s">
        <v>961</v>
      </c>
      <c r="E786" s="35">
        <v>13</v>
      </c>
      <c r="F786" s="35" t="s">
        <v>283</v>
      </c>
      <c r="G786" s="35" t="s">
        <v>310</v>
      </c>
      <c r="H786" s="35" t="s">
        <v>191</v>
      </c>
      <c r="I786" s="35" t="s">
        <v>808</v>
      </c>
      <c r="J786" s="36" t="s">
        <v>1034</v>
      </c>
      <c r="K786" s="37">
        <v>13115.108732528182</v>
      </c>
      <c r="L786" s="37">
        <v>13115.108732528182</v>
      </c>
      <c r="M786" s="35">
        <v>13</v>
      </c>
    </row>
    <row r="787" spans="1:13" x14ac:dyDescent="0.3">
      <c r="A787" s="35" t="s">
        <v>33</v>
      </c>
      <c r="B787" s="35" t="s">
        <v>781</v>
      </c>
      <c r="C787" s="35" t="s">
        <v>992</v>
      </c>
      <c r="D787" s="35" t="s">
        <v>961</v>
      </c>
      <c r="E787" s="35">
        <v>13</v>
      </c>
      <c r="F787" s="35" t="s">
        <v>283</v>
      </c>
      <c r="G787" s="35" t="s">
        <v>310</v>
      </c>
      <c r="H787" s="35" t="s">
        <v>191</v>
      </c>
      <c r="I787" s="35" t="s">
        <v>808</v>
      </c>
      <c r="J787" s="36" t="s">
        <v>1035</v>
      </c>
      <c r="K787" s="37">
        <v>405262.10943773139</v>
      </c>
      <c r="L787" s="37">
        <v>405262.10943773139</v>
      </c>
      <c r="M787" s="35">
        <v>13</v>
      </c>
    </row>
    <row r="788" spans="1:13" x14ac:dyDescent="0.3">
      <c r="A788" s="35" t="s">
        <v>33</v>
      </c>
      <c r="B788" s="35" t="s">
        <v>781</v>
      </c>
      <c r="C788" s="35" t="s">
        <v>992</v>
      </c>
      <c r="D788" s="35" t="s">
        <v>957</v>
      </c>
      <c r="E788" s="35">
        <v>25</v>
      </c>
      <c r="F788" s="35" t="s">
        <v>283</v>
      </c>
      <c r="G788" s="35" t="s">
        <v>310</v>
      </c>
      <c r="H788" s="35" t="s">
        <v>191</v>
      </c>
      <c r="I788" s="35" t="s">
        <v>803</v>
      </c>
      <c r="J788" s="36" t="s">
        <v>1036</v>
      </c>
      <c r="K788" s="37">
        <v>20742543.090000033</v>
      </c>
      <c r="L788" s="37">
        <v>20740719.450000048</v>
      </c>
      <c r="M788" s="35">
        <v>25</v>
      </c>
    </row>
    <row r="789" spans="1:13" x14ac:dyDescent="0.3">
      <c r="A789" s="35" t="s">
        <v>33</v>
      </c>
      <c r="B789" s="35" t="s">
        <v>781</v>
      </c>
      <c r="C789" s="35" t="s">
        <v>992</v>
      </c>
      <c r="D789" s="35" t="s">
        <v>957</v>
      </c>
      <c r="E789" s="35">
        <v>25</v>
      </c>
      <c r="F789" s="35" t="s">
        <v>283</v>
      </c>
      <c r="G789" s="35" t="s">
        <v>310</v>
      </c>
      <c r="H789" s="35" t="s">
        <v>191</v>
      </c>
      <c r="I789" s="35" t="s">
        <v>808</v>
      </c>
      <c r="J789" s="36" t="s">
        <v>1037</v>
      </c>
      <c r="K789" s="37">
        <v>393238956.53000057</v>
      </c>
      <c r="L789" s="37">
        <v>392527459.01000082</v>
      </c>
      <c r="M789" s="35">
        <v>25</v>
      </c>
    </row>
    <row r="790" spans="1:13" x14ac:dyDescent="0.3">
      <c r="A790" s="35" t="s">
        <v>33</v>
      </c>
      <c r="B790" s="35" t="s">
        <v>781</v>
      </c>
      <c r="C790" s="35" t="s">
        <v>992</v>
      </c>
      <c r="D790" s="35" t="s">
        <v>957</v>
      </c>
      <c r="E790" s="35">
        <v>25</v>
      </c>
      <c r="F790" s="35" t="s">
        <v>283</v>
      </c>
      <c r="G790" s="35" t="s">
        <v>310</v>
      </c>
      <c r="H790" s="35" t="s">
        <v>191</v>
      </c>
      <c r="I790" s="35" t="s">
        <v>814</v>
      </c>
      <c r="J790" s="36" t="s">
        <v>1038</v>
      </c>
      <c r="K790" s="37">
        <v>4125203.93</v>
      </c>
      <c r="L790" s="37">
        <v>4125203.93</v>
      </c>
      <c r="M790" s="35">
        <v>25</v>
      </c>
    </row>
    <row r="791" spans="1:13" x14ac:dyDescent="0.3">
      <c r="A791" s="35" t="s">
        <v>33</v>
      </c>
      <c r="B791" s="35" t="s">
        <v>781</v>
      </c>
      <c r="C791" s="35" t="s">
        <v>992</v>
      </c>
      <c r="D791" s="35" t="s">
        <v>957</v>
      </c>
      <c r="E791" s="35">
        <v>25</v>
      </c>
      <c r="F791" s="35" t="s">
        <v>283</v>
      </c>
      <c r="G791" s="35" t="s">
        <v>310</v>
      </c>
      <c r="H791" s="35" t="s">
        <v>191</v>
      </c>
      <c r="I791" s="35" t="s">
        <v>817</v>
      </c>
      <c r="J791" s="36" t="s">
        <v>1039</v>
      </c>
      <c r="K791" s="37">
        <v>1299.31</v>
      </c>
      <c r="L791" s="37">
        <v>1299.31</v>
      </c>
      <c r="M791" s="35">
        <v>25</v>
      </c>
    </row>
    <row r="792" spans="1:13" x14ac:dyDescent="0.3">
      <c r="A792" s="35" t="s">
        <v>33</v>
      </c>
      <c r="B792" s="35" t="s">
        <v>781</v>
      </c>
      <c r="C792" s="35" t="s">
        <v>992</v>
      </c>
      <c r="D792" s="35" t="s">
        <v>957</v>
      </c>
      <c r="E792" s="35">
        <v>25</v>
      </c>
      <c r="F792" s="35" t="s">
        <v>283</v>
      </c>
      <c r="G792" s="35" t="s">
        <v>284</v>
      </c>
      <c r="H792" s="35" t="s">
        <v>191</v>
      </c>
      <c r="I792" s="35" t="s">
        <v>821</v>
      </c>
      <c r="J792" s="36" t="s">
        <v>1040</v>
      </c>
      <c r="K792" s="37">
        <v>39384.14</v>
      </c>
      <c r="L792" s="37">
        <v>39384.14</v>
      </c>
      <c r="M792" s="35">
        <v>25</v>
      </c>
    </row>
    <row r="793" spans="1:13" x14ac:dyDescent="0.3">
      <c r="A793" s="35" t="s">
        <v>33</v>
      </c>
      <c r="B793" s="35" t="s">
        <v>781</v>
      </c>
      <c r="C793" s="35" t="s">
        <v>992</v>
      </c>
      <c r="D793" s="35" t="s">
        <v>827</v>
      </c>
      <c r="E793" s="35">
        <v>23</v>
      </c>
      <c r="F793" s="35" t="s">
        <v>283</v>
      </c>
      <c r="G793" s="35" t="s">
        <v>310</v>
      </c>
      <c r="H793" s="35" t="s">
        <v>191</v>
      </c>
      <c r="I793" s="35" t="s">
        <v>814</v>
      </c>
      <c r="J793" s="36" t="s">
        <v>1041</v>
      </c>
      <c r="K793" s="37">
        <v>26746265.879999999</v>
      </c>
      <c r="L793" s="37">
        <v>26746265.879999999</v>
      </c>
      <c r="M793" s="35">
        <v>23</v>
      </c>
    </row>
    <row r="794" spans="1:13" ht="15" thickBot="1" x14ac:dyDescent="0.35">
      <c r="A794" s="35" t="s">
        <v>33</v>
      </c>
      <c r="B794" s="35" t="s">
        <v>781</v>
      </c>
      <c r="C794" s="35" t="s">
        <v>992</v>
      </c>
      <c r="D794" s="35" t="s">
        <v>214</v>
      </c>
      <c r="E794" s="35">
        <v>5</v>
      </c>
      <c r="F794" s="35" t="s">
        <v>283</v>
      </c>
      <c r="G794" s="35" t="s">
        <v>310</v>
      </c>
      <c r="H794" s="35" t="s">
        <v>191</v>
      </c>
      <c r="I794" s="35" t="s">
        <v>319</v>
      </c>
      <c r="J794" s="36" t="s">
        <v>1042</v>
      </c>
      <c r="K794" s="37">
        <v>45686.9</v>
      </c>
      <c r="L794" s="37">
        <v>45686.9</v>
      </c>
      <c r="M794" s="35">
        <v>5</v>
      </c>
    </row>
    <row r="795" spans="1:13" s="39" customFormat="1" x14ac:dyDescent="0.3">
      <c r="A795" s="38" t="s">
        <v>33</v>
      </c>
      <c r="B795" s="38" t="s">
        <v>781</v>
      </c>
      <c r="C795" s="38" t="s">
        <v>992</v>
      </c>
      <c r="J795" s="112" t="s">
        <v>1043</v>
      </c>
      <c r="K795" s="113">
        <v>459410102.5982914</v>
      </c>
      <c r="L795" s="113">
        <v>458621411.57906461</v>
      </c>
    </row>
    <row r="797" spans="1:13" x14ac:dyDescent="0.3">
      <c r="A797" s="35" t="s">
        <v>33</v>
      </c>
      <c r="B797" s="35" t="s">
        <v>781</v>
      </c>
      <c r="C797" s="35" t="s">
        <v>1044</v>
      </c>
      <c r="D797" s="35" t="s">
        <v>973</v>
      </c>
      <c r="E797" s="35"/>
      <c r="F797" s="35" t="s">
        <v>189</v>
      </c>
      <c r="G797" s="35" t="s">
        <v>223</v>
      </c>
      <c r="H797" s="35" t="s">
        <v>191</v>
      </c>
      <c r="I797" s="35" t="s">
        <v>854</v>
      </c>
      <c r="J797" s="36" t="s">
        <v>1045</v>
      </c>
      <c r="K797" s="37">
        <v>1471.79</v>
      </c>
      <c r="L797" s="37">
        <v>0</v>
      </c>
      <c r="M797" s="35"/>
    </row>
    <row r="798" spans="1:13" x14ac:dyDescent="0.3">
      <c r="A798" s="35" t="s">
        <v>33</v>
      </c>
      <c r="B798" s="35" t="s">
        <v>781</v>
      </c>
      <c r="C798" s="35" t="s">
        <v>1044</v>
      </c>
      <c r="D798" s="35" t="s">
        <v>196</v>
      </c>
      <c r="E798" s="35"/>
      <c r="F798" s="35" t="s">
        <v>189</v>
      </c>
      <c r="G798" s="35" t="s">
        <v>220</v>
      </c>
      <c r="H798" s="35" t="s">
        <v>191</v>
      </c>
      <c r="I798" s="35" t="s">
        <v>803</v>
      </c>
      <c r="J798" s="36" t="s">
        <v>1046</v>
      </c>
      <c r="K798" s="37">
        <v>15855212.20218249</v>
      </c>
      <c r="L798" s="37">
        <v>15499746.193864949</v>
      </c>
      <c r="M798" s="35"/>
    </row>
    <row r="799" spans="1:13" x14ac:dyDescent="0.3">
      <c r="A799" s="35" t="s">
        <v>33</v>
      </c>
      <c r="B799" s="35" t="s">
        <v>781</v>
      </c>
      <c r="C799" s="35" t="s">
        <v>1044</v>
      </c>
      <c r="D799" s="35" t="s">
        <v>196</v>
      </c>
      <c r="E799" s="35"/>
      <c r="F799" s="35" t="s">
        <v>189</v>
      </c>
      <c r="G799" s="35" t="s">
        <v>220</v>
      </c>
      <c r="H799" s="35" t="s">
        <v>191</v>
      </c>
      <c r="I799" s="35" t="s">
        <v>803</v>
      </c>
      <c r="J799" s="36" t="s">
        <v>1047</v>
      </c>
      <c r="K799" s="37">
        <v>61822761.603242174</v>
      </c>
      <c r="L799" s="37">
        <v>60577446.205860719</v>
      </c>
      <c r="M799" s="35"/>
    </row>
    <row r="800" spans="1:13" x14ac:dyDescent="0.3">
      <c r="A800" s="35" t="s">
        <v>33</v>
      </c>
      <c r="B800" s="35" t="s">
        <v>781</v>
      </c>
      <c r="C800" s="35" t="s">
        <v>1044</v>
      </c>
      <c r="D800" s="35" t="s">
        <v>196</v>
      </c>
      <c r="E800" s="35"/>
      <c r="F800" s="35" t="s">
        <v>189</v>
      </c>
      <c r="G800" s="35" t="s">
        <v>220</v>
      </c>
      <c r="H800" s="35" t="s">
        <v>191</v>
      </c>
      <c r="I800" s="35" t="s">
        <v>806</v>
      </c>
      <c r="J800" s="36" t="s">
        <v>1048</v>
      </c>
      <c r="K800" s="37">
        <v>31068195.045818008</v>
      </c>
      <c r="L800" s="37">
        <v>30442378.58831802</v>
      </c>
      <c r="M800" s="35"/>
    </row>
    <row r="801" spans="1:13" x14ac:dyDescent="0.3">
      <c r="A801" s="35" t="s">
        <v>33</v>
      </c>
      <c r="B801" s="35" t="s">
        <v>781</v>
      </c>
      <c r="C801" s="35" t="s">
        <v>1044</v>
      </c>
      <c r="D801" s="35" t="s">
        <v>196</v>
      </c>
      <c r="E801" s="35"/>
      <c r="F801" s="35" t="s">
        <v>189</v>
      </c>
      <c r="G801" s="35" t="s">
        <v>220</v>
      </c>
      <c r="H801" s="35" t="s">
        <v>191</v>
      </c>
      <c r="I801" s="35" t="s">
        <v>806</v>
      </c>
      <c r="J801" s="36" t="s">
        <v>1049</v>
      </c>
      <c r="K801" s="37">
        <v>178488667.17652237</v>
      </c>
      <c r="L801" s="37">
        <v>174893313.6250343</v>
      </c>
      <c r="M801" s="35"/>
    </row>
    <row r="802" spans="1:13" x14ac:dyDescent="0.3">
      <c r="A802" s="35" t="s">
        <v>33</v>
      </c>
      <c r="B802" s="35" t="s">
        <v>781</v>
      </c>
      <c r="C802" s="35" t="s">
        <v>1044</v>
      </c>
      <c r="D802" s="35" t="s">
        <v>196</v>
      </c>
      <c r="E802" s="35"/>
      <c r="F802" s="35" t="s">
        <v>189</v>
      </c>
      <c r="G802" s="35" t="s">
        <v>220</v>
      </c>
      <c r="H802" s="35" t="s">
        <v>191</v>
      </c>
      <c r="I802" s="35" t="s">
        <v>808</v>
      </c>
      <c r="J802" s="36" t="s">
        <v>1050</v>
      </c>
      <c r="K802" s="37">
        <v>43857024.671791174</v>
      </c>
      <c r="L802" s="37">
        <v>42973598.783157699</v>
      </c>
      <c r="M802" s="35"/>
    </row>
    <row r="803" spans="1:13" x14ac:dyDescent="0.3">
      <c r="A803" s="35" t="s">
        <v>33</v>
      </c>
      <c r="B803" s="35" t="s">
        <v>781</v>
      </c>
      <c r="C803" s="35" t="s">
        <v>1044</v>
      </c>
      <c r="D803" s="35" t="s">
        <v>196</v>
      </c>
      <c r="E803" s="35"/>
      <c r="F803" s="35" t="s">
        <v>189</v>
      </c>
      <c r="G803" s="35" t="s">
        <v>220</v>
      </c>
      <c r="H803" s="35" t="s">
        <v>191</v>
      </c>
      <c r="I803" s="35" t="s">
        <v>808</v>
      </c>
      <c r="J803" s="36" t="s">
        <v>1051</v>
      </c>
      <c r="K803" s="37">
        <v>592052365.146806</v>
      </c>
      <c r="L803" s="37">
        <v>579217697.65747428</v>
      </c>
      <c r="M803" s="35"/>
    </row>
    <row r="804" spans="1:13" x14ac:dyDescent="0.3">
      <c r="A804" s="35" t="s">
        <v>33</v>
      </c>
      <c r="B804" s="35" t="s">
        <v>781</v>
      </c>
      <c r="C804" s="35" t="s">
        <v>1044</v>
      </c>
      <c r="D804" s="35" t="s">
        <v>196</v>
      </c>
      <c r="E804" s="35"/>
      <c r="F804" s="35" t="s">
        <v>189</v>
      </c>
      <c r="G804" s="35" t="s">
        <v>220</v>
      </c>
      <c r="H804" s="35" t="s">
        <v>191</v>
      </c>
      <c r="I804" s="35" t="s">
        <v>808</v>
      </c>
      <c r="J804" s="36" t="s">
        <v>1052</v>
      </c>
      <c r="K804" s="37">
        <v>1593375.675927972</v>
      </c>
      <c r="L804" s="37">
        <v>1561279.8068404589</v>
      </c>
      <c r="M804" s="35"/>
    </row>
    <row r="805" spans="1:13" x14ac:dyDescent="0.3">
      <c r="A805" s="35" t="s">
        <v>33</v>
      </c>
      <c r="B805" s="35" t="s">
        <v>781</v>
      </c>
      <c r="C805" s="35" t="s">
        <v>1044</v>
      </c>
      <c r="D805" s="35" t="s">
        <v>196</v>
      </c>
      <c r="E805" s="35"/>
      <c r="F805" s="35" t="s">
        <v>189</v>
      </c>
      <c r="G805" s="35" t="s">
        <v>220</v>
      </c>
      <c r="H805" s="35" t="s">
        <v>191</v>
      </c>
      <c r="I805" s="35" t="s">
        <v>410</v>
      </c>
      <c r="J805" s="36" t="s">
        <v>1053</v>
      </c>
      <c r="K805" s="37">
        <v>77125240.53551437</v>
      </c>
      <c r="L805" s="37">
        <v>75571682.475749731</v>
      </c>
      <c r="M805" s="35"/>
    </row>
    <row r="806" spans="1:13" x14ac:dyDescent="0.3">
      <c r="A806" s="35" t="s">
        <v>33</v>
      </c>
      <c r="B806" s="35" t="s">
        <v>781</v>
      </c>
      <c r="C806" s="35" t="s">
        <v>1044</v>
      </c>
      <c r="D806" s="35" t="s">
        <v>196</v>
      </c>
      <c r="E806" s="35"/>
      <c r="F806" s="35" t="s">
        <v>189</v>
      </c>
      <c r="G806" s="35" t="s">
        <v>220</v>
      </c>
      <c r="H806" s="35" t="s">
        <v>191</v>
      </c>
      <c r="I806" s="35" t="s">
        <v>814</v>
      </c>
      <c r="J806" s="36" t="s">
        <v>1054</v>
      </c>
      <c r="K806" s="37">
        <v>2203045.5339711211</v>
      </c>
      <c r="L806" s="37">
        <v>2158668.8925296813</v>
      </c>
      <c r="M806" s="35"/>
    </row>
    <row r="807" spans="1:13" x14ac:dyDescent="0.3">
      <c r="A807" s="35" t="s">
        <v>33</v>
      </c>
      <c r="B807" s="35" t="s">
        <v>781</v>
      </c>
      <c r="C807" s="35" t="s">
        <v>1044</v>
      </c>
      <c r="D807" s="35" t="s">
        <v>196</v>
      </c>
      <c r="E807" s="35"/>
      <c r="F807" s="35" t="s">
        <v>189</v>
      </c>
      <c r="G807" s="35" t="s">
        <v>220</v>
      </c>
      <c r="H807" s="35" t="s">
        <v>191</v>
      </c>
      <c r="I807" s="35" t="s">
        <v>814</v>
      </c>
      <c r="J807" s="36" t="s">
        <v>1055</v>
      </c>
      <c r="K807" s="37">
        <v>77644850.872302085</v>
      </c>
      <c r="L807" s="37">
        <v>76080826.137541711</v>
      </c>
      <c r="M807" s="35"/>
    </row>
    <row r="808" spans="1:13" x14ac:dyDescent="0.3">
      <c r="A808" s="35" t="s">
        <v>33</v>
      </c>
      <c r="B808" s="35" t="s">
        <v>781</v>
      </c>
      <c r="C808" s="35" t="s">
        <v>1044</v>
      </c>
      <c r="D808" s="35" t="s">
        <v>196</v>
      </c>
      <c r="E808" s="35"/>
      <c r="F808" s="35" t="s">
        <v>189</v>
      </c>
      <c r="G808" s="35" t="s">
        <v>220</v>
      </c>
      <c r="H808" s="35" t="s">
        <v>191</v>
      </c>
      <c r="I808" s="35" t="s">
        <v>817</v>
      </c>
      <c r="J808" s="36" t="s">
        <v>1056</v>
      </c>
      <c r="K808" s="37">
        <v>7239364.890064355</v>
      </c>
      <c r="L808" s="37">
        <v>7093540.0784404911</v>
      </c>
      <c r="M808" s="35"/>
    </row>
    <row r="809" spans="1:13" x14ac:dyDescent="0.3">
      <c r="A809" s="35" t="s">
        <v>33</v>
      </c>
      <c r="B809" s="35" t="s">
        <v>781</v>
      </c>
      <c r="C809" s="35" t="s">
        <v>1044</v>
      </c>
      <c r="D809" s="35" t="s">
        <v>196</v>
      </c>
      <c r="E809" s="35"/>
      <c r="F809" s="35" t="s">
        <v>189</v>
      </c>
      <c r="G809" s="35" t="s">
        <v>220</v>
      </c>
      <c r="H809" s="35" t="s">
        <v>191</v>
      </c>
      <c r="I809" s="35" t="s">
        <v>817</v>
      </c>
      <c r="J809" s="36" t="s">
        <v>1057</v>
      </c>
      <c r="K809" s="37">
        <v>3799011.3778158952</v>
      </c>
      <c r="L809" s="37">
        <v>3722486.6927171731</v>
      </c>
      <c r="M809" s="35"/>
    </row>
    <row r="810" spans="1:13" x14ac:dyDescent="0.3">
      <c r="A810" s="35" t="s">
        <v>33</v>
      </c>
      <c r="B810" s="35" t="s">
        <v>781</v>
      </c>
      <c r="C810" s="35" t="s">
        <v>1044</v>
      </c>
      <c r="D810" s="35" t="s">
        <v>196</v>
      </c>
      <c r="E810" s="35"/>
      <c r="F810" s="35" t="s">
        <v>189</v>
      </c>
      <c r="G810" s="35" t="s">
        <v>223</v>
      </c>
      <c r="H810" s="35" t="s">
        <v>191</v>
      </c>
      <c r="I810" s="35" t="s">
        <v>854</v>
      </c>
      <c r="J810" s="36" t="s">
        <v>1058</v>
      </c>
      <c r="K810" s="37">
        <v>2.837050817096074</v>
      </c>
      <c r="L810" s="37">
        <v>17.012565700859721</v>
      </c>
      <c r="M810" s="35"/>
    </row>
    <row r="811" spans="1:13" x14ac:dyDescent="0.3">
      <c r="A811" s="35" t="s">
        <v>33</v>
      </c>
      <c r="B811" s="35" t="s">
        <v>781</v>
      </c>
      <c r="C811" s="35" t="s">
        <v>1044</v>
      </c>
      <c r="D811" s="35" t="s">
        <v>196</v>
      </c>
      <c r="E811" s="35"/>
      <c r="F811" s="35" t="s">
        <v>189</v>
      </c>
      <c r="G811" s="35" t="s">
        <v>223</v>
      </c>
      <c r="H811" s="35" t="s">
        <v>191</v>
      </c>
      <c r="I811" s="35" t="s">
        <v>821</v>
      </c>
      <c r="J811" s="36" t="s">
        <v>1059</v>
      </c>
      <c r="K811" s="37">
        <v>2592104.7808024641</v>
      </c>
      <c r="L811" s="37">
        <v>2538865.0628408277</v>
      </c>
      <c r="M811" s="35"/>
    </row>
    <row r="812" spans="1:13" ht="15" thickBot="1" x14ac:dyDescent="0.35">
      <c r="A812" s="35" t="s">
        <v>33</v>
      </c>
      <c r="B812" s="35" t="s">
        <v>781</v>
      </c>
      <c r="C812" s="35" t="s">
        <v>1044</v>
      </c>
      <c r="D812" s="35" t="s">
        <v>196</v>
      </c>
      <c r="E812" s="35"/>
      <c r="F812" s="35" t="s">
        <v>189</v>
      </c>
      <c r="G812" s="35" t="s">
        <v>191</v>
      </c>
      <c r="H812" s="35" t="s">
        <v>220</v>
      </c>
      <c r="I812" s="35" t="s">
        <v>231</v>
      </c>
      <c r="J812" s="36" t="s">
        <v>1060</v>
      </c>
      <c r="K812" s="37">
        <v>58122402.819093108</v>
      </c>
      <c r="L812" s="37">
        <v>101853323.84870598</v>
      </c>
      <c r="M812" s="35"/>
    </row>
    <row r="813" spans="1:13" s="39" customFormat="1" x14ac:dyDescent="0.3">
      <c r="A813" s="38" t="s">
        <v>33</v>
      </c>
      <c r="B813" s="38" t="s">
        <v>781</v>
      </c>
      <c r="C813" s="38" t="s">
        <v>1044</v>
      </c>
      <c r="E813" s="39">
        <v>18</v>
      </c>
      <c r="J813" s="112" t="s">
        <v>1061</v>
      </c>
      <c r="K813" s="113">
        <v>1153465096.9589043</v>
      </c>
      <c r="L813" s="113">
        <v>1174184871.0616417</v>
      </c>
      <c r="M813" s="39">
        <v>18</v>
      </c>
    </row>
    <row r="815" spans="1:13" x14ac:dyDescent="0.3">
      <c r="A815" s="35" t="s">
        <v>33</v>
      </c>
      <c r="B815" s="35" t="s">
        <v>781</v>
      </c>
      <c r="C815" s="35" t="s">
        <v>1062</v>
      </c>
      <c r="D815" s="35" t="s">
        <v>198</v>
      </c>
      <c r="E815" s="35"/>
      <c r="F815" s="35" t="s">
        <v>189</v>
      </c>
      <c r="G815" s="35" t="s">
        <v>220</v>
      </c>
      <c r="H815" s="35" t="s">
        <v>191</v>
      </c>
      <c r="I815" s="35" t="s">
        <v>803</v>
      </c>
      <c r="J815" s="36" t="s">
        <v>1063</v>
      </c>
      <c r="K815" s="37">
        <v>7022674.4633962391</v>
      </c>
      <c r="L815" s="37">
        <v>7000129.8233962422</v>
      </c>
      <c r="M815" s="35"/>
    </row>
    <row r="816" spans="1:13" x14ac:dyDescent="0.3">
      <c r="A816" s="35" t="s">
        <v>33</v>
      </c>
      <c r="B816" s="35" t="s">
        <v>781</v>
      </c>
      <c r="C816" s="35" t="s">
        <v>1062</v>
      </c>
      <c r="D816" s="35" t="s">
        <v>198</v>
      </c>
      <c r="E816" s="35"/>
      <c r="F816" s="35" t="s">
        <v>189</v>
      </c>
      <c r="G816" s="35" t="s">
        <v>220</v>
      </c>
      <c r="H816" s="35" t="s">
        <v>191</v>
      </c>
      <c r="I816" s="35" t="s">
        <v>803</v>
      </c>
      <c r="J816" s="36" t="s">
        <v>1064</v>
      </c>
      <c r="K816" s="37">
        <v>40180360.228929788</v>
      </c>
      <c r="L816" s="37">
        <v>40147368.628929824</v>
      </c>
      <c r="M816" s="35"/>
    </row>
    <row r="817" spans="1:13" x14ac:dyDescent="0.3">
      <c r="A817" s="35" t="s">
        <v>33</v>
      </c>
      <c r="B817" s="35" t="s">
        <v>781</v>
      </c>
      <c r="C817" s="35" t="s">
        <v>1062</v>
      </c>
      <c r="D817" s="35" t="s">
        <v>198</v>
      </c>
      <c r="E817" s="35"/>
      <c r="F817" s="35" t="s">
        <v>189</v>
      </c>
      <c r="G817" s="35" t="s">
        <v>220</v>
      </c>
      <c r="H817" s="35" t="s">
        <v>191</v>
      </c>
      <c r="I817" s="35" t="s">
        <v>806</v>
      </c>
      <c r="J817" s="36" t="s">
        <v>1065</v>
      </c>
      <c r="K817" s="37">
        <v>1718394.3158939106</v>
      </c>
      <c r="L817" s="37">
        <v>1718394.3158939106</v>
      </c>
      <c r="M817" s="35"/>
    </row>
    <row r="818" spans="1:13" x14ac:dyDescent="0.3">
      <c r="A818" s="35" t="s">
        <v>33</v>
      </c>
      <c r="B818" s="35" t="s">
        <v>781</v>
      </c>
      <c r="C818" s="35" t="s">
        <v>1062</v>
      </c>
      <c r="D818" s="35" t="s">
        <v>198</v>
      </c>
      <c r="E818" s="35"/>
      <c r="F818" s="35" t="s">
        <v>189</v>
      </c>
      <c r="G818" s="35" t="s">
        <v>220</v>
      </c>
      <c r="H818" s="35" t="s">
        <v>191</v>
      </c>
      <c r="I818" s="35" t="s">
        <v>808</v>
      </c>
      <c r="J818" s="36" t="s">
        <v>1066</v>
      </c>
      <c r="K818" s="37">
        <v>271223642.57371438</v>
      </c>
      <c r="L818" s="37">
        <v>269603899.61371458</v>
      </c>
      <c r="M818" s="35"/>
    </row>
    <row r="819" spans="1:13" x14ac:dyDescent="0.3">
      <c r="A819" s="35" t="s">
        <v>33</v>
      </c>
      <c r="B819" s="35" t="s">
        <v>781</v>
      </c>
      <c r="C819" s="35" t="s">
        <v>1062</v>
      </c>
      <c r="D819" s="35" t="s">
        <v>198</v>
      </c>
      <c r="E819" s="35"/>
      <c r="F819" s="35" t="s">
        <v>189</v>
      </c>
      <c r="G819" s="35" t="s">
        <v>220</v>
      </c>
      <c r="H819" s="35" t="s">
        <v>191</v>
      </c>
      <c r="I819" s="35" t="s">
        <v>808</v>
      </c>
      <c r="J819" s="36" t="s">
        <v>1067</v>
      </c>
      <c r="K819" s="37">
        <v>23557795.81112751</v>
      </c>
      <c r="L819" s="37">
        <v>23557795.81112751</v>
      </c>
      <c r="M819" s="35"/>
    </row>
    <row r="820" spans="1:13" x14ac:dyDescent="0.3">
      <c r="A820" s="35" t="s">
        <v>33</v>
      </c>
      <c r="B820" s="35" t="s">
        <v>781</v>
      </c>
      <c r="C820" s="35" t="s">
        <v>1062</v>
      </c>
      <c r="D820" s="35" t="s">
        <v>198</v>
      </c>
      <c r="E820" s="35"/>
      <c r="F820" s="35" t="s">
        <v>189</v>
      </c>
      <c r="G820" s="35" t="s">
        <v>220</v>
      </c>
      <c r="H820" s="35" t="s">
        <v>191</v>
      </c>
      <c r="I820" s="35" t="s">
        <v>410</v>
      </c>
      <c r="J820" s="36" t="s">
        <v>1068</v>
      </c>
      <c r="K820" s="37">
        <v>30351494.412491769</v>
      </c>
      <c r="L820" s="37">
        <v>29944190.772491783</v>
      </c>
      <c r="M820" s="35"/>
    </row>
    <row r="821" spans="1:13" x14ac:dyDescent="0.3">
      <c r="A821" s="35" t="s">
        <v>33</v>
      </c>
      <c r="B821" s="35" t="s">
        <v>781</v>
      </c>
      <c r="C821" s="35" t="s">
        <v>1062</v>
      </c>
      <c r="D821" s="35" t="s">
        <v>198</v>
      </c>
      <c r="E821" s="35"/>
      <c r="F821" s="35" t="s">
        <v>189</v>
      </c>
      <c r="G821" s="35" t="s">
        <v>220</v>
      </c>
      <c r="H821" s="35" t="s">
        <v>191</v>
      </c>
      <c r="I821" s="35" t="s">
        <v>814</v>
      </c>
      <c r="J821" s="36" t="s">
        <v>1069</v>
      </c>
      <c r="K821" s="37">
        <v>33444288.428014219</v>
      </c>
      <c r="L821" s="37">
        <v>33403801.748014212</v>
      </c>
      <c r="M821" s="35"/>
    </row>
    <row r="822" spans="1:13" x14ac:dyDescent="0.3">
      <c r="A822" s="35" t="s">
        <v>33</v>
      </c>
      <c r="B822" s="35" t="s">
        <v>781</v>
      </c>
      <c r="C822" s="35" t="s">
        <v>1062</v>
      </c>
      <c r="D822" s="35" t="s">
        <v>198</v>
      </c>
      <c r="E822" s="35"/>
      <c r="F822" s="35" t="s">
        <v>189</v>
      </c>
      <c r="G822" s="35" t="s">
        <v>220</v>
      </c>
      <c r="H822" s="35" t="s">
        <v>191</v>
      </c>
      <c r="I822" s="35" t="s">
        <v>817</v>
      </c>
      <c r="J822" s="36" t="s">
        <v>1070</v>
      </c>
      <c r="K822" s="37">
        <v>3155781.2967180647</v>
      </c>
      <c r="L822" s="37">
        <v>3149777.3367180638</v>
      </c>
      <c r="M822" s="35"/>
    </row>
    <row r="823" spans="1:13" x14ac:dyDescent="0.3">
      <c r="A823" s="35" t="s">
        <v>33</v>
      </c>
      <c r="B823" s="35" t="s">
        <v>781</v>
      </c>
      <c r="C823" s="35" t="s">
        <v>1062</v>
      </c>
      <c r="D823" s="35" t="s">
        <v>198</v>
      </c>
      <c r="E823" s="35"/>
      <c r="F823" s="35" t="s">
        <v>189</v>
      </c>
      <c r="G823" s="35" t="s">
        <v>220</v>
      </c>
      <c r="H823" s="35" t="s">
        <v>191</v>
      </c>
      <c r="I823" s="35" t="s">
        <v>817</v>
      </c>
      <c r="J823" s="36" t="s">
        <v>1071</v>
      </c>
      <c r="K823" s="37">
        <v>532281.74928296835</v>
      </c>
      <c r="L823" s="37">
        <v>532281.74928296835</v>
      </c>
      <c r="M823" s="35"/>
    </row>
    <row r="824" spans="1:13" x14ac:dyDescent="0.3">
      <c r="A824" s="35" t="s">
        <v>33</v>
      </c>
      <c r="B824" s="35" t="s">
        <v>781</v>
      </c>
      <c r="C824" s="35" t="s">
        <v>1062</v>
      </c>
      <c r="D824" s="35" t="s">
        <v>198</v>
      </c>
      <c r="E824" s="35"/>
      <c r="F824" s="35" t="s">
        <v>189</v>
      </c>
      <c r="G824" s="35" t="s">
        <v>223</v>
      </c>
      <c r="H824" s="35" t="s">
        <v>191</v>
      </c>
      <c r="I824" s="35" t="s">
        <v>819</v>
      </c>
      <c r="J824" s="36" t="s">
        <v>1072</v>
      </c>
      <c r="K824" s="37">
        <v>20143.296026446169</v>
      </c>
      <c r="L824" s="37">
        <v>-6.3739735538292734</v>
      </c>
      <c r="M824" s="35"/>
    </row>
    <row r="825" spans="1:13" x14ac:dyDescent="0.3">
      <c r="A825" s="35" t="s">
        <v>33</v>
      </c>
      <c r="B825" s="35" t="s">
        <v>781</v>
      </c>
      <c r="C825" s="35" t="s">
        <v>1062</v>
      </c>
      <c r="D825" s="35" t="s">
        <v>198</v>
      </c>
      <c r="E825" s="35"/>
      <c r="F825" s="35" t="s">
        <v>189</v>
      </c>
      <c r="G825" s="35" t="s">
        <v>223</v>
      </c>
      <c r="H825" s="35" t="s">
        <v>191</v>
      </c>
      <c r="I825" s="35" t="s">
        <v>821</v>
      </c>
      <c r="J825" s="36" t="s">
        <v>1073</v>
      </c>
      <c r="K825" s="37">
        <v>26298.738250575869</v>
      </c>
      <c r="L825" s="37">
        <v>26298.738250575869</v>
      </c>
      <c r="M825" s="35"/>
    </row>
    <row r="826" spans="1:13" x14ac:dyDescent="0.3">
      <c r="A826" s="35" t="s">
        <v>33</v>
      </c>
      <c r="B826" s="35" t="s">
        <v>781</v>
      </c>
      <c r="C826" s="35" t="s">
        <v>1062</v>
      </c>
      <c r="D826" s="35" t="s">
        <v>995</v>
      </c>
      <c r="E826" s="35"/>
      <c r="F826" s="35" t="s">
        <v>189</v>
      </c>
      <c r="G826" s="35" t="s">
        <v>220</v>
      </c>
      <c r="H826" s="35" t="s">
        <v>191</v>
      </c>
      <c r="I826" s="35" t="s">
        <v>803</v>
      </c>
      <c r="J826" s="36" t="s">
        <v>1074</v>
      </c>
      <c r="K826" s="37">
        <v>26669996.757532794</v>
      </c>
      <c r="L826" s="37">
        <v>24363767.157633979</v>
      </c>
      <c r="M826" s="35"/>
    </row>
    <row r="827" spans="1:13" x14ac:dyDescent="0.3">
      <c r="A827" s="35" t="s">
        <v>33</v>
      </c>
      <c r="B827" s="35" t="s">
        <v>781</v>
      </c>
      <c r="C827" s="35" t="s">
        <v>1062</v>
      </c>
      <c r="D827" s="35" t="s">
        <v>995</v>
      </c>
      <c r="E827" s="35"/>
      <c r="F827" s="35" t="s">
        <v>189</v>
      </c>
      <c r="G827" s="35" t="s">
        <v>220</v>
      </c>
      <c r="H827" s="35" t="s">
        <v>191</v>
      </c>
      <c r="I827" s="35" t="s">
        <v>803</v>
      </c>
      <c r="J827" s="36" t="s">
        <v>1075</v>
      </c>
      <c r="K827" s="37">
        <v>6605779.8912406461</v>
      </c>
      <c r="L827" s="37">
        <v>5990806.0503138062</v>
      </c>
      <c r="M827" s="35"/>
    </row>
    <row r="828" spans="1:13" x14ac:dyDescent="0.3">
      <c r="A828" s="35" t="s">
        <v>33</v>
      </c>
      <c r="B828" s="35" t="s">
        <v>781</v>
      </c>
      <c r="C828" s="35" t="s">
        <v>1062</v>
      </c>
      <c r="D828" s="35" t="s">
        <v>995</v>
      </c>
      <c r="E828" s="35"/>
      <c r="F828" s="35" t="s">
        <v>189</v>
      </c>
      <c r="G828" s="35" t="s">
        <v>220</v>
      </c>
      <c r="H828" s="35" t="s">
        <v>191</v>
      </c>
      <c r="I828" s="35" t="s">
        <v>803</v>
      </c>
      <c r="J828" s="36" t="s">
        <v>1076</v>
      </c>
      <c r="K828" s="37">
        <v>14255.235475414309</v>
      </c>
      <c r="L828" s="37">
        <v>13027.117102764556</v>
      </c>
      <c r="M828" s="35"/>
    </row>
    <row r="829" spans="1:13" x14ac:dyDescent="0.3">
      <c r="A829" s="35" t="s">
        <v>33</v>
      </c>
      <c r="B829" s="35" t="s">
        <v>781</v>
      </c>
      <c r="C829" s="35" t="s">
        <v>1062</v>
      </c>
      <c r="D829" s="35" t="s">
        <v>995</v>
      </c>
      <c r="E829" s="35"/>
      <c r="F829" s="35" t="s">
        <v>189</v>
      </c>
      <c r="G829" s="35" t="s">
        <v>220</v>
      </c>
      <c r="H829" s="35" t="s">
        <v>191</v>
      </c>
      <c r="I829" s="35" t="s">
        <v>806</v>
      </c>
      <c r="J829" s="36" t="s">
        <v>1077</v>
      </c>
      <c r="K829" s="37">
        <v>81791.519714322334</v>
      </c>
      <c r="L829" s="37">
        <v>74745.00909993457</v>
      </c>
      <c r="M829" s="35"/>
    </row>
    <row r="830" spans="1:13" x14ac:dyDescent="0.3">
      <c r="A830" s="35" t="s">
        <v>33</v>
      </c>
      <c r="B830" s="35" t="s">
        <v>781</v>
      </c>
      <c r="C830" s="35" t="s">
        <v>1062</v>
      </c>
      <c r="D830" s="35" t="s">
        <v>995</v>
      </c>
      <c r="E830" s="35"/>
      <c r="F830" s="35" t="s">
        <v>189</v>
      </c>
      <c r="G830" s="35" t="s">
        <v>220</v>
      </c>
      <c r="H830" s="35" t="s">
        <v>191</v>
      </c>
      <c r="I830" s="35" t="s">
        <v>806</v>
      </c>
      <c r="J830" s="36" t="s">
        <v>1078</v>
      </c>
      <c r="K830" s="37">
        <v>1670142.5493063789</v>
      </c>
      <c r="L830" s="37">
        <v>1526256.2730477517</v>
      </c>
      <c r="M830" s="35"/>
    </row>
    <row r="831" spans="1:13" x14ac:dyDescent="0.3">
      <c r="A831" s="35" t="s">
        <v>33</v>
      </c>
      <c r="B831" s="35" t="s">
        <v>781</v>
      </c>
      <c r="C831" s="35" t="s">
        <v>1062</v>
      </c>
      <c r="D831" s="35" t="s">
        <v>995</v>
      </c>
      <c r="E831" s="35"/>
      <c r="F831" s="35" t="s">
        <v>189</v>
      </c>
      <c r="G831" s="35" t="s">
        <v>220</v>
      </c>
      <c r="H831" s="35" t="s">
        <v>191</v>
      </c>
      <c r="I831" s="35" t="s">
        <v>808</v>
      </c>
      <c r="J831" s="36" t="s">
        <v>1079</v>
      </c>
      <c r="K831" s="37">
        <v>2378378.9780684002</v>
      </c>
      <c r="L831" s="37">
        <v>1388091.4129952276</v>
      </c>
      <c r="M831" s="35"/>
    </row>
    <row r="832" spans="1:13" x14ac:dyDescent="0.3">
      <c r="A832" s="35" t="s">
        <v>33</v>
      </c>
      <c r="B832" s="35" t="s">
        <v>781</v>
      </c>
      <c r="C832" s="35" t="s">
        <v>1062</v>
      </c>
      <c r="D832" s="35" t="s">
        <v>995</v>
      </c>
      <c r="E832" s="35"/>
      <c r="F832" s="35" t="s">
        <v>189</v>
      </c>
      <c r="G832" s="35" t="s">
        <v>220</v>
      </c>
      <c r="H832" s="35" t="s">
        <v>191</v>
      </c>
      <c r="I832" s="35" t="s">
        <v>808</v>
      </c>
      <c r="J832" s="36" t="s">
        <v>1080</v>
      </c>
      <c r="K832" s="37">
        <v>285730033.91733509</v>
      </c>
      <c r="L832" s="37">
        <v>257799519.75066042</v>
      </c>
      <c r="M832" s="35"/>
    </row>
    <row r="833" spans="1:13" x14ac:dyDescent="0.3">
      <c r="A833" s="35" t="s">
        <v>33</v>
      </c>
      <c r="B833" s="35" t="s">
        <v>781</v>
      </c>
      <c r="C833" s="35" t="s">
        <v>1062</v>
      </c>
      <c r="D833" s="35" t="s">
        <v>995</v>
      </c>
      <c r="E833" s="35"/>
      <c r="F833" s="35" t="s">
        <v>189</v>
      </c>
      <c r="G833" s="35" t="s">
        <v>220</v>
      </c>
      <c r="H833" s="35" t="s">
        <v>191</v>
      </c>
      <c r="I833" s="35" t="s">
        <v>808</v>
      </c>
      <c r="J833" s="36" t="s">
        <v>1081</v>
      </c>
      <c r="K833" s="37">
        <v>1584004.9521983177</v>
      </c>
      <c r="L833" s="37">
        <v>1446074.7007886276</v>
      </c>
      <c r="M833" s="35"/>
    </row>
    <row r="834" spans="1:13" x14ac:dyDescent="0.3">
      <c r="A834" s="35" t="s">
        <v>33</v>
      </c>
      <c r="B834" s="35" t="s">
        <v>781</v>
      </c>
      <c r="C834" s="35" t="s">
        <v>1062</v>
      </c>
      <c r="D834" s="35" t="s">
        <v>995</v>
      </c>
      <c r="E834" s="35"/>
      <c r="F834" s="35" t="s">
        <v>189</v>
      </c>
      <c r="G834" s="35" t="s">
        <v>220</v>
      </c>
      <c r="H834" s="35" t="s">
        <v>191</v>
      </c>
      <c r="I834" s="35" t="s">
        <v>410</v>
      </c>
      <c r="J834" s="36" t="s">
        <v>1082</v>
      </c>
      <c r="K834" s="37">
        <v>28557095.221488956</v>
      </c>
      <c r="L834" s="37">
        <v>25336057.440196317</v>
      </c>
      <c r="M834" s="35"/>
    </row>
    <row r="835" spans="1:13" x14ac:dyDescent="0.3">
      <c r="A835" s="35" t="s">
        <v>33</v>
      </c>
      <c r="B835" s="35" t="s">
        <v>781</v>
      </c>
      <c r="C835" s="35" t="s">
        <v>1062</v>
      </c>
      <c r="D835" s="35" t="s">
        <v>995</v>
      </c>
      <c r="E835" s="35"/>
      <c r="F835" s="35" t="s">
        <v>189</v>
      </c>
      <c r="G835" s="35" t="s">
        <v>220</v>
      </c>
      <c r="H835" s="35" t="s">
        <v>191</v>
      </c>
      <c r="I835" s="35" t="s">
        <v>410</v>
      </c>
      <c r="J835" s="36" t="s">
        <v>1083</v>
      </c>
      <c r="K835" s="37">
        <v>184520.82453800645</v>
      </c>
      <c r="L835" s="37">
        <v>168623.96929893017</v>
      </c>
      <c r="M835" s="35"/>
    </row>
    <row r="836" spans="1:13" x14ac:dyDescent="0.3">
      <c r="A836" s="35" t="s">
        <v>33</v>
      </c>
      <c r="B836" s="35" t="s">
        <v>781</v>
      </c>
      <c r="C836" s="35" t="s">
        <v>1062</v>
      </c>
      <c r="D836" s="35" t="s">
        <v>995</v>
      </c>
      <c r="E836" s="35"/>
      <c r="F836" s="35" t="s">
        <v>189</v>
      </c>
      <c r="G836" s="35" t="s">
        <v>220</v>
      </c>
      <c r="H836" s="35" t="s">
        <v>191</v>
      </c>
      <c r="I836" s="35" t="s">
        <v>814</v>
      </c>
      <c r="J836" s="36" t="s">
        <v>1084</v>
      </c>
      <c r="K836" s="37">
        <v>1969180.627544607</v>
      </c>
      <c r="L836" s="37">
        <v>1799287.539059046</v>
      </c>
      <c r="M836" s="35"/>
    </row>
    <row r="837" spans="1:13" x14ac:dyDescent="0.3">
      <c r="A837" s="35" t="s">
        <v>33</v>
      </c>
      <c r="B837" s="35" t="s">
        <v>781</v>
      </c>
      <c r="C837" s="35" t="s">
        <v>1062</v>
      </c>
      <c r="D837" s="35" t="s">
        <v>995</v>
      </c>
      <c r="E837" s="35"/>
      <c r="F837" s="35" t="s">
        <v>189</v>
      </c>
      <c r="G837" s="35" t="s">
        <v>220</v>
      </c>
      <c r="H837" s="35" t="s">
        <v>191</v>
      </c>
      <c r="I837" s="35" t="s">
        <v>814</v>
      </c>
      <c r="J837" s="36" t="s">
        <v>1085</v>
      </c>
      <c r="K837" s="37">
        <v>31344605.006452758</v>
      </c>
      <c r="L837" s="37">
        <v>28339440.285116989</v>
      </c>
      <c r="M837" s="35"/>
    </row>
    <row r="838" spans="1:13" x14ac:dyDescent="0.3">
      <c r="A838" s="35" t="s">
        <v>33</v>
      </c>
      <c r="B838" s="35" t="s">
        <v>781</v>
      </c>
      <c r="C838" s="35" t="s">
        <v>1062</v>
      </c>
      <c r="D838" s="35" t="s">
        <v>995</v>
      </c>
      <c r="E838" s="35"/>
      <c r="F838" s="35" t="s">
        <v>189</v>
      </c>
      <c r="G838" s="35" t="s">
        <v>220</v>
      </c>
      <c r="H838" s="35" t="s">
        <v>191</v>
      </c>
      <c r="I838" s="35" t="s">
        <v>817</v>
      </c>
      <c r="J838" s="36" t="s">
        <v>1086</v>
      </c>
      <c r="K838" s="37">
        <v>1500863.9414350302</v>
      </c>
      <c r="L838" s="37">
        <v>1365196.2824244006</v>
      </c>
      <c r="M838" s="35"/>
    </row>
    <row r="839" spans="1:13" x14ac:dyDescent="0.3">
      <c r="A839" s="35" t="s">
        <v>33</v>
      </c>
      <c r="B839" s="35" t="s">
        <v>781</v>
      </c>
      <c r="C839" s="35" t="s">
        <v>1062</v>
      </c>
      <c r="D839" s="35" t="s">
        <v>995</v>
      </c>
      <c r="E839" s="35"/>
      <c r="F839" s="35" t="s">
        <v>189</v>
      </c>
      <c r="G839" s="35" t="s">
        <v>220</v>
      </c>
      <c r="H839" s="35" t="s">
        <v>191</v>
      </c>
      <c r="I839" s="35" t="s">
        <v>817</v>
      </c>
      <c r="J839" s="36" t="s">
        <v>1087</v>
      </c>
      <c r="K839" s="37">
        <v>2634605.6292177881</v>
      </c>
      <c r="L839" s="37">
        <v>2389496.2869761311</v>
      </c>
      <c r="M839" s="35"/>
    </row>
    <row r="840" spans="1:13" x14ac:dyDescent="0.3">
      <c r="A840" s="35" t="s">
        <v>33</v>
      </c>
      <c r="B840" s="35" t="s">
        <v>781</v>
      </c>
      <c r="C840" s="35" t="s">
        <v>1062</v>
      </c>
      <c r="D840" s="35" t="s">
        <v>995</v>
      </c>
      <c r="E840" s="35"/>
      <c r="F840" s="35" t="s">
        <v>189</v>
      </c>
      <c r="G840" s="35" t="s">
        <v>220</v>
      </c>
      <c r="H840" s="35" t="s">
        <v>191</v>
      </c>
      <c r="I840" s="35" t="s">
        <v>817</v>
      </c>
      <c r="J840" s="36" t="s">
        <v>1088</v>
      </c>
      <c r="K840" s="37">
        <v>28693.353691433618</v>
      </c>
      <c r="L840" s="37">
        <v>26221.361215254412</v>
      </c>
      <c r="M840" s="35"/>
    </row>
    <row r="841" spans="1:13" x14ac:dyDescent="0.3">
      <c r="A841" s="35" t="s">
        <v>33</v>
      </c>
      <c r="B841" s="35" t="s">
        <v>781</v>
      </c>
      <c r="C841" s="35" t="s">
        <v>1062</v>
      </c>
      <c r="D841" s="35" t="s">
        <v>995</v>
      </c>
      <c r="E841" s="35"/>
      <c r="F841" s="35" t="s">
        <v>189</v>
      </c>
      <c r="G841" s="35" t="s">
        <v>223</v>
      </c>
      <c r="H841" s="35" t="s">
        <v>191</v>
      </c>
      <c r="I841" s="35" t="s">
        <v>854</v>
      </c>
      <c r="J841" s="36" t="s">
        <v>1089</v>
      </c>
      <c r="K841" s="37">
        <v>6331.9220091060406</v>
      </c>
      <c r="L841" s="37">
        <v>-12198.919357182627</v>
      </c>
      <c r="M841" s="35"/>
    </row>
    <row r="842" spans="1:13" x14ac:dyDescent="0.3">
      <c r="A842" s="35" t="s">
        <v>33</v>
      </c>
      <c r="B842" s="35" t="s">
        <v>781</v>
      </c>
      <c r="C842" s="35" t="s">
        <v>1062</v>
      </c>
      <c r="D842" s="35" t="s">
        <v>995</v>
      </c>
      <c r="E842" s="35"/>
      <c r="F842" s="35" t="s">
        <v>189</v>
      </c>
      <c r="G842" s="35" t="s">
        <v>223</v>
      </c>
      <c r="H842" s="35" t="s">
        <v>191</v>
      </c>
      <c r="I842" s="35" t="s">
        <v>819</v>
      </c>
      <c r="J842" s="36" t="s">
        <v>1090</v>
      </c>
      <c r="K842" s="37">
        <v>123824.61287986708</v>
      </c>
      <c r="L842" s="37">
        <v>79367.298654749015</v>
      </c>
      <c r="M842" s="35"/>
    </row>
    <row r="843" spans="1:13" x14ac:dyDescent="0.3">
      <c r="A843" s="35" t="s">
        <v>33</v>
      </c>
      <c r="B843" s="35" t="s">
        <v>781</v>
      </c>
      <c r="C843" s="35" t="s">
        <v>1062</v>
      </c>
      <c r="D843" s="35" t="s">
        <v>995</v>
      </c>
      <c r="E843" s="35"/>
      <c r="F843" s="35" t="s">
        <v>189</v>
      </c>
      <c r="G843" s="35" t="s">
        <v>223</v>
      </c>
      <c r="H843" s="35" t="s">
        <v>191</v>
      </c>
      <c r="I843" s="35" t="s">
        <v>819</v>
      </c>
      <c r="J843" s="36" t="s">
        <v>1091</v>
      </c>
      <c r="K843" s="37">
        <v>20643.162153763522</v>
      </c>
      <c r="L843" s="37">
        <v>-2511.8394722618336</v>
      </c>
      <c r="M843" s="35"/>
    </row>
    <row r="844" spans="1:13" x14ac:dyDescent="0.3">
      <c r="A844" s="35" t="s">
        <v>33</v>
      </c>
      <c r="B844" s="35" t="s">
        <v>781</v>
      </c>
      <c r="C844" s="35" t="s">
        <v>1062</v>
      </c>
      <c r="D844" s="35" t="s">
        <v>995</v>
      </c>
      <c r="E844" s="35"/>
      <c r="F844" s="35" t="s">
        <v>189</v>
      </c>
      <c r="G844" s="35" t="s">
        <v>223</v>
      </c>
      <c r="H844" s="35" t="s">
        <v>191</v>
      </c>
      <c r="I844" s="35" t="s">
        <v>821</v>
      </c>
      <c r="J844" s="36" t="s">
        <v>1092</v>
      </c>
      <c r="K844" s="37">
        <v>457442.69823302521</v>
      </c>
      <c r="L844" s="37">
        <v>376294.6074835906</v>
      </c>
      <c r="M844" s="35"/>
    </row>
    <row r="845" spans="1:13" ht="15" thickBot="1" x14ac:dyDescent="0.35">
      <c r="A845" s="35" t="s">
        <v>33</v>
      </c>
      <c r="B845" s="35" t="s">
        <v>781</v>
      </c>
      <c r="C845" s="35" t="s">
        <v>1062</v>
      </c>
      <c r="D845" s="35" t="s">
        <v>995</v>
      </c>
      <c r="E845" s="35"/>
      <c r="F845" s="35" t="s">
        <v>189</v>
      </c>
      <c r="G845" s="35" t="s">
        <v>191</v>
      </c>
      <c r="H845" s="35" t="s">
        <v>220</v>
      </c>
      <c r="I845" s="35" t="s">
        <v>231</v>
      </c>
      <c r="J845" s="36" t="s">
        <v>1093</v>
      </c>
      <c r="K845" s="37">
        <v>247449816.32214177</v>
      </c>
      <c r="L845" s="37">
        <v>291927367.04659098</v>
      </c>
      <c r="M845" s="35"/>
    </row>
    <row r="846" spans="1:13" s="39" customFormat="1" x14ac:dyDescent="0.3">
      <c r="A846" s="38" t="s">
        <v>33</v>
      </c>
      <c r="B846" s="38" t="s">
        <v>781</v>
      </c>
      <c r="C846" s="38" t="s">
        <v>1062</v>
      </c>
      <c r="E846" s="39">
        <v>14</v>
      </c>
      <c r="J846" s="112" t="s">
        <v>1094</v>
      </c>
      <c r="K846" s="113">
        <v>1050245162.4365034</v>
      </c>
      <c r="L846" s="113">
        <v>1053478860.9936756</v>
      </c>
      <c r="M846" s="39">
        <v>14</v>
      </c>
    </row>
    <row r="848" spans="1:13" x14ac:dyDescent="0.3">
      <c r="A848" s="35" t="s">
        <v>33</v>
      </c>
      <c r="B848" s="35" t="s">
        <v>781</v>
      </c>
      <c r="C848" s="35" t="s">
        <v>1095</v>
      </c>
      <c r="D848" s="35" t="s">
        <v>212</v>
      </c>
      <c r="E848" s="35"/>
      <c r="F848" s="35" t="s">
        <v>283</v>
      </c>
      <c r="G848" s="35" t="s">
        <v>310</v>
      </c>
      <c r="H848" s="35" t="s">
        <v>191</v>
      </c>
      <c r="I848" s="35" t="s">
        <v>803</v>
      </c>
      <c r="J848" s="36" t="s">
        <v>1096</v>
      </c>
      <c r="K848" s="37">
        <v>3888725.58</v>
      </c>
      <c r="L848" s="37">
        <v>3888725.58</v>
      </c>
      <c r="M848" s="35"/>
    </row>
    <row r="849" spans="1:14" x14ac:dyDescent="0.3">
      <c r="A849" s="35" t="s">
        <v>33</v>
      </c>
      <c r="B849" s="35" t="s">
        <v>781</v>
      </c>
      <c r="C849" s="35" t="s">
        <v>1095</v>
      </c>
      <c r="D849" s="35" t="s">
        <v>212</v>
      </c>
      <c r="E849" s="35"/>
      <c r="F849" s="35" t="s">
        <v>283</v>
      </c>
      <c r="G849" s="35" t="s">
        <v>310</v>
      </c>
      <c r="H849" s="35" t="s">
        <v>191</v>
      </c>
      <c r="I849" s="35" t="s">
        <v>808</v>
      </c>
      <c r="J849" s="36" t="s">
        <v>1097</v>
      </c>
      <c r="K849" s="37">
        <v>51556083.219999999</v>
      </c>
      <c r="L849" s="37">
        <v>51556083.219999999</v>
      </c>
      <c r="M849" s="35"/>
    </row>
    <row r="850" spans="1:14" x14ac:dyDescent="0.3">
      <c r="A850" s="35" t="s">
        <v>33</v>
      </c>
      <c r="B850" s="35" t="s">
        <v>781</v>
      </c>
      <c r="C850" s="35" t="s">
        <v>1095</v>
      </c>
      <c r="D850" s="35" t="s">
        <v>212</v>
      </c>
      <c r="E850" s="35"/>
      <c r="F850" s="35" t="s">
        <v>283</v>
      </c>
      <c r="G850" s="35" t="s">
        <v>310</v>
      </c>
      <c r="H850" s="35" t="s">
        <v>191</v>
      </c>
      <c r="I850" s="35" t="s">
        <v>814</v>
      </c>
      <c r="J850" s="36" t="s">
        <v>1098</v>
      </c>
      <c r="K850" s="37">
        <v>6126698.7599999998</v>
      </c>
      <c r="L850" s="37">
        <v>6126698.7599999998</v>
      </c>
      <c r="M850" s="35"/>
    </row>
    <row r="851" spans="1:14" x14ac:dyDescent="0.3">
      <c r="A851" s="35" t="s">
        <v>33</v>
      </c>
      <c r="B851" s="35" t="s">
        <v>781</v>
      </c>
      <c r="C851" s="35" t="s">
        <v>1095</v>
      </c>
      <c r="D851" s="35" t="s">
        <v>212</v>
      </c>
      <c r="E851" s="35"/>
      <c r="F851" s="35" t="s">
        <v>283</v>
      </c>
      <c r="G851" s="35" t="s">
        <v>284</v>
      </c>
      <c r="H851" s="35" t="s">
        <v>191</v>
      </c>
      <c r="I851" s="35" t="s">
        <v>819</v>
      </c>
      <c r="J851" s="36" t="s">
        <v>1099</v>
      </c>
      <c r="K851" s="37">
        <v>35202.339999999997</v>
      </c>
      <c r="L851" s="37">
        <v>35202.339999999997</v>
      </c>
      <c r="M851" s="35"/>
    </row>
    <row r="852" spans="1:14" ht="15" thickBot="1" x14ac:dyDescent="0.35">
      <c r="A852" s="35" t="s">
        <v>33</v>
      </c>
      <c r="B852" s="35" t="s">
        <v>781</v>
      </c>
      <c r="C852" s="35" t="s">
        <v>1095</v>
      </c>
      <c r="D852" s="35" t="s">
        <v>212</v>
      </c>
      <c r="E852" s="35"/>
      <c r="F852" s="35" t="s">
        <v>283</v>
      </c>
      <c r="G852" s="35" t="s">
        <v>284</v>
      </c>
      <c r="H852" s="35" t="s">
        <v>191</v>
      </c>
      <c r="I852" s="35" t="s">
        <v>821</v>
      </c>
      <c r="J852" s="36" t="s">
        <v>1100</v>
      </c>
      <c r="K852" s="37">
        <v>14105.660000000003</v>
      </c>
      <c r="L852" s="37">
        <v>0</v>
      </c>
      <c r="M852" s="35"/>
    </row>
    <row r="853" spans="1:14" s="39" customFormat="1" x14ac:dyDescent="0.3">
      <c r="A853" s="38" t="s">
        <v>33</v>
      </c>
      <c r="B853" s="38" t="s">
        <v>781</v>
      </c>
      <c r="C853" s="38" t="s">
        <v>1095</v>
      </c>
      <c r="E853" s="39">
        <v>24</v>
      </c>
      <c r="J853" s="112" t="s">
        <v>1101</v>
      </c>
      <c r="K853" s="113">
        <v>61620815.559999995</v>
      </c>
      <c r="L853" s="113">
        <v>61606709.899999999</v>
      </c>
      <c r="M853" s="39">
        <v>24</v>
      </c>
    </row>
    <row r="855" spans="1:14" x14ac:dyDescent="0.3">
      <c r="A855" s="35" t="s">
        <v>33</v>
      </c>
      <c r="B855" s="35" t="s">
        <v>781</v>
      </c>
      <c r="C855" s="35" t="s">
        <v>111</v>
      </c>
      <c r="D855" s="35" t="s">
        <v>1102</v>
      </c>
      <c r="E855" s="35"/>
      <c r="F855" s="35" t="s">
        <v>189</v>
      </c>
      <c r="G855" s="35" t="s">
        <v>220</v>
      </c>
      <c r="H855" s="35" t="s">
        <v>191</v>
      </c>
      <c r="I855" s="35" t="s">
        <v>803</v>
      </c>
      <c r="J855" s="36" t="s">
        <v>1103</v>
      </c>
      <c r="K855" s="37">
        <v>31023135.127765048</v>
      </c>
      <c r="L855" s="37">
        <v>31262100.713609193</v>
      </c>
      <c r="M855" s="35"/>
    </row>
    <row r="856" spans="1:14" x14ac:dyDescent="0.3">
      <c r="A856" s="35" t="s">
        <v>33</v>
      </c>
      <c r="B856" s="35" t="s">
        <v>781</v>
      </c>
      <c r="C856" s="35" t="s">
        <v>111</v>
      </c>
      <c r="D856" s="35" t="s">
        <v>1102</v>
      </c>
      <c r="E856" s="35"/>
      <c r="F856" s="35" t="s">
        <v>189</v>
      </c>
      <c r="G856" s="35" t="s">
        <v>220</v>
      </c>
      <c r="H856" s="35" t="s">
        <v>191</v>
      </c>
      <c r="I856" s="35" t="s">
        <v>806</v>
      </c>
      <c r="J856" s="36" t="s">
        <v>1104</v>
      </c>
      <c r="K856" s="37">
        <v>12060576.779831639</v>
      </c>
      <c r="L856" s="37">
        <v>12153477.216358807</v>
      </c>
      <c r="M856" s="35"/>
    </row>
    <row r="857" spans="1:14" x14ac:dyDescent="0.3">
      <c r="A857" s="35" t="s">
        <v>33</v>
      </c>
      <c r="B857" s="35" t="s">
        <v>781</v>
      </c>
      <c r="C857" s="35" t="s">
        <v>111</v>
      </c>
      <c r="D857" s="35" t="s">
        <v>1102</v>
      </c>
      <c r="E857" s="35"/>
      <c r="F857" s="35" t="s">
        <v>189</v>
      </c>
      <c r="G857" s="35" t="s">
        <v>220</v>
      </c>
      <c r="H857" s="35" t="s">
        <v>191</v>
      </c>
      <c r="I857" s="35" t="s">
        <v>808</v>
      </c>
      <c r="J857" s="36" t="s">
        <v>1105</v>
      </c>
      <c r="K857" s="37">
        <v>346246827.86113364</v>
      </c>
      <c r="L857" s="37">
        <v>347383190.61410773</v>
      </c>
      <c r="M857" s="35"/>
    </row>
    <row r="858" spans="1:14" x14ac:dyDescent="0.3">
      <c r="A858" s="35" t="s">
        <v>33</v>
      </c>
      <c r="B858" s="35" t="s">
        <v>781</v>
      </c>
      <c r="C858" s="35" t="s">
        <v>111</v>
      </c>
      <c r="D858" s="35" t="s">
        <v>1102</v>
      </c>
      <c r="E858" s="35"/>
      <c r="F858" s="35" t="s">
        <v>189</v>
      </c>
      <c r="G858" s="35" t="s">
        <v>220</v>
      </c>
      <c r="H858" s="35" t="s">
        <v>191</v>
      </c>
      <c r="I858" s="35" t="s">
        <v>808</v>
      </c>
      <c r="J858" s="36" t="s">
        <v>1106</v>
      </c>
      <c r="K858" s="37">
        <v>18218369.759902865</v>
      </c>
      <c r="L858" s="37">
        <v>18358731.944589201</v>
      </c>
      <c r="M858" s="35"/>
    </row>
    <row r="859" spans="1:14" x14ac:dyDescent="0.3">
      <c r="A859" s="35" t="s">
        <v>33</v>
      </c>
      <c r="B859" s="35" t="s">
        <v>781</v>
      </c>
      <c r="C859" s="35" t="s">
        <v>111</v>
      </c>
      <c r="D859" s="35" t="s">
        <v>1102</v>
      </c>
      <c r="E859" s="35"/>
      <c r="F859" s="35" t="s">
        <v>189</v>
      </c>
      <c r="G859" s="35" t="s">
        <v>220</v>
      </c>
      <c r="H859" s="35" t="s">
        <v>191</v>
      </c>
      <c r="I859" s="35" t="s">
        <v>410</v>
      </c>
      <c r="J859" s="36" t="s">
        <v>1107</v>
      </c>
      <c r="K859" s="37">
        <v>40436425.796019636</v>
      </c>
      <c r="L859" s="37">
        <v>40721950.018084012</v>
      </c>
      <c r="M859" s="35"/>
    </row>
    <row r="860" spans="1:14" x14ac:dyDescent="0.3">
      <c r="A860" s="35" t="s">
        <v>33</v>
      </c>
      <c r="B860" s="35" t="s">
        <v>781</v>
      </c>
      <c r="C860" s="35" t="s">
        <v>111</v>
      </c>
      <c r="D860" s="35" t="s">
        <v>1102</v>
      </c>
      <c r="E860" s="35"/>
      <c r="F860" s="35" t="s">
        <v>189</v>
      </c>
      <c r="G860" s="35" t="s">
        <v>220</v>
      </c>
      <c r="H860" s="35" t="s">
        <v>191</v>
      </c>
      <c r="I860" s="35" t="s">
        <v>814</v>
      </c>
      <c r="J860" s="36" t="s">
        <v>1108</v>
      </c>
      <c r="K860" s="37">
        <v>50399430.918947861</v>
      </c>
      <c r="L860" s="37">
        <v>50736876.606792845</v>
      </c>
      <c r="M860" s="35"/>
    </row>
    <row r="861" spans="1:14" x14ac:dyDescent="0.3">
      <c r="A861" s="35" t="s">
        <v>33</v>
      </c>
      <c r="B861" s="35" t="s">
        <v>781</v>
      </c>
      <c r="C861" s="35" t="s">
        <v>111</v>
      </c>
      <c r="D861" s="35" t="s">
        <v>1102</v>
      </c>
      <c r="E861" s="35"/>
      <c r="F861" s="35" t="s">
        <v>189</v>
      </c>
      <c r="G861" s="35" t="s">
        <v>220</v>
      </c>
      <c r="H861" s="35" t="s">
        <v>191</v>
      </c>
      <c r="I861" s="35" t="s">
        <v>817</v>
      </c>
      <c r="J861" s="36" t="s">
        <v>1109</v>
      </c>
      <c r="K861" s="37">
        <v>12083583.381588558</v>
      </c>
      <c r="L861" s="37">
        <v>12176661.033798296</v>
      </c>
      <c r="M861" s="35"/>
      <c r="N861" s="34" t="s">
        <v>1916</v>
      </c>
    </row>
    <row r="862" spans="1:14" x14ac:dyDescent="0.3">
      <c r="A862" s="35" t="s">
        <v>33</v>
      </c>
      <c r="B862" s="35" t="s">
        <v>781</v>
      </c>
      <c r="C862" s="35" t="s">
        <v>111</v>
      </c>
      <c r="D862" s="35" t="s">
        <v>1102</v>
      </c>
      <c r="E862" s="35"/>
      <c r="F862" s="35" t="s">
        <v>189</v>
      </c>
      <c r="G862" s="35" t="s">
        <v>223</v>
      </c>
      <c r="H862" s="35" t="s">
        <v>191</v>
      </c>
      <c r="I862" s="35" t="s">
        <v>819</v>
      </c>
      <c r="J862" s="36" t="s">
        <v>1110</v>
      </c>
      <c r="K862" s="37">
        <v>223.30995356801765</v>
      </c>
      <c r="L862" s="37">
        <v>-2.3499303425078892</v>
      </c>
      <c r="M862" s="35"/>
    </row>
    <row r="863" spans="1:14" x14ac:dyDescent="0.3">
      <c r="A863" s="35" t="s">
        <v>33</v>
      </c>
      <c r="B863" s="35" t="s">
        <v>781</v>
      </c>
      <c r="C863" s="35" t="s">
        <v>111</v>
      </c>
      <c r="D863" s="35" t="s">
        <v>1102</v>
      </c>
      <c r="E863" s="35"/>
      <c r="F863" s="35" t="s">
        <v>189</v>
      </c>
      <c r="G863" s="35" t="s">
        <v>223</v>
      </c>
      <c r="H863" s="35" t="s">
        <v>191</v>
      </c>
      <c r="I863" s="35" t="s">
        <v>821</v>
      </c>
      <c r="J863" s="36" t="s">
        <v>1111</v>
      </c>
      <c r="K863" s="37">
        <v>183445.44230780524</v>
      </c>
      <c r="L863" s="37">
        <v>186439.36314112047</v>
      </c>
      <c r="M863" s="35"/>
    </row>
    <row r="864" spans="1:14" ht="15" thickBot="1" x14ac:dyDescent="0.35">
      <c r="A864" s="35" t="s">
        <v>33</v>
      </c>
      <c r="B864" s="35" t="s">
        <v>781</v>
      </c>
      <c r="C864" s="35" t="s">
        <v>111</v>
      </c>
      <c r="D864" s="35" t="s">
        <v>1102</v>
      </c>
      <c r="E864" s="35"/>
      <c r="F864" s="35" t="s">
        <v>189</v>
      </c>
      <c r="G864" s="35" t="s">
        <v>191</v>
      </c>
      <c r="H864" s="35" t="s">
        <v>220</v>
      </c>
      <c r="I864" s="35" t="s">
        <v>231</v>
      </c>
      <c r="J864" s="36" t="s">
        <v>1112</v>
      </c>
      <c r="K864" s="37">
        <v>116280713.87686802</v>
      </c>
      <c r="L864" s="37">
        <v>171933626.05224079</v>
      </c>
      <c r="M864" s="35"/>
    </row>
    <row r="865" spans="1:13" s="39" customFormat="1" x14ac:dyDescent="0.3">
      <c r="A865" s="38" t="s">
        <v>33</v>
      </c>
      <c r="B865" s="38" t="s">
        <v>781</v>
      </c>
      <c r="C865" s="38" t="s">
        <v>111</v>
      </c>
      <c r="E865" s="39">
        <v>15</v>
      </c>
      <c r="J865" s="112" t="s">
        <v>1113</v>
      </c>
      <c r="K865" s="113">
        <v>626932732.25431871</v>
      </c>
      <c r="L865" s="113">
        <v>684913051.21279168</v>
      </c>
      <c r="M865" s="39">
        <v>15</v>
      </c>
    </row>
    <row r="867" spans="1:13" x14ac:dyDescent="0.3">
      <c r="A867" s="35" t="s">
        <v>33</v>
      </c>
      <c r="B867" s="35" t="s">
        <v>781</v>
      </c>
      <c r="C867" s="35" t="s">
        <v>1114</v>
      </c>
      <c r="D867" s="35" t="s">
        <v>210</v>
      </c>
      <c r="E867" s="35"/>
      <c r="F867" s="35" t="s">
        <v>189</v>
      </c>
      <c r="G867" s="35" t="s">
        <v>220</v>
      </c>
      <c r="H867" s="35" t="s">
        <v>191</v>
      </c>
      <c r="I867" s="35" t="s">
        <v>803</v>
      </c>
      <c r="J867" s="36" t="s">
        <v>1115</v>
      </c>
      <c r="K867" s="37">
        <v>37480538.039344586</v>
      </c>
      <c r="L867" s="37">
        <v>37098343.892433889</v>
      </c>
      <c r="M867" s="35"/>
    </row>
    <row r="868" spans="1:13" x14ac:dyDescent="0.3">
      <c r="A868" s="35" t="s">
        <v>33</v>
      </c>
      <c r="B868" s="35" t="s">
        <v>781</v>
      </c>
      <c r="C868" s="35" t="s">
        <v>1114</v>
      </c>
      <c r="D868" s="35" t="s">
        <v>210</v>
      </c>
      <c r="E868" s="35"/>
      <c r="F868" s="35" t="s">
        <v>189</v>
      </c>
      <c r="G868" s="35" t="s">
        <v>220</v>
      </c>
      <c r="H868" s="35" t="s">
        <v>191</v>
      </c>
      <c r="I868" s="35" t="s">
        <v>803</v>
      </c>
      <c r="J868" s="36" t="s">
        <v>1116</v>
      </c>
      <c r="K868" s="37">
        <v>103666008.52054921</v>
      </c>
      <c r="L868" s="37">
        <v>102547632.6463037</v>
      </c>
      <c r="M868" s="35"/>
    </row>
    <row r="869" spans="1:13" x14ac:dyDescent="0.3">
      <c r="A869" s="35" t="s">
        <v>33</v>
      </c>
      <c r="B869" s="35" t="s">
        <v>781</v>
      </c>
      <c r="C869" s="35" t="s">
        <v>1114</v>
      </c>
      <c r="D869" s="35" t="s">
        <v>210</v>
      </c>
      <c r="E869" s="35"/>
      <c r="F869" s="35" t="s">
        <v>189</v>
      </c>
      <c r="G869" s="35" t="s">
        <v>220</v>
      </c>
      <c r="H869" s="35" t="s">
        <v>191</v>
      </c>
      <c r="I869" s="35" t="s">
        <v>803</v>
      </c>
      <c r="J869" s="36" t="s">
        <v>1117</v>
      </c>
      <c r="K869" s="37">
        <v>2950290.3140625809</v>
      </c>
      <c r="L869" s="37">
        <v>2920644.6874244874</v>
      </c>
      <c r="M869" s="35"/>
    </row>
    <row r="870" spans="1:13" x14ac:dyDescent="0.3">
      <c r="A870" s="35" t="s">
        <v>33</v>
      </c>
      <c r="B870" s="35" t="s">
        <v>781</v>
      </c>
      <c r="C870" s="35" t="s">
        <v>1114</v>
      </c>
      <c r="D870" s="35" t="s">
        <v>210</v>
      </c>
      <c r="E870" s="35"/>
      <c r="F870" s="35" t="s">
        <v>189</v>
      </c>
      <c r="G870" s="35" t="s">
        <v>220</v>
      </c>
      <c r="H870" s="35" t="s">
        <v>191</v>
      </c>
      <c r="I870" s="35" t="s">
        <v>806</v>
      </c>
      <c r="J870" s="36" t="s">
        <v>1118</v>
      </c>
      <c r="K870" s="37">
        <v>20262173.899969019</v>
      </c>
      <c r="L870" s="37">
        <v>19898200.527885869</v>
      </c>
      <c r="M870" s="35"/>
    </row>
    <row r="871" spans="1:13" x14ac:dyDescent="0.3">
      <c r="A871" s="35" t="s">
        <v>33</v>
      </c>
      <c r="B871" s="35" t="s">
        <v>781</v>
      </c>
      <c r="C871" s="35" t="s">
        <v>1114</v>
      </c>
      <c r="D871" s="35" t="s">
        <v>210</v>
      </c>
      <c r="E871" s="35"/>
      <c r="F871" s="35" t="s">
        <v>189</v>
      </c>
      <c r="G871" s="35" t="s">
        <v>220</v>
      </c>
      <c r="H871" s="35" t="s">
        <v>191</v>
      </c>
      <c r="I871" s="35" t="s">
        <v>806</v>
      </c>
      <c r="J871" s="36" t="s">
        <v>1119</v>
      </c>
      <c r="K871" s="37">
        <v>6696508.5258511258</v>
      </c>
      <c r="L871" s="37">
        <v>6462539.3517364217</v>
      </c>
      <c r="M871" s="35"/>
    </row>
    <row r="872" spans="1:13" x14ac:dyDescent="0.3">
      <c r="A872" s="35" t="s">
        <v>33</v>
      </c>
      <c r="B872" s="35" t="s">
        <v>781</v>
      </c>
      <c r="C872" s="35" t="s">
        <v>1114</v>
      </c>
      <c r="D872" s="35" t="s">
        <v>210</v>
      </c>
      <c r="E872" s="35"/>
      <c r="F872" s="35" t="s">
        <v>189</v>
      </c>
      <c r="G872" s="35" t="s">
        <v>220</v>
      </c>
      <c r="H872" s="35" t="s">
        <v>191</v>
      </c>
      <c r="I872" s="35" t="s">
        <v>806</v>
      </c>
      <c r="J872" s="36" t="s">
        <v>1120</v>
      </c>
      <c r="K872" s="37">
        <v>426434.19120134041</v>
      </c>
      <c r="L872" s="37">
        <v>422353.35182832903</v>
      </c>
      <c r="M872" s="35"/>
    </row>
    <row r="873" spans="1:13" x14ac:dyDescent="0.3">
      <c r="A873" s="35" t="s">
        <v>33</v>
      </c>
      <c r="B873" s="35" t="s">
        <v>781</v>
      </c>
      <c r="C873" s="35" t="s">
        <v>1114</v>
      </c>
      <c r="D873" s="35" t="s">
        <v>210</v>
      </c>
      <c r="E873" s="35"/>
      <c r="F873" s="35" t="s">
        <v>189</v>
      </c>
      <c r="G873" s="35" t="s">
        <v>220</v>
      </c>
      <c r="H873" s="35" t="s">
        <v>191</v>
      </c>
      <c r="I873" s="35" t="s">
        <v>808</v>
      </c>
      <c r="J873" s="36" t="s">
        <v>1121</v>
      </c>
      <c r="K873" s="37">
        <v>110864938.38650937</v>
      </c>
      <c r="L873" s="37">
        <v>109803996.24118188</v>
      </c>
      <c r="M873" s="35"/>
    </row>
    <row r="874" spans="1:13" x14ac:dyDescent="0.3">
      <c r="A874" s="35" t="s">
        <v>33</v>
      </c>
      <c r="B874" s="35" t="s">
        <v>781</v>
      </c>
      <c r="C874" s="35" t="s">
        <v>1114</v>
      </c>
      <c r="D874" s="35" t="s">
        <v>210</v>
      </c>
      <c r="E874" s="35"/>
      <c r="F874" s="35" t="s">
        <v>189</v>
      </c>
      <c r="G874" s="35" t="s">
        <v>220</v>
      </c>
      <c r="H874" s="35" t="s">
        <v>191</v>
      </c>
      <c r="I874" s="35" t="s">
        <v>808</v>
      </c>
      <c r="J874" s="36" t="s">
        <v>1122</v>
      </c>
      <c r="K874" s="37">
        <v>360452130.91023898</v>
      </c>
      <c r="L874" s="37">
        <v>354712614.27496016</v>
      </c>
      <c r="M874" s="35"/>
    </row>
    <row r="875" spans="1:13" x14ac:dyDescent="0.3">
      <c r="A875" s="35" t="s">
        <v>33</v>
      </c>
      <c r="B875" s="35" t="s">
        <v>781</v>
      </c>
      <c r="C875" s="35" t="s">
        <v>1114</v>
      </c>
      <c r="D875" s="35" t="s">
        <v>210</v>
      </c>
      <c r="E875" s="35"/>
      <c r="F875" s="35" t="s">
        <v>189</v>
      </c>
      <c r="G875" s="35" t="s">
        <v>220</v>
      </c>
      <c r="H875" s="35" t="s">
        <v>191</v>
      </c>
      <c r="I875" s="35" t="s">
        <v>808</v>
      </c>
      <c r="J875" s="36" t="s">
        <v>1123</v>
      </c>
      <c r="K875" s="37">
        <v>383750389.36694229</v>
      </c>
      <c r="L875" s="37">
        <v>378547624.47131014</v>
      </c>
      <c r="M875" s="35"/>
    </row>
    <row r="876" spans="1:13" x14ac:dyDescent="0.3">
      <c r="A876" s="35" t="s">
        <v>33</v>
      </c>
      <c r="B876" s="35" t="s">
        <v>781</v>
      </c>
      <c r="C876" s="35" t="s">
        <v>1114</v>
      </c>
      <c r="D876" s="35" t="s">
        <v>210</v>
      </c>
      <c r="E876" s="35"/>
      <c r="F876" s="35" t="s">
        <v>189</v>
      </c>
      <c r="G876" s="35" t="s">
        <v>220</v>
      </c>
      <c r="H876" s="35" t="s">
        <v>191</v>
      </c>
      <c r="I876" s="35" t="s">
        <v>808</v>
      </c>
      <c r="J876" s="36" t="s">
        <v>1124</v>
      </c>
      <c r="K876" s="37">
        <v>38640094.771683402</v>
      </c>
      <c r="L876" s="37">
        <v>38270321.373173885</v>
      </c>
      <c r="M876" s="35"/>
    </row>
    <row r="877" spans="1:13" x14ac:dyDescent="0.3">
      <c r="A877" s="35" t="s">
        <v>33</v>
      </c>
      <c r="B877" s="35" t="s">
        <v>781</v>
      </c>
      <c r="C877" s="35" t="s">
        <v>1114</v>
      </c>
      <c r="D877" s="35" t="s">
        <v>210</v>
      </c>
      <c r="E877" s="35"/>
      <c r="F877" s="35" t="s">
        <v>189</v>
      </c>
      <c r="G877" s="35" t="s">
        <v>220</v>
      </c>
      <c r="H877" s="35" t="s">
        <v>191</v>
      </c>
      <c r="I877" s="35" t="s">
        <v>410</v>
      </c>
      <c r="J877" s="36" t="s">
        <v>1125</v>
      </c>
      <c r="K877" s="37">
        <v>46677498.448385358</v>
      </c>
      <c r="L877" s="37">
        <v>46168098.474537231</v>
      </c>
      <c r="M877" s="35"/>
    </row>
    <row r="878" spans="1:13" x14ac:dyDescent="0.3">
      <c r="A878" s="35" t="s">
        <v>33</v>
      </c>
      <c r="B878" s="35" t="s">
        <v>781</v>
      </c>
      <c r="C878" s="35" t="s">
        <v>1114</v>
      </c>
      <c r="D878" s="35" t="s">
        <v>210</v>
      </c>
      <c r="E878" s="35"/>
      <c r="F878" s="35" t="s">
        <v>189</v>
      </c>
      <c r="G878" s="35" t="s">
        <v>220</v>
      </c>
      <c r="H878" s="35" t="s">
        <v>191</v>
      </c>
      <c r="I878" s="35" t="s">
        <v>410</v>
      </c>
      <c r="J878" s="36" t="s">
        <v>1126</v>
      </c>
      <c r="K878" s="37">
        <v>41154114.523516245</v>
      </c>
      <c r="L878" s="37">
        <v>40712023.593155578</v>
      </c>
      <c r="M878" s="35"/>
    </row>
    <row r="879" spans="1:13" x14ac:dyDescent="0.3">
      <c r="A879" s="35" t="s">
        <v>33</v>
      </c>
      <c r="B879" s="35" t="s">
        <v>781</v>
      </c>
      <c r="C879" s="35" t="s">
        <v>1114</v>
      </c>
      <c r="D879" s="35" t="s">
        <v>210</v>
      </c>
      <c r="E879" s="35"/>
      <c r="F879" s="35" t="s">
        <v>189</v>
      </c>
      <c r="G879" s="35" t="s">
        <v>220</v>
      </c>
      <c r="H879" s="35" t="s">
        <v>191</v>
      </c>
      <c r="I879" s="35" t="s">
        <v>814</v>
      </c>
      <c r="J879" s="36" t="s">
        <v>1127</v>
      </c>
      <c r="K879" s="37">
        <v>31397542.634217143</v>
      </c>
      <c r="L879" s="37">
        <v>31097078.152613182</v>
      </c>
      <c r="M879" s="35"/>
    </row>
    <row r="880" spans="1:13" x14ac:dyDescent="0.3">
      <c r="A880" s="35" t="s">
        <v>33</v>
      </c>
      <c r="B880" s="35" t="s">
        <v>781</v>
      </c>
      <c r="C880" s="35" t="s">
        <v>1114</v>
      </c>
      <c r="D880" s="35" t="s">
        <v>210</v>
      </c>
      <c r="E880" s="35"/>
      <c r="F880" s="35" t="s">
        <v>189</v>
      </c>
      <c r="G880" s="35" t="s">
        <v>220</v>
      </c>
      <c r="H880" s="35" t="s">
        <v>191</v>
      </c>
      <c r="I880" s="35" t="s">
        <v>814</v>
      </c>
      <c r="J880" s="36" t="s">
        <v>1128</v>
      </c>
      <c r="K880" s="37">
        <v>1222075.2169628593</v>
      </c>
      <c r="L880" s="37">
        <v>1210380.3464176201</v>
      </c>
      <c r="M880" s="35"/>
    </row>
    <row r="881" spans="1:13" x14ac:dyDescent="0.3">
      <c r="A881" s="35" t="s">
        <v>33</v>
      </c>
      <c r="B881" s="35" t="s">
        <v>781</v>
      </c>
      <c r="C881" s="35" t="s">
        <v>1114</v>
      </c>
      <c r="D881" s="35" t="s">
        <v>210</v>
      </c>
      <c r="E881" s="35"/>
      <c r="F881" s="35" t="s">
        <v>189</v>
      </c>
      <c r="G881" s="35" t="s">
        <v>220</v>
      </c>
      <c r="H881" s="35" t="s">
        <v>191</v>
      </c>
      <c r="I881" s="35" t="s">
        <v>814</v>
      </c>
      <c r="J881" s="36" t="s">
        <v>1129</v>
      </c>
      <c r="K881" s="37">
        <v>68324382.909478366</v>
      </c>
      <c r="L881" s="37">
        <v>67626263.545874536</v>
      </c>
      <c r="M881" s="35"/>
    </row>
    <row r="882" spans="1:13" x14ac:dyDescent="0.3">
      <c r="A882" s="35" t="s">
        <v>33</v>
      </c>
      <c r="B882" s="35" t="s">
        <v>781</v>
      </c>
      <c r="C882" s="35" t="s">
        <v>1114</v>
      </c>
      <c r="D882" s="35" t="s">
        <v>210</v>
      </c>
      <c r="E882" s="35"/>
      <c r="F882" s="35" t="s">
        <v>189</v>
      </c>
      <c r="G882" s="35" t="s">
        <v>220</v>
      </c>
      <c r="H882" s="35" t="s">
        <v>191</v>
      </c>
      <c r="I882" s="35" t="s">
        <v>817</v>
      </c>
      <c r="J882" s="36" t="s">
        <v>1130</v>
      </c>
      <c r="K882" s="37">
        <v>7610711.1218226859</v>
      </c>
      <c r="L882" s="37">
        <v>7537879.0407105843</v>
      </c>
      <c r="M882" s="35"/>
    </row>
    <row r="883" spans="1:13" x14ac:dyDescent="0.3">
      <c r="A883" s="35" t="s">
        <v>33</v>
      </c>
      <c r="B883" s="35" t="s">
        <v>781</v>
      </c>
      <c r="C883" s="35" t="s">
        <v>1114</v>
      </c>
      <c r="D883" s="35" t="s">
        <v>210</v>
      </c>
      <c r="E883" s="35"/>
      <c r="F883" s="35" t="s">
        <v>189</v>
      </c>
      <c r="G883" s="35" t="s">
        <v>220</v>
      </c>
      <c r="H883" s="35" t="s">
        <v>191</v>
      </c>
      <c r="I883" s="35" t="s">
        <v>817</v>
      </c>
      <c r="J883" s="36" t="s">
        <v>1131</v>
      </c>
      <c r="K883" s="37">
        <v>11241343.433207747</v>
      </c>
      <c r="L883" s="37">
        <v>11127384.540770195</v>
      </c>
      <c r="M883" s="35"/>
    </row>
    <row r="884" spans="1:13" x14ac:dyDescent="0.3">
      <c r="A884" s="35" t="s">
        <v>33</v>
      </c>
      <c r="B884" s="35" t="s">
        <v>781</v>
      </c>
      <c r="C884" s="35" t="s">
        <v>1114</v>
      </c>
      <c r="D884" s="35" t="s">
        <v>210</v>
      </c>
      <c r="E884" s="35"/>
      <c r="F884" s="35" t="s">
        <v>189</v>
      </c>
      <c r="G884" s="35" t="s">
        <v>220</v>
      </c>
      <c r="H884" s="35" t="s">
        <v>191</v>
      </c>
      <c r="I884" s="35" t="s">
        <v>817</v>
      </c>
      <c r="J884" s="36" t="s">
        <v>1132</v>
      </c>
      <c r="K884" s="37">
        <v>791662.17223478132</v>
      </c>
      <c r="L884" s="37">
        <v>784086.21742337639</v>
      </c>
      <c r="M884" s="35"/>
    </row>
    <row r="885" spans="1:13" x14ac:dyDescent="0.3">
      <c r="A885" s="35" t="s">
        <v>33</v>
      </c>
      <c r="B885" s="35" t="s">
        <v>781</v>
      </c>
      <c r="C885" s="35" t="s">
        <v>1114</v>
      </c>
      <c r="D885" s="35" t="s">
        <v>210</v>
      </c>
      <c r="E885" s="35"/>
      <c r="F885" s="35" t="s">
        <v>189</v>
      </c>
      <c r="G885" s="35" t="s">
        <v>223</v>
      </c>
      <c r="H885" s="35" t="s">
        <v>191</v>
      </c>
      <c r="I885" s="35" t="s">
        <v>854</v>
      </c>
      <c r="J885" s="36" t="s">
        <v>1133</v>
      </c>
      <c r="K885" s="37">
        <v>154374.63109785286</v>
      </c>
      <c r="L885" s="37">
        <v>152897.31505290003</v>
      </c>
      <c r="M885" s="35"/>
    </row>
    <row r="886" spans="1:13" x14ac:dyDescent="0.3">
      <c r="A886" s="35" t="s">
        <v>33</v>
      </c>
      <c r="B886" s="35" t="s">
        <v>781</v>
      </c>
      <c r="C886" s="35" t="s">
        <v>1114</v>
      </c>
      <c r="D886" s="35" t="s">
        <v>210</v>
      </c>
      <c r="E886" s="35"/>
      <c r="F886" s="35" t="s">
        <v>189</v>
      </c>
      <c r="G886" s="35" t="s">
        <v>223</v>
      </c>
      <c r="H886" s="35" t="s">
        <v>191</v>
      </c>
      <c r="I886" s="35" t="s">
        <v>819</v>
      </c>
      <c r="J886" s="36" t="s">
        <v>1134</v>
      </c>
      <c r="K886" s="37">
        <v>210274.1620767056</v>
      </c>
      <c r="L886" s="37">
        <v>126231.52681839783</v>
      </c>
      <c r="M886" s="35"/>
    </row>
    <row r="887" spans="1:13" x14ac:dyDescent="0.3">
      <c r="A887" s="35" t="s">
        <v>33</v>
      </c>
      <c r="B887" s="35" t="s">
        <v>781</v>
      </c>
      <c r="C887" s="35" t="s">
        <v>1114</v>
      </c>
      <c r="D887" s="35" t="s">
        <v>210</v>
      </c>
      <c r="E887" s="35"/>
      <c r="F887" s="35" t="s">
        <v>189</v>
      </c>
      <c r="G887" s="35" t="s">
        <v>223</v>
      </c>
      <c r="H887" s="35" t="s">
        <v>191</v>
      </c>
      <c r="I887" s="35" t="s">
        <v>821</v>
      </c>
      <c r="J887" s="36" t="s">
        <v>1135</v>
      </c>
      <c r="K887" s="37">
        <v>1675910.7406482117</v>
      </c>
      <c r="L887" s="37">
        <v>1650215.3483874151</v>
      </c>
      <c r="M887" s="35"/>
    </row>
    <row r="888" spans="1:13" ht="15" thickBot="1" x14ac:dyDescent="0.35">
      <c r="A888" s="35" t="s">
        <v>33</v>
      </c>
      <c r="B888" s="35" t="s">
        <v>781</v>
      </c>
      <c r="C888" s="35" t="s">
        <v>1114</v>
      </c>
      <c r="D888" s="35" t="s">
        <v>210</v>
      </c>
      <c r="E888" s="35"/>
      <c r="F888" s="35" t="s">
        <v>189</v>
      </c>
      <c r="G888" s="35" t="s">
        <v>191</v>
      </c>
      <c r="H888" s="35" t="s">
        <v>220</v>
      </c>
      <c r="I888" s="35" t="s">
        <v>231</v>
      </c>
      <c r="J888" s="36" t="s">
        <v>1136</v>
      </c>
      <c r="K888" s="37">
        <v>77989040.652732998</v>
      </c>
      <c r="L888" s="37">
        <v>128643905.39068143</v>
      </c>
      <c r="M888" s="35"/>
    </row>
    <row r="889" spans="1:13" s="39" customFormat="1" x14ac:dyDescent="0.3">
      <c r="A889" s="38" t="s">
        <v>33</v>
      </c>
      <c r="B889" s="38" t="s">
        <v>781</v>
      </c>
      <c r="C889" s="38" t="s">
        <v>1114</v>
      </c>
      <c r="E889" s="39">
        <v>16</v>
      </c>
      <c r="J889" s="112" t="s">
        <v>1137</v>
      </c>
      <c r="K889" s="113">
        <v>1353638437.5727327</v>
      </c>
      <c r="L889" s="113">
        <v>1387520714.3106813</v>
      </c>
      <c r="M889" s="39">
        <v>16</v>
      </c>
    </row>
    <row r="891" spans="1:13" x14ac:dyDescent="0.3">
      <c r="A891" s="35" t="s">
        <v>33</v>
      </c>
      <c r="B891" s="35" t="s">
        <v>781</v>
      </c>
      <c r="C891" s="35" t="s">
        <v>1138</v>
      </c>
      <c r="D891" s="35" t="s">
        <v>1139</v>
      </c>
      <c r="E891" s="35"/>
      <c r="F891" s="35" t="s">
        <v>189</v>
      </c>
      <c r="G891" s="35" t="s">
        <v>220</v>
      </c>
      <c r="H891" s="35" t="s">
        <v>191</v>
      </c>
      <c r="I891" s="35" t="s">
        <v>803</v>
      </c>
      <c r="J891" s="36" t="s">
        <v>1140</v>
      </c>
      <c r="K891" s="37">
        <v>55304487.061785214</v>
      </c>
      <c r="L891" s="37">
        <v>55261006.621785246</v>
      </c>
      <c r="M891" s="35"/>
    </row>
    <row r="892" spans="1:13" x14ac:dyDescent="0.3">
      <c r="A892" s="35" t="s">
        <v>33</v>
      </c>
      <c r="B892" s="35" t="s">
        <v>781</v>
      </c>
      <c r="C892" s="35" t="s">
        <v>1138</v>
      </c>
      <c r="D892" s="35" t="s">
        <v>1139</v>
      </c>
      <c r="E892" s="35"/>
      <c r="F892" s="35" t="s">
        <v>189</v>
      </c>
      <c r="G892" s="35" t="s">
        <v>220</v>
      </c>
      <c r="H892" s="35" t="s">
        <v>191</v>
      </c>
      <c r="I892" s="35" t="s">
        <v>806</v>
      </c>
      <c r="J892" s="36" t="s">
        <v>1141</v>
      </c>
      <c r="K892" s="37">
        <v>9948011.7488771249</v>
      </c>
      <c r="L892" s="37">
        <v>9777467.3888771329</v>
      </c>
      <c r="M892" s="35"/>
    </row>
    <row r="893" spans="1:13" x14ac:dyDescent="0.3">
      <c r="A893" s="35" t="s">
        <v>33</v>
      </c>
      <c r="B893" s="35" t="s">
        <v>781</v>
      </c>
      <c r="C893" s="35" t="s">
        <v>1138</v>
      </c>
      <c r="D893" s="35" t="s">
        <v>1139</v>
      </c>
      <c r="E893" s="35"/>
      <c r="F893" s="35" t="s">
        <v>189</v>
      </c>
      <c r="G893" s="35" t="s">
        <v>220</v>
      </c>
      <c r="H893" s="35" t="s">
        <v>191</v>
      </c>
      <c r="I893" s="35" t="s">
        <v>808</v>
      </c>
      <c r="J893" s="36" t="s">
        <v>1142</v>
      </c>
      <c r="K893" s="37">
        <v>552241668.50237715</v>
      </c>
      <c r="L893" s="37">
        <v>550899905.0623771</v>
      </c>
      <c r="M893" s="35"/>
    </row>
    <row r="894" spans="1:13" x14ac:dyDescent="0.3">
      <c r="A894" s="35" t="s">
        <v>33</v>
      </c>
      <c r="B894" s="35" t="s">
        <v>781</v>
      </c>
      <c r="C894" s="35" t="s">
        <v>1138</v>
      </c>
      <c r="D894" s="35" t="s">
        <v>1139</v>
      </c>
      <c r="E894" s="35"/>
      <c r="F894" s="35" t="s">
        <v>189</v>
      </c>
      <c r="G894" s="35" t="s">
        <v>220</v>
      </c>
      <c r="H894" s="35" t="s">
        <v>191</v>
      </c>
      <c r="I894" s="35" t="s">
        <v>410</v>
      </c>
      <c r="J894" s="36" t="s">
        <v>1143</v>
      </c>
      <c r="K894" s="37">
        <v>61828737.069286607</v>
      </c>
      <c r="L894" s="37">
        <v>61758530.469286643</v>
      </c>
      <c r="M894" s="35"/>
    </row>
    <row r="895" spans="1:13" x14ac:dyDescent="0.3">
      <c r="A895" s="35" t="s">
        <v>33</v>
      </c>
      <c r="B895" s="35" t="s">
        <v>781</v>
      </c>
      <c r="C895" s="35" t="s">
        <v>1138</v>
      </c>
      <c r="D895" s="35" t="s">
        <v>1139</v>
      </c>
      <c r="E895" s="35"/>
      <c r="F895" s="35" t="s">
        <v>189</v>
      </c>
      <c r="G895" s="35" t="s">
        <v>220</v>
      </c>
      <c r="H895" s="35" t="s">
        <v>191</v>
      </c>
      <c r="I895" s="35" t="s">
        <v>814</v>
      </c>
      <c r="J895" s="36" t="s">
        <v>1144</v>
      </c>
      <c r="K895" s="37">
        <v>46354237.158610381</v>
      </c>
      <c r="L895" s="37">
        <v>46354237.158610381</v>
      </c>
      <c r="M895" s="35"/>
    </row>
    <row r="896" spans="1:13" x14ac:dyDescent="0.3">
      <c r="A896" s="35" t="s">
        <v>33</v>
      </c>
      <c r="B896" s="35" t="s">
        <v>781</v>
      </c>
      <c r="C896" s="35" t="s">
        <v>1138</v>
      </c>
      <c r="D896" s="35" t="s">
        <v>1139</v>
      </c>
      <c r="E896" s="35"/>
      <c r="F896" s="35" t="s">
        <v>189</v>
      </c>
      <c r="G896" s="35" t="s">
        <v>220</v>
      </c>
      <c r="H896" s="35" t="s">
        <v>191</v>
      </c>
      <c r="I896" s="35" t="s">
        <v>817</v>
      </c>
      <c r="J896" s="36" t="s">
        <v>1145</v>
      </c>
      <c r="K896" s="37">
        <v>11964477.579063546</v>
      </c>
      <c r="L896" s="37">
        <v>11964477.579063546</v>
      </c>
      <c r="M896" s="35"/>
    </row>
    <row r="897" spans="1:13" ht="15" thickBot="1" x14ac:dyDescent="0.35">
      <c r="A897" s="35" t="s">
        <v>33</v>
      </c>
      <c r="B897" s="35" t="s">
        <v>781</v>
      </c>
      <c r="C897" s="35" t="s">
        <v>1138</v>
      </c>
      <c r="D897" s="35" t="s">
        <v>1139</v>
      </c>
      <c r="E897" s="35"/>
      <c r="F897" s="35" t="s">
        <v>189</v>
      </c>
      <c r="G897" s="35" t="s">
        <v>191</v>
      </c>
      <c r="H897" s="35" t="s">
        <v>220</v>
      </c>
      <c r="I897" s="35" t="s">
        <v>231</v>
      </c>
      <c r="J897" s="36" t="s">
        <v>1146</v>
      </c>
      <c r="K897" s="37">
        <v>48259321.939080276</v>
      </c>
      <c r="L897" s="37">
        <v>51888569.378619157</v>
      </c>
      <c r="M897" s="35"/>
    </row>
    <row r="898" spans="1:13" s="39" customFormat="1" x14ac:dyDescent="0.3">
      <c r="A898" s="38" t="s">
        <v>33</v>
      </c>
      <c r="B898" s="38" t="s">
        <v>781</v>
      </c>
      <c r="C898" s="38" t="s">
        <v>1138</v>
      </c>
      <c r="E898" s="39">
        <v>16</v>
      </c>
      <c r="J898" s="112" t="s">
        <v>1147</v>
      </c>
      <c r="K898" s="113">
        <v>785900941.05908024</v>
      </c>
      <c r="L898" s="113">
        <v>787904193.65861928</v>
      </c>
      <c r="M898" s="39">
        <v>16</v>
      </c>
    </row>
    <row r="900" spans="1:13" x14ac:dyDescent="0.3">
      <c r="A900" s="35" t="s">
        <v>33</v>
      </c>
      <c r="B900" s="35" t="s">
        <v>781</v>
      </c>
      <c r="C900" s="35" t="s">
        <v>1148</v>
      </c>
      <c r="D900" s="35" t="s">
        <v>210</v>
      </c>
      <c r="E900" s="35"/>
      <c r="F900" s="35" t="s">
        <v>301</v>
      </c>
      <c r="G900" s="35" t="s">
        <v>191</v>
      </c>
      <c r="H900" s="35" t="s">
        <v>220</v>
      </c>
      <c r="I900" s="35" t="s">
        <v>231</v>
      </c>
      <c r="J900" s="36" t="s">
        <v>1149</v>
      </c>
      <c r="K900" s="37">
        <v>2802923.8921236144</v>
      </c>
      <c r="L900" s="37">
        <v>2802925.2978293966</v>
      </c>
      <c r="M900" s="35"/>
    </row>
    <row r="901" spans="1:13" ht="15" thickBot="1" x14ac:dyDescent="0.35">
      <c r="A901" s="35" t="s">
        <v>33</v>
      </c>
      <c r="B901" s="35" t="s">
        <v>781</v>
      </c>
      <c r="C901" s="35" t="s">
        <v>1148</v>
      </c>
      <c r="D901" s="35" t="s">
        <v>1139</v>
      </c>
      <c r="E901" s="35"/>
      <c r="F901" s="35" t="s">
        <v>301</v>
      </c>
      <c r="G901" s="35" t="s">
        <v>191</v>
      </c>
      <c r="H901" s="35" t="s">
        <v>220</v>
      </c>
      <c r="I901" s="35" t="s">
        <v>231</v>
      </c>
      <c r="J901" s="36" t="s">
        <v>1150</v>
      </c>
      <c r="K901" s="37">
        <v>1379895.7959281837</v>
      </c>
      <c r="L901" s="37">
        <v>1379896.5188836579</v>
      </c>
      <c r="M901" s="35"/>
    </row>
    <row r="902" spans="1:13" s="39" customFormat="1" x14ac:dyDescent="0.3">
      <c r="A902" s="26"/>
      <c r="B902" s="38" t="s">
        <v>781</v>
      </c>
      <c r="C902" s="38" t="s">
        <v>1148</v>
      </c>
      <c r="E902" s="39">
        <v>16</v>
      </c>
      <c r="J902" s="112" t="s">
        <v>1151</v>
      </c>
      <c r="K902" s="113">
        <v>4182819.6880517984</v>
      </c>
      <c r="L902" s="113">
        <v>4182821.8167130547</v>
      </c>
      <c r="M902" s="39">
        <v>16</v>
      </c>
    </row>
    <row r="904" spans="1:13" ht="17.399999999999999" x14ac:dyDescent="0.3">
      <c r="A904" s="38" t="s">
        <v>33</v>
      </c>
      <c r="B904" s="42" t="s">
        <v>781</v>
      </c>
      <c r="C904" s="39"/>
      <c r="J904" s="40" t="s">
        <v>1152</v>
      </c>
      <c r="K904" s="41">
        <f t="shared" ref="K904:L904" si="2">SUM(K902,K898,K889,K865,K853,K846,K813,K795,K744,K724,K715,K712,K681,K667,K656,K648,K641,K630,K621,K595,K588,K571,K568,K565,K562,K559)</f>
        <v>13446846509.268723</v>
      </c>
      <c r="L904" s="41">
        <f t="shared" si="2"/>
        <v>14138199093.020206</v>
      </c>
    </row>
    <row r="905" spans="1:13" x14ac:dyDescent="0.3">
      <c r="K905" s="50"/>
    </row>
    <row r="906" spans="1:13" ht="15" thickBot="1" x14ac:dyDescent="0.35">
      <c r="A906" s="35" t="s">
        <v>33</v>
      </c>
      <c r="B906" s="35" t="s">
        <v>1153</v>
      </c>
      <c r="C906" s="35" t="s">
        <v>1154</v>
      </c>
      <c r="D906" s="35" t="s">
        <v>799</v>
      </c>
      <c r="E906" s="35"/>
      <c r="F906" s="35" t="s">
        <v>189</v>
      </c>
      <c r="G906" s="35" t="s">
        <v>191</v>
      </c>
      <c r="H906" s="35" t="s">
        <v>220</v>
      </c>
      <c r="I906" s="35" t="s">
        <v>231</v>
      </c>
      <c r="J906" s="36" t="s">
        <v>1155</v>
      </c>
      <c r="K906" s="37">
        <v>44299944.872051142</v>
      </c>
      <c r="L906" s="37">
        <v>44299944.872051142</v>
      </c>
      <c r="M906" s="35"/>
    </row>
    <row r="907" spans="1:13" s="39" customFormat="1" x14ac:dyDescent="0.3">
      <c r="A907" s="38" t="s">
        <v>33</v>
      </c>
      <c r="B907" s="38" t="s">
        <v>1153</v>
      </c>
      <c r="C907" s="38" t="s">
        <v>1154</v>
      </c>
      <c r="J907" s="112" t="s">
        <v>1156</v>
      </c>
      <c r="K907" s="113">
        <v>44299944.872051142</v>
      </c>
      <c r="L907" s="113">
        <v>44299944.872051142</v>
      </c>
    </row>
    <row r="909" spans="1:13" x14ac:dyDescent="0.3">
      <c r="A909" s="35" t="s">
        <v>33</v>
      </c>
      <c r="B909" s="35" t="s">
        <v>1153</v>
      </c>
      <c r="C909" s="35" t="s">
        <v>1157</v>
      </c>
      <c r="D909" s="35" t="s">
        <v>188</v>
      </c>
      <c r="E909" s="35"/>
      <c r="F909" s="35" t="s">
        <v>189</v>
      </c>
      <c r="G909" s="35" t="s">
        <v>220</v>
      </c>
      <c r="H909" s="35" t="s">
        <v>191</v>
      </c>
      <c r="I909" s="35" t="s">
        <v>1158</v>
      </c>
      <c r="J909" s="36" t="s">
        <v>1159</v>
      </c>
      <c r="K909" s="37">
        <v>72128224.329999849</v>
      </c>
      <c r="L909" s="37">
        <v>72043885.209999785</v>
      </c>
      <c r="M909" s="35"/>
    </row>
    <row r="910" spans="1:13" x14ac:dyDescent="0.3">
      <c r="A910" s="35" t="s">
        <v>33</v>
      </c>
      <c r="B910" s="35" t="s">
        <v>1153</v>
      </c>
      <c r="C910" s="35" t="s">
        <v>1157</v>
      </c>
      <c r="D910" s="35" t="s">
        <v>188</v>
      </c>
      <c r="E910" s="35"/>
      <c r="F910" s="35" t="s">
        <v>189</v>
      </c>
      <c r="G910" s="35" t="s">
        <v>220</v>
      </c>
      <c r="H910" s="35" t="s">
        <v>191</v>
      </c>
      <c r="I910" s="35" t="s">
        <v>1158</v>
      </c>
      <c r="J910" s="36" t="s">
        <v>1160</v>
      </c>
      <c r="K910" s="37">
        <v>13977069.93</v>
      </c>
      <c r="L910" s="37">
        <v>13977069.93</v>
      </c>
      <c r="M910" s="35"/>
    </row>
    <row r="911" spans="1:13" x14ac:dyDescent="0.3">
      <c r="A911" s="35" t="s">
        <v>33</v>
      </c>
      <c r="B911" s="35" t="s">
        <v>1153</v>
      </c>
      <c r="C911" s="35" t="s">
        <v>1157</v>
      </c>
      <c r="D911" s="35" t="s">
        <v>188</v>
      </c>
      <c r="E911" s="35"/>
      <c r="F911" s="35" t="s">
        <v>189</v>
      </c>
      <c r="G911" s="35" t="s">
        <v>220</v>
      </c>
      <c r="H911" s="35" t="s">
        <v>191</v>
      </c>
      <c r="I911" s="35" t="s">
        <v>1158</v>
      </c>
      <c r="J911" s="36" t="s">
        <v>1161</v>
      </c>
      <c r="K911" s="37">
        <v>3201369.64</v>
      </c>
      <c r="L911" s="37">
        <v>3201369.64</v>
      </c>
      <c r="M911" s="35"/>
    </row>
    <row r="912" spans="1:13" x14ac:dyDescent="0.3">
      <c r="A912" s="35" t="s">
        <v>33</v>
      </c>
      <c r="B912" s="35" t="s">
        <v>1153</v>
      </c>
      <c r="C912" s="35" t="s">
        <v>1157</v>
      </c>
      <c r="D912" s="35" t="s">
        <v>188</v>
      </c>
      <c r="E912" s="35"/>
      <c r="F912" s="35" t="s">
        <v>189</v>
      </c>
      <c r="G912" s="35" t="s">
        <v>220</v>
      </c>
      <c r="H912" s="35" t="s">
        <v>191</v>
      </c>
      <c r="I912" s="35" t="s">
        <v>1158</v>
      </c>
      <c r="J912" s="36" t="s">
        <v>1162</v>
      </c>
      <c r="K912" s="37">
        <v>30073.25</v>
      </c>
      <c r="L912" s="37">
        <v>30073.25</v>
      </c>
      <c r="M912" s="35"/>
    </row>
    <row r="913" spans="1:13" x14ac:dyDescent="0.3">
      <c r="A913" s="35" t="s">
        <v>33</v>
      </c>
      <c r="B913" s="35" t="s">
        <v>1153</v>
      </c>
      <c r="C913" s="35" t="s">
        <v>1157</v>
      </c>
      <c r="D913" s="35" t="s">
        <v>188</v>
      </c>
      <c r="E913" s="35"/>
      <c r="F913" s="35" t="s">
        <v>189</v>
      </c>
      <c r="G913" s="35" t="s">
        <v>220</v>
      </c>
      <c r="H913" s="35" t="s">
        <v>191</v>
      </c>
      <c r="I913" s="35" t="s">
        <v>1158</v>
      </c>
      <c r="J913" s="36" t="s">
        <v>1163</v>
      </c>
      <c r="K913" s="37">
        <v>-80844.479999999996</v>
      </c>
      <c r="L913" s="37">
        <v>-116775.36000000006</v>
      </c>
      <c r="M913" s="35"/>
    </row>
    <row r="914" spans="1:13" x14ac:dyDescent="0.3">
      <c r="A914" s="35" t="s">
        <v>33</v>
      </c>
      <c r="B914" s="35" t="s">
        <v>1153</v>
      </c>
      <c r="C914" s="35" t="s">
        <v>1157</v>
      </c>
      <c r="D914" s="35" t="s">
        <v>188</v>
      </c>
      <c r="E914" s="35"/>
      <c r="F914" s="35" t="s">
        <v>189</v>
      </c>
      <c r="G914" s="35" t="s">
        <v>220</v>
      </c>
      <c r="H914" s="35" t="s">
        <v>191</v>
      </c>
      <c r="I914" s="35" t="s">
        <v>1158</v>
      </c>
      <c r="J914" s="36" t="s">
        <v>1164</v>
      </c>
      <c r="K914" s="37">
        <v>15791111.379999995</v>
      </c>
      <c r="L914" s="37">
        <v>15280476.459999993</v>
      </c>
      <c r="M914" s="35"/>
    </row>
    <row r="915" spans="1:13" x14ac:dyDescent="0.3">
      <c r="A915" s="35" t="s">
        <v>33</v>
      </c>
      <c r="B915" s="35" t="s">
        <v>1153</v>
      </c>
      <c r="C915" s="35" t="s">
        <v>1157</v>
      </c>
      <c r="D915" s="35" t="s">
        <v>188</v>
      </c>
      <c r="E915" s="35"/>
      <c r="F915" s="35" t="s">
        <v>189</v>
      </c>
      <c r="G915" s="35" t="s">
        <v>220</v>
      </c>
      <c r="H915" s="35" t="s">
        <v>191</v>
      </c>
      <c r="I915" s="35" t="s">
        <v>1158</v>
      </c>
      <c r="J915" s="36" t="s">
        <v>1165</v>
      </c>
      <c r="K915" s="37">
        <v>3651402.0500000059</v>
      </c>
      <c r="L915" s="37">
        <v>2873863.8500000047</v>
      </c>
      <c r="M915" s="35"/>
    </row>
    <row r="916" spans="1:13" x14ac:dyDescent="0.3">
      <c r="A916" s="35" t="s">
        <v>33</v>
      </c>
      <c r="B916" s="35" t="s">
        <v>1153</v>
      </c>
      <c r="C916" s="35" t="s">
        <v>1157</v>
      </c>
      <c r="D916" s="35" t="s">
        <v>188</v>
      </c>
      <c r="E916" s="35"/>
      <c r="F916" s="35" t="s">
        <v>189</v>
      </c>
      <c r="G916" s="35" t="s">
        <v>220</v>
      </c>
      <c r="H916" s="35" t="s">
        <v>191</v>
      </c>
      <c r="I916" s="35" t="s">
        <v>1158</v>
      </c>
      <c r="J916" s="36" t="s">
        <v>1166</v>
      </c>
      <c r="K916" s="37">
        <v>13647324.760000022</v>
      </c>
      <c r="L916" s="37">
        <v>13568258.320000032</v>
      </c>
      <c r="M916" s="35"/>
    </row>
    <row r="917" spans="1:13" x14ac:dyDescent="0.3">
      <c r="A917" s="35" t="s">
        <v>33</v>
      </c>
      <c r="B917" s="35" t="s">
        <v>1153</v>
      </c>
      <c r="C917" s="35" t="s">
        <v>1157</v>
      </c>
      <c r="D917" s="35" t="s">
        <v>188</v>
      </c>
      <c r="E917" s="35"/>
      <c r="F917" s="35" t="s">
        <v>189</v>
      </c>
      <c r="G917" s="35" t="s">
        <v>220</v>
      </c>
      <c r="H917" s="35" t="s">
        <v>191</v>
      </c>
      <c r="I917" s="35" t="s">
        <v>1158</v>
      </c>
      <c r="J917" s="36" t="s">
        <v>1167</v>
      </c>
      <c r="K917" s="37">
        <v>11727252.339999987</v>
      </c>
      <c r="L917" s="37">
        <v>11663189.619999981</v>
      </c>
      <c r="M917" s="35"/>
    </row>
    <row r="918" spans="1:13" x14ac:dyDescent="0.3">
      <c r="A918" s="35" t="s">
        <v>33</v>
      </c>
      <c r="B918" s="35" t="s">
        <v>1153</v>
      </c>
      <c r="C918" s="35" t="s">
        <v>1157</v>
      </c>
      <c r="D918" s="35" t="s">
        <v>188</v>
      </c>
      <c r="E918" s="35"/>
      <c r="F918" s="35" t="s">
        <v>189</v>
      </c>
      <c r="G918" s="35" t="s">
        <v>220</v>
      </c>
      <c r="H918" s="35" t="s">
        <v>191</v>
      </c>
      <c r="I918" s="35" t="s">
        <v>1158</v>
      </c>
      <c r="J918" s="36" t="s">
        <v>1168</v>
      </c>
      <c r="K918" s="37">
        <v>13232763.279999992</v>
      </c>
      <c r="L918" s="37">
        <v>13223009.439999988</v>
      </c>
      <c r="M918" s="35"/>
    </row>
    <row r="919" spans="1:13" x14ac:dyDescent="0.3">
      <c r="A919" s="35" t="s">
        <v>33</v>
      </c>
      <c r="B919" s="35" t="s">
        <v>1153</v>
      </c>
      <c r="C919" s="35" t="s">
        <v>1157</v>
      </c>
      <c r="D919" s="35" t="s">
        <v>188</v>
      </c>
      <c r="E919" s="35"/>
      <c r="F919" s="35" t="s">
        <v>189</v>
      </c>
      <c r="G919" s="35" t="s">
        <v>220</v>
      </c>
      <c r="H919" s="35" t="s">
        <v>191</v>
      </c>
      <c r="I919" s="35" t="s">
        <v>1158</v>
      </c>
      <c r="J919" s="36" t="s">
        <v>1169</v>
      </c>
      <c r="K919" s="37">
        <v>14485222.890000015</v>
      </c>
      <c r="L919" s="37">
        <v>13126092.570000023</v>
      </c>
      <c r="M919" s="35"/>
    </row>
    <row r="920" spans="1:13" x14ac:dyDescent="0.3">
      <c r="A920" s="35" t="s">
        <v>33</v>
      </c>
      <c r="B920" s="35" t="s">
        <v>1153</v>
      </c>
      <c r="C920" s="35" t="s">
        <v>1157</v>
      </c>
      <c r="D920" s="35" t="s">
        <v>188</v>
      </c>
      <c r="E920" s="35"/>
      <c r="F920" s="35" t="s">
        <v>189</v>
      </c>
      <c r="G920" s="35" t="s">
        <v>220</v>
      </c>
      <c r="H920" s="35" t="s">
        <v>191</v>
      </c>
      <c r="I920" s="35" t="s">
        <v>1158</v>
      </c>
      <c r="J920" s="36" t="s">
        <v>1170</v>
      </c>
      <c r="K920" s="37">
        <v>2612194.9899999984</v>
      </c>
      <c r="L920" s="37">
        <v>1898158.0299999975</v>
      </c>
      <c r="M920" s="35"/>
    </row>
    <row r="921" spans="1:13" x14ac:dyDescent="0.3">
      <c r="A921" s="35" t="s">
        <v>33</v>
      </c>
      <c r="B921" s="35" t="s">
        <v>1153</v>
      </c>
      <c r="C921" s="35" t="s">
        <v>1157</v>
      </c>
      <c r="D921" s="35" t="s">
        <v>188</v>
      </c>
      <c r="E921" s="35"/>
      <c r="F921" s="35" t="s">
        <v>189</v>
      </c>
      <c r="G921" s="35" t="s">
        <v>220</v>
      </c>
      <c r="H921" s="35" t="s">
        <v>191</v>
      </c>
      <c r="I921" s="35" t="s">
        <v>1158</v>
      </c>
      <c r="J921" s="36" t="s">
        <v>1171</v>
      </c>
      <c r="K921" s="37">
        <v>12141330.590000009</v>
      </c>
      <c r="L921" s="37">
        <v>12124610.390000014</v>
      </c>
      <c r="M921" s="35"/>
    </row>
    <row r="922" spans="1:13" x14ac:dyDescent="0.3">
      <c r="A922" s="35" t="s">
        <v>33</v>
      </c>
      <c r="B922" s="35" t="s">
        <v>1153</v>
      </c>
      <c r="C922" s="35" t="s">
        <v>1157</v>
      </c>
      <c r="D922" s="35" t="s">
        <v>188</v>
      </c>
      <c r="E922" s="35"/>
      <c r="F922" s="35" t="s">
        <v>189</v>
      </c>
      <c r="G922" s="35" t="s">
        <v>220</v>
      </c>
      <c r="H922" s="35" t="s">
        <v>191</v>
      </c>
      <c r="I922" s="35" t="s">
        <v>1158</v>
      </c>
      <c r="J922" s="36" t="s">
        <v>1172</v>
      </c>
      <c r="K922" s="37">
        <v>12871372.720000003</v>
      </c>
      <c r="L922" s="37">
        <v>12688049.680000003</v>
      </c>
      <c r="M922" s="35"/>
    </row>
    <row r="923" spans="1:13" x14ac:dyDescent="0.3">
      <c r="A923" s="35" t="s">
        <v>33</v>
      </c>
      <c r="B923" s="35" t="s">
        <v>1153</v>
      </c>
      <c r="C923" s="35" t="s">
        <v>1157</v>
      </c>
      <c r="D923" s="35" t="s">
        <v>188</v>
      </c>
      <c r="E923" s="35"/>
      <c r="F923" s="35" t="s">
        <v>189</v>
      </c>
      <c r="G923" s="35" t="s">
        <v>220</v>
      </c>
      <c r="H923" s="35" t="s">
        <v>191</v>
      </c>
      <c r="I923" s="35" t="s">
        <v>1158</v>
      </c>
      <c r="J923" s="36" t="s">
        <v>1173</v>
      </c>
      <c r="K923" s="37">
        <v>5407941.3799999999</v>
      </c>
      <c r="L923" s="37">
        <v>5108385.38</v>
      </c>
      <c r="M923" s="35"/>
    </row>
    <row r="924" spans="1:13" x14ac:dyDescent="0.3">
      <c r="A924" s="35" t="s">
        <v>33</v>
      </c>
      <c r="B924" s="35" t="s">
        <v>1153</v>
      </c>
      <c r="C924" s="35" t="s">
        <v>1157</v>
      </c>
      <c r="D924" s="35" t="s">
        <v>188</v>
      </c>
      <c r="E924" s="35"/>
      <c r="F924" s="35" t="s">
        <v>189</v>
      </c>
      <c r="G924" s="35" t="s">
        <v>220</v>
      </c>
      <c r="H924" s="35" t="s">
        <v>191</v>
      </c>
      <c r="I924" s="35" t="s">
        <v>1158</v>
      </c>
      <c r="J924" s="36" t="s">
        <v>1174</v>
      </c>
      <c r="K924" s="37">
        <v>8703971.0199999847</v>
      </c>
      <c r="L924" s="37">
        <v>8663319.3399999775</v>
      </c>
      <c r="M924" s="35"/>
    </row>
    <row r="925" spans="1:13" x14ac:dyDescent="0.3">
      <c r="A925" s="35" t="s">
        <v>33</v>
      </c>
      <c r="B925" s="35" t="s">
        <v>1153</v>
      </c>
      <c r="C925" s="35" t="s">
        <v>1157</v>
      </c>
      <c r="D925" s="35" t="s">
        <v>188</v>
      </c>
      <c r="E925" s="35"/>
      <c r="F925" s="35" t="s">
        <v>189</v>
      </c>
      <c r="G925" s="35" t="s">
        <v>220</v>
      </c>
      <c r="H925" s="35" t="s">
        <v>191</v>
      </c>
      <c r="I925" s="35" t="s">
        <v>1158</v>
      </c>
      <c r="J925" s="36" t="s">
        <v>1175</v>
      </c>
      <c r="K925" s="37">
        <v>26896320.430000026</v>
      </c>
      <c r="L925" s="37">
        <v>26760965.950000037</v>
      </c>
      <c r="M925" s="35"/>
    </row>
    <row r="926" spans="1:13" x14ac:dyDescent="0.3">
      <c r="A926" s="35" t="s">
        <v>33</v>
      </c>
      <c r="B926" s="35" t="s">
        <v>1153</v>
      </c>
      <c r="C926" s="35" t="s">
        <v>1157</v>
      </c>
      <c r="D926" s="35" t="s">
        <v>188</v>
      </c>
      <c r="E926" s="35"/>
      <c r="F926" s="35" t="s">
        <v>189</v>
      </c>
      <c r="G926" s="35" t="s">
        <v>220</v>
      </c>
      <c r="H926" s="35" t="s">
        <v>191</v>
      </c>
      <c r="I926" s="35" t="s">
        <v>1158</v>
      </c>
      <c r="J926" s="36" t="s">
        <v>1176</v>
      </c>
      <c r="K926" s="37">
        <v>-2645457.0299999998</v>
      </c>
      <c r="L926" s="37">
        <v>-3821215.7100000014</v>
      </c>
      <c r="M926" s="35"/>
    </row>
    <row r="927" spans="1:13" x14ac:dyDescent="0.3">
      <c r="A927" s="35" t="s">
        <v>33</v>
      </c>
      <c r="B927" s="35" t="s">
        <v>1153</v>
      </c>
      <c r="C927" s="35" t="s">
        <v>1157</v>
      </c>
      <c r="D927" s="35" t="s">
        <v>188</v>
      </c>
      <c r="E927" s="35"/>
      <c r="F927" s="35" t="s">
        <v>189</v>
      </c>
      <c r="G927" s="35" t="s">
        <v>220</v>
      </c>
      <c r="H927" s="35" t="s">
        <v>191</v>
      </c>
      <c r="I927" s="35" t="s">
        <v>1158</v>
      </c>
      <c r="J927" s="36" t="s">
        <v>1177</v>
      </c>
      <c r="K927" s="37">
        <v>4751609.1699999971</v>
      </c>
      <c r="L927" s="37">
        <v>4749114.7299999958</v>
      </c>
      <c r="M927" s="35"/>
    </row>
    <row r="928" spans="1:13" x14ac:dyDescent="0.3">
      <c r="A928" s="35" t="s">
        <v>33</v>
      </c>
      <c r="B928" s="35" t="s">
        <v>1153</v>
      </c>
      <c r="C928" s="35" t="s">
        <v>1157</v>
      </c>
      <c r="D928" s="35" t="s">
        <v>188</v>
      </c>
      <c r="E928" s="35"/>
      <c r="F928" s="35" t="s">
        <v>189</v>
      </c>
      <c r="G928" s="35" t="s">
        <v>220</v>
      </c>
      <c r="H928" s="35" t="s">
        <v>191</v>
      </c>
      <c r="I928" s="35" t="s">
        <v>1158</v>
      </c>
      <c r="J928" s="36" t="s">
        <v>1178</v>
      </c>
      <c r="K928" s="37">
        <v>1801102.8499999985</v>
      </c>
      <c r="L928" s="37">
        <v>1798969.1299999978</v>
      </c>
      <c r="M928" s="35"/>
    </row>
    <row r="929" spans="1:13" x14ac:dyDescent="0.3">
      <c r="A929" s="35" t="s">
        <v>33</v>
      </c>
      <c r="B929" s="35" t="s">
        <v>1153</v>
      </c>
      <c r="C929" s="35" t="s">
        <v>1157</v>
      </c>
      <c r="D929" s="35" t="s">
        <v>188</v>
      </c>
      <c r="E929" s="35"/>
      <c r="F929" s="35" t="s">
        <v>189</v>
      </c>
      <c r="G929" s="35" t="s">
        <v>220</v>
      </c>
      <c r="H929" s="35" t="s">
        <v>191</v>
      </c>
      <c r="I929" s="35" t="s">
        <v>1158</v>
      </c>
      <c r="J929" s="36" t="s">
        <v>1179</v>
      </c>
      <c r="K929" s="37">
        <v>475465.63</v>
      </c>
      <c r="L929" s="37">
        <v>475465.63</v>
      </c>
      <c r="M929" s="35"/>
    </row>
    <row r="930" spans="1:13" x14ac:dyDescent="0.3">
      <c r="A930" s="35" t="s">
        <v>33</v>
      </c>
      <c r="B930" s="35" t="s">
        <v>1153</v>
      </c>
      <c r="C930" s="35" t="s">
        <v>1157</v>
      </c>
      <c r="D930" s="35" t="s">
        <v>188</v>
      </c>
      <c r="E930" s="35"/>
      <c r="F930" s="35" t="s">
        <v>189</v>
      </c>
      <c r="G930" s="35" t="s">
        <v>220</v>
      </c>
      <c r="H930" s="35" t="s">
        <v>191</v>
      </c>
      <c r="I930" s="35" t="s">
        <v>1158</v>
      </c>
      <c r="J930" s="36" t="s">
        <v>1180</v>
      </c>
      <c r="K930" s="37">
        <v>-2781899.9100000011</v>
      </c>
      <c r="L930" s="37">
        <v>-4018299.870000002</v>
      </c>
      <c r="M930" s="35"/>
    </row>
    <row r="931" spans="1:13" x14ac:dyDescent="0.3">
      <c r="A931" s="35" t="s">
        <v>33</v>
      </c>
      <c r="B931" s="35" t="s">
        <v>1153</v>
      </c>
      <c r="C931" s="35" t="s">
        <v>1157</v>
      </c>
      <c r="D931" s="35" t="s">
        <v>188</v>
      </c>
      <c r="E931" s="35"/>
      <c r="F931" s="35" t="s">
        <v>189</v>
      </c>
      <c r="G931" s="35" t="s">
        <v>220</v>
      </c>
      <c r="H931" s="35" t="s">
        <v>191</v>
      </c>
      <c r="I931" s="35" t="s">
        <v>1158</v>
      </c>
      <c r="J931" s="36" t="s">
        <v>1181</v>
      </c>
      <c r="K931" s="37">
        <v>12684126.119999984</v>
      </c>
      <c r="L931" s="37">
        <v>12669844.439999977</v>
      </c>
      <c r="M931" s="35"/>
    </row>
    <row r="932" spans="1:13" x14ac:dyDescent="0.3">
      <c r="A932" s="35" t="s">
        <v>33</v>
      </c>
      <c r="B932" s="35" t="s">
        <v>1153</v>
      </c>
      <c r="C932" s="35" t="s">
        <v>1157</v>
      </c>
      <c r="D932" s="35" t="s">
        <v>188</v>
      </c>
      <c r="E932" s="35"/>
      <c r="F932" s="35" t="s">
        <v>189</v>
      </c>
      <c r="G932" s="35" t="s">
        <v>220</v>
      </c>
      <c r="H932" s="35" t="s">
        <v>191</v>
      </c>
      <c r="I932" s="35" t="s">
        <v>1158</v>
      </c>
      <c r="J932" s="36" t="s">
        <v>1182</v>
      </c>
      <c r="K932" s="37">
        <v>14159062.619999995</v>
      </c>
      <c r="L932" s="37">
        <v>14135150.699999994</v>
      </c>
      <c r="M932" s="35"/>
    </row>
    <row r="933" spans="1:13" x14ac:dyDescent="0.3">
      <c r="A933" s="35" t="s">
        <v>33</v>
      </c>
      <c r="B933" s="35" t="s">
        <v>1153</v>
      </c>
      <c r="C933" s="35" t="s">
        <v>1157</v>
      </c>
      <c r="D933" s="35" t="s">
        <v>188</v>
      </c>
      <c r="E933" s="35"/>
      <c r="F933" s="35" t="s">
        <v>189</v>
      </c>
      <c r="G933" s="35" t="s">
        <v>220</v>
      </c>
      <c r="H933" s="35" t="s">
        <v>191</v>
      </c>
      <c r="I933" s="35" t="s">
        <v>1158</v>
      </c>
      <c r="J933" s="36" t="s">
        <v>1183</v>
      </c>
      <c r="K933" s="37">
        <v>4714306.9499999983</v>
      </c>
      <c r="L933" s="37">
        <v>4676982.9899999974</v>
      </c>
      <c r="M933" s="35"/>
    </row>
    <row r="934" spans="1:13" x14ac:dyDescent="0.3">
      <c r="A934" s="35" t="s">
        <v>33</v>
      </c>
      <c r="B934" s="35" t="s">
        <v>1153</v>
      </c>
      <c r="C934" s="35" t="s">
        <v>1157</v>
      </c>
      <c r="D934" s="35" t="s">
        <v>188</v>
      </c>
      <c r="E934" s="35"/>
      <c r="F934" s="35" t="s">
        <v>189</v>
      </c>
      <c r="G934" s="35" t="s">
        <v>220</v>
      </c>
      <c r="H934" s="35" t="s">
        <v>191</v>
      </c>
      <c r="I934" s="35" t="s">
        <v>1158</v>
      </c>
      <c r="J934" s="36" t="s">
        <v>1184</v>
      </c>
      <c r="K934" s="37">
        <v>3137282.88</v>
      </c>
      <c r="L934" s="37">
        <v>3137282.88</v>
      </c>
      <c r="M934" s="35"/>
    </row>
    <row r="935" spans="1:13" x14ac:dyDescent="0.3">
      <c r="A935" s="35" t="s">
        <v>33</v>
      </c>
      <c r="B935" s="35" t="s">
        <v>1153</v>
      </c>
      <c r="C935" s="35" t="s">
        <v>1157</v>
      </c>
      <c r="D935" s="35" t="s">
        <v>188</v>
      </c>
      <c r="E935" s="35"/>
      <c r="F935" s="35" t="s">
        <v>189</v>
      </c>
      <c r="G935" s="35" t="s">
        <v>220</v>
      </c>
      <c r="H935" s="35" t="s">
        <v>191</v>
      </c>
      <c r="I935" s="35" t="s">
        <v>1158</v>
      </c>
      <c r="J935" s="36" t="s">
        <v>1185</v>
      </c>
      <c r="K935" s="37">
        <v>9392142.3300000224</v>
      </c>
      <c r="L935" s="37">
        <v>9326917.8900000323</v>
      </c>
      <c r="M935" s="35"/>
    </row>
    <row r="936" spans="1:13" x14ac:dyDescent="0.3">
      <c r="A936" s="35" t="s">
        <v>33</v>
      </c>
      <c r="B936" s="35" t="s">
        <v>1153</v>
      </c>
      <c r="C936" s="35" t="s">
        <v>1157</v>
      </c>
      <c r="D936" s="35" t="s">
        <v>188</v>
      </c>
      <c r="E936" s="35"/>
      <c r="F936" s="35" t="s">
        <v>189</v>
      </c>
      <c r="G936" s="35" t="s">
        <v>220</v>
      </c>
      <c r="H936" s="35" t="s">
        <v>191</v>
      </c>
      <c r="I936" s="35" t="s">
        <v>1158</v>
      </c>
      <c r="J936" s="36" t="s">
        <v>1186</v>
      </c>
      <c r="K936" s="37">
        <v>6381134.0300000058</v>
      </c>
      <c r="L936" s="37">
        <v>6054508.9100000085</v>
      </c>
      <c r="M936" s="35"/>
    </row>
    <row r="937" spans="1:13" x14ac:dyDescent="0.3">
      <c r="A937" s="35" t="s">
        <v>33</v>
      </c>
      <c r="B937" s="35" t="s">
        <v>1153</v>
      </c>
      <c r="C937" s="35" t="s">
        <v>1157</v>
      </c>
      <c r="D937" s="35" t="s">
        <v>188</v>
      </c>
      <c r="E937" s="35"/>
      <c r="F937" s="35" t="s">
        <v>189</v>
      </c>
      <c r="G937" s="35" t="s">
        <v>220</v>
      </c>
      <c r="H937" s="35" t="s">
        <v>191</v>
      </c>
      <c r="I937" s="35" t="s">
        <v>1158</v>
      </c>
      <c r="J937" s="36" t="s">
        <v>1187</v>
      </c>
      <c r="K937" s="37">
        <v>8068003.0899999999</v>
      </c>
      <c r="L937" s="37">
        <v>8068003.0899999999</v>
      </c>
      <c r="M937" s="35"/>
    </row>
    <row r="938" spans="1:13" x14ac:dyDescent="0.3">
      <c r="A938" s="35" t="s">
        <v>33</v>
      </c>
      <c r="B938" s="35" t="s">
        <v>1153</v>
      </c>
      <c r="C938" s="35" t="s">
        <v>1157</v>
      </c>
      <c r="D938" s="35" t="s">
        <v>188</v>
      </c>
      <c r="E938" s="35"/>
      <c r="F938" s="35" t="s">
        <v>189</v>
      </c>
      <c r="G938" s="35" t="s">
        <v>220</v>
      </c>
      <c r="H938" s="35" t="s">
        <v>191</v>
      </c>
      <c r="I938" s="35" t="s">
        <v>1158</v>
      </c>
      <c r="J938" s="36" t="s">
        <v>1188</v>
      </c>
      <c r="K938" s="37">
        <v>1999298.86</v>
      </c>
      <c r="L938" s="37">
        <v>1999298.86</v>
      </c>
      <c r="M938" s="35"/>
    </row>
    <row r="939" spans="1:13" x14ac:dyDescent="0.3">
      <c r="A939" s="35" t="s">
        <v>33</v>
      </c>
      <c r="B939" s="35" t="s">
        <v>1153</v>
      </c>
      <c r="C939" s="35" t="s">
        <v>1157</v>
      </c>
      <c r="D939" s="35" t="s">
        <v>188</v>
      </c>
      <c r="E939" s="35"/>
      <c r="F939" s="35" t="s">
        <v>189</v>
      </c>
      <c r="G939" s="35" t="s">
        <v>220</v>
      </c>
      <c r="H939" s="35" t="s">
        <v>191</v>
      </c>
      <c r="I939" s="35" t="s">
        <v>1158</v>
      </c>
      <c r="J939" s="36" t="s">
        <v>1189</v>
      </c>
      <c r="K939" s="37">
        <v>-1276528.5499999991</v>
      </c>
      <c r="L939" s="37">
        <v>-1828581.8299999984</v>
      </c>
      <c r="M939" s="35"/>
    </row>
    <row r="940" spans="1:13" x14ac:dyDescent="0.3">
      <c r="A940" s="35" t="s">
        <v>33</v>
      </c>
      <c r="B940" s="35" t="s">
        <v>1153</v>
      </c>
      <c r="C940" s="35" t="s">
        <v>1157</v>
      </c>
      <c r="D940" s="35" t="s">
        <v>188</v>
      </c>
      <c r="E940" s="35"/>
      <c r="F940" s="35" t="s">
        <v>189</v>
      </c>
      <c r="G940" s="35" t="s">
        <v>220</v>
      </c>
      <c r="H940" s="35" t="s">
        <v>191</v>
      </c>
      <c r="I940" s="35" t="s">
        <v>1158</v>
      </c>
      <c r="J940" s="36" t="s">
        <v>1190</v>
      </c>
      <c r="K940" s="37">
        <v>2529232.9200000037</v>
      </c>
      <c r="L940" s="37">
        <v>2296374.6000000052</v>
      </c>
      <c r="M940" s="35"/>
    </row>
    <row r="941" spans="1:13" x14ac:dyDescent="0.3">
      <c r="A941" s="35" t="s">
        <v>33</v>
      </c>
      <c r="B941" s="35" t="s">
        <v>1153</v>
      </c>
      <c r="C941" s="35" t="s">
        <v>1157</v>
      </c>
      <c r="D941" s="35" t="s">
        <v>188</v>
      </c>
      <c r="E941" s="35"/>
      <c r="F941" s="35" t="s">
        <v>189</v>
      </c>
      <c r="G941" s="35" t="s">
        <v>220</v>
      </c>
      <c r="H941" s="35" t="s">
        <v>191</v>
      </c>
      <c r="I941" s="35" t="s">
        <v>1158</v>
      </c>
      <c r="J941" s="36" t="s">
        <v>1191</v>
      </c>
      <c r="K941" s="37">
        <v>845732.14000000013</v>
      </c>
      <c r="L941" s="37">
        <v>844254.70000000019</v>
      </c>
      <c r="M941" s="35"/>
    </row>
    <row r="942" spans="1:13" x14ac:dyDescent="0.3">
      <c r="A942" s="35" t="s">
        <v>33</v>
      </c>
      <c r="B942" s="35" t="s">
        <v>1153</v>
      </c>
      <c r="C942" s="35" t="s">
        <v>1157</v>
      </c>
      <c r="D942" s="35" t="s">
        <v>188</v>
      </c>
      <c r="E942" s="35"/>
      <c r="F942" s="35" t="s">
        <v>189</v>
      </c>
      <c r="G942" s="35" t="s">
        <v>220</v>
      </c>
      <c r="H942" s="35" t="s">
        <v>191</v>
      </c>
      <c r="I942" s="35" t="s">
        <v>1158</v>
      </c>
      <c r="J942" s="36" t="s">
        <v>1192</v>
      </c>
      <c r="K942" s="37">
        <v>2977778.83</v>
      </c>
      <c r="L942" s="37">
        <v>2977778.83</v>
      </c>
      <c r="M942" s="35"/>
    </row>
    <row r="943" spans="1:13" x14ac:dyDescent="0.3">
      <c r="A943" s="35" t="s">
        <v>33</v>
      </c>
      <c r="B943" s="35" t="s">
        <v>1153</v>
      </c>
      <c r="C943" s="35" t="s">
        <v>1157</v>
      </c>
      <c r="D943" s="35" t="s">
        <v>188</v>
      </c>
      <c r="E943" s="35"/>
      <c r="F943" s="35" t="s">
        <v>189</v>
      </c>
      <c r="G943" s="35" t="s">
        <v>220</v>
      </c>
      <c r="H943" s="35" t="s">
        <v>191</v>
      </c>
      <c r="I943" s="35" t="s">
        <v>1158</v>
      </c>
      <c r="J943" s="36" t="s">
        <v>1193</v>
      </c>
      <c r="K943" s="37">
        <v>87390.410000000702</v>
      </c>
      <c r="L943" s="37">
        <v>-390953.22999999928</v>
      </c>
      <c r="M943" s="35"/>
    </row>
    <row r="944" spans="1:13" x14ac:dyDescent="0.3">
      <c r="A944" s="35" t="s">
        <v>33</v>
      </c>
      <c r="B944" s="35" t="s">
        <v>1153</v>
      </c>
      <c r="C944" s="35" t="s">
        <v>1157</v>
      </c>
      <c r="D944" s="35" t="s">
        <v>188</v>
      </c>
      <c r="E944" s="35"/>
      <c r="F944" s="35" t="s">
        <v>189</v>
      </c>
      <c r="G944" s="35" t="s">
        <v>220</v>
      </c>
      <c r="H944" s="35" t="s">
        <v>191</v>
      </c>
      <c r="I944" s="35" t="s">
        <v>1158</v>
      </c>
      <c r="J944" s="36" t="s">
        <v>1194</v>
      </c>
      <c r="K944" s="37">
        <v>1071868.3500000001</v>
      </c>
      <c r="L944" s="37">
        <v>1071868.3500000001</v>
      </c>
      <c r="M944" s="35"/>
    </row>
    <row r="945" spans="1:13" x14ac:dyDescent="0.3">
      <c r="A945" s="35" t="s">
        <v>33</v>
      </c>
      <c r="B945" s="35" t="s">
        <v>1153</v>
      </c>
      <c r="C945" s="35" t="s">
        <v>1157</v>
      </c>
      <c r="D945" s="35" t="s">
        <v>188</v>
      </c>
      <c r="E945" s="35"/>
      <c r="F945" s="35" t="s">
        <v>189</v>
      </c>
      <c r="G945" s="35" t="s">
        <v>220</v>
      </c>
      <c r="H945" s="35" t="s">
        <v>191</v>
      </c>
      <c r="I945" s="35" t="s">
        <v>1158</v>
      </c>
      <c r="J945" s="36" t="s">
        <v>1195</v>
      </c>
      <c r="K945" s="37">
        <v>2159009.9099999978</v>
      </c>
      <c r="L945" s="37">
        <v>1730533.9499999969</v>
      </c>
      <c r="M945" s="35"/>
    </row>
    <row r="946" spans="1:13" x14ac:dyDescent="0.3">
      <c r="A946" s="35" t="s">
        <v>33</v>
      </c>
      <c r="B946" s="35" t="s">
        <v>1153</v>
      </c>
      <c r="C946" s="35" t="s">
        <v>1157</v>
      </c>
      <c r="D946" s="35" t="s">
        <v>188</v>
      </c>
      <c r="E946" s="35"/>
      <c r="F946" s="35" t="s">
        <v>189</v>
      </c>
      <c r="G946" s="35" t="s">
        <v>220</v>
      </c>
      <c r="H946" s="35" t="s">
        <v>191</v>
      </c>
      <c r="I946" s="35" t="s">
        <v>1158</v>
      </c>
      <c r="J946" s="36" t="s">
        <v>1196</v>
      </c>
      <c r="K946" s="37">
        <v>355426.41</v>
      </c>
      <c r="L946" s="37">
        <v>355426.41</v>
      </c>
      <c r="M946" s="35"/>
    </row>
    <row r="947" spans="1:13" x14ac:dyDescent="0.3">
      <c r="A947" s="35" t="s">
        <v>33</v>
      </c>
      <c r="B947" s="35" t="s">
        <v>1153</v>
      </c>
      <c r="C947" s="35" t="s">
        <v>1157</v>
      </c>
      <c r="D947" s="35" t="s">
        <v>188</v>
      </c>
      <c r="E947" s="35"/>
      <c r="F947" s="35" t="s">
        <v>189</v>
      </c>
      <c r="G947" s="35" t="s">
        <v>220</v>
      </c>
      <c r="H947" s="35" t="s">
        <v>191</v>
      </c>
      <c r="I947" s="35" t="s">
        <v>1158</v>
      </c>
      <c r="J947" s="36" t="s">
        <v>1197</v>
      </c>
      <c r="K947" s="37">
        <v>-198152.72999999995</v>
      </c>
      <c r="L947" s="37">
        <v>-286220.60999999987</v>
      </c>
      <c r="M947" s="35"/>
    </row>
    <row r="948" spans="1:13" x14ac:dyDescent="0.3">
      <c r="A948" s="35" t="s">
        <v>33</v>
      </c>
      <c r="B948" s="35" t="s">
        <v>1153</v>
      </c>
      <c r="C948" s="35" t="s">
        <v>1157</v>
      </c>
      <c r="D948" s="35" t="s">
        <v>188</v>
      </c>
      <c r="E948" s="35"/>
      <c r="F948" s="35" t="s">
        <v>189</v>
      </c>
      <c r="G948" s="35" t="s">
        <v>220</v>
      </c>
      <c r="H948" s="35" t="s">
        <v>191</v>
      </c>
      <c r="I948" s="35" t="s">
        <v>1158</v>
      </c>
      <c r="J948" s="36" t="s">
        <v>1198</v>
      </c>
      <c r="K948" s="37">
        <v>261311.67</v>
      </c>
      <c r="L948" s="37">
        <v>261311.67</v>
      </c>
      <c r="M948" s="35"/>
    </row>
    <row r="949" spans="1:13" x14ac:dyDescent="0.3">
      <c r="A949" s="35" t="s">
        <v>33</v>
      </c>
      <c r="B949" s="35" t="s">
        <v>1153</v>
      </c>
      <c r="C949" s="35" t="s">
        <v>1157</v>
      </c>
      <c r="D949" s="35" t="s">
        <v>188</v>
      </c>
      <c r="E949" s="35"/>
      <c r="F949" s="35" t="s">
        <v>189</v>
      </c>
      <c r="G949" s="35" t="s">
        <v>220</v>
      </c>
      <c r="H949" s="35" t="s">
        <v>191</v>
      </c>
      <c r="I949" s="35" t="s">
        <v>1158</v>
      </c>
      <c r="J949" s="36" t="s">
        <v>1199</v>
      </c>
      <c r="K949" s="37">
        <v>4182104.0500000054</v>
      </c>
      <c r="L949" s="37">
        <v>3569191.4500000076</v>
      </c>
      <c r="M949" s="35"/>
    </row>
    <row r="950" spans="1:13" x14ac:dyDescent="0.3">
      <c r="A950" s="35" t="s">
        <v>33</v>
      </c>
      <c r="B950" s="35" t="s">
        <v>1153</v>
      </c>
      <c r="C950" s="35" t="s">
        <v>1157</v>
      </c>
      <c r="D950" s="35" t="s">
        <v>188</v>
      </c>
      <c r="E950" s="35"/>
      <c r="F950" s="35" t="s">
        <v>189</v>
      </c>
      <c r="G950" s="35" t="s">
        <v>220</v>
      </c>
      <c r="H950" s="35" t="s">
        <v>191</v>
      </c>
      <c r="I950" s="35" t="s">
        <v>1158</v>
      </c>
      <c r="J950" s="36" t="s">
        <v>1200</v>
      </c>
      <c r="K950" s="37">
        <v>5346557.7</v>
      </c>
      <c r="L950" s="37">
        <v>5346557.7</v>
      </c>
      <c r="M950" s="35"/>
    </row>
    <row r="951" spans="1:13" x14ac:dyDescent="0.3">
      <c r="A951" s="35" t="s">
        <v>33</v>
      </c>
      <c r="B951" s="35" t="s">
        <v>1153</v>
      </c>
      <c r="C951" s="35" t="s">
        <v>1157</v>
      </c>
      <c r="D951" s="35" t="s">
        <v>188</v>
      </c>
      <c r="E951" s="35"/>
      <c r="F951" s="35" t="s">
        <v>189</v>
      </c>
      <c r="G951" s="35" t="s">
        <v>220</v>
      </c>
      <c r="H951" s="35" t="s">
        <v>191</v>
      </c>
      <c r="I951" s="35" t="s">
        <v>1158</v>
      </c>
      <c r="J951" s="36" t="s">
        <v>1201</v>
      </c>
      <c r="K951" s="37">
        <v>134700.51</v>
      </c>
      <c r="L951" s="37">
        <v>134700.51</v>
      </c>
      <c r="M951" s="35"/>
    </row>
    <row r="952" spans="1:13" x14ac:dyDescent="0.3">
      <c r="A952" s="35" t="s">
        <v>33</v>
      </c>
      <c r="B952" s="35" t="s">
        <v>1153</v>
      </c>
      <c r="C952" s="35" t="s">
        <v>1157</v>
      </c>
      <c r="D952" s="35" t="s">
        <v>188</v>
      </c>
      <c r="E952" s="35"/>
      <c r="F952" s="35" t="s">
        <v>189</v>
      </c>
      <c r="G952" s="35" t="s">
        <v>220</v>
      </c>
      <c r="H952" s="35" t="s">
        <v>191</v>
      </c>
      <c r="I952" s="35" t="s">
        <v>1158</v>
      </c>
      <c r="J952" s="36" t="s">
        <v>1202</v>
      </c>
      <c r="K952" s="37">
        <v>6026211.1799999997</v>
      </c>
      <c r="L952" s="37">
        <v>6026211.1799999997</v>
      </c>
      <c r="M952" s="35"/>
    </row>
    <row r="953" spans="1:13" x14ac:dyDescent="0.3">
      <c r="A953" s="35" t="s">
        <v>33</v>
      </c>
      <c r="B953" s="35" t="s">
        <v>1153</v>
      </c>
      <c r="C953" s="35" t="s">
        <v>1157</v>
      </c>
      <c r="D953" s="35" t="s">
        <v>188</v>
      </c>
      <c r="E953" s="35"/>
      <c r="F953" s="35" t="s">
        <v>189</v>
      </c>
      <c r="G953" s="35" t="s">
        <v>220</v>
      </c>
      <c r="H953" s="35" t="s">
        <v>191</v>
      </c>
      <c r="I953" s="35" t="s">
        <v>1158</v>
      </c>
      <c r="J953" s="36" t="s">
        <v>1203</v>
      </c>
      <c r="K953" s="37">
        <v>57065.66000000004</v>
      </c>
      <c r="L953" s="37">
        <v>56077.460000000057</v>
      </c>
      <c r="M953" s="35"/>
    </row>
    <row r="954" spans="1:13" x14ac:dyDescent="0.3">
      <c r="A954" s="35" t="s">
        <v>33</v>
      </c>
      <c r="B954" s="35" t="s">
        <v>1153</v>
      </c>
      <c r="C954" s="35" t="s">
        <v>1157</v>
      </c>
      <c r="D954" s="35" t="s">
        <v>188</v>
      </c>
      <c r="E954" s="35"/>
      <c r="F954" s="35" t="s">
        <v>189</v>
      </c>
      <c r="G954" s="35" t="s">
        <v>220</v>
      </c>
      <c r="H954" s="35" t="s">
        <v>191</v>
      </c>
      <c r="I954" s="35" t="s">
        <v>1158</v>
      </c>
      <c r="J954" s="36" t="s">
        <v>1204</v>
      </c>
      <c r="K954" s="37">
        <v>3381999.9800000009</v>
      </c>
      <c r="L954" s="37">
        <v>3362122.4600000014</v>
      </c>
      <c r="M954" s="35"/>
    </row>
    <row r="955" spans="1:13" x14ac:dyDescent="0.3">
      <c r="A955" s="35" t="s">
        <v>33</v>
      </c>
      <c r="B955" s="35" t="s">
        <v>1153</v>
      </c>
      <c r="C955" s="35" t="s">
        <v>1157</v>
      </c>
      <c r="D955" s="35" t="s">
        <v>188</v>
      </c>
      <c r="E955" s="35"/>
      <c r="F955" s="35" t="s">
        <v>189</v>
      </c>
      <c r="G955" s="35" t="s">
        <v>220</v>
      </c>
      <c r="H955" s="35" t="s">
        <v>191</v>
      </c>
      <c r="I955" s="35" t="s">
        <v>1158</v>
      </c>
      <c r="J955" s="36" t="s">
        <v>1205</v>
      </c>
      <c r="K955" s="37">
        <v>91470.640000000159</v>
      </c>
      <c r="L955" s="37">
        <v>90559.840000000229</v>
      </c>
      <c r="M955" s="35"/>
    </row>
    <row r="956" spans="1:13" x14ac:dyDescent="0.3">
      <c r="A956" s="35" t="s">
        <v>33</v>
      </c>
      <c r="B956" s="35" t="s">
        <v>1153</v>
      </c>
      <c r="C956" s="35" t="s">
        <v>1157</v>
      </c>
      <c r="D956" s="35" t="s">
        <v>188</v>
      </c>
      <c r="E956" s="35"/>
      <c r="F956" s="35" t="s">
        <v>189</v>
      </c>
      <c r="G956" s="35" t="s">
        <v>220</v>
      </c>
      <c r="H956" s="35" t="s">
        <v>191</v>
      </c>
      <c r="I956" s="35" t="s">
        <v>1158</v>
      </c>
      <c r="J956" s="36" t="s">
        <v>1206</v>
      </c>
      <c r="K956" s="37">
        <v>10183836.439999999</v>
      </c>
      <c r="L956" s="37">
        <v>10183836.439999999</v>
      </c>
      <c r="M956" s="35"/>
    </row>
    <row r="957" spans="1:13" x14ac:dyDescent="0.3">
      <c r="A957" s="35" t="s">
        <v>33</v>
      </c>
      <c r="B957" s="35" t="s">
        <v>1153</v>
      </c>
      <c r="C957" s="35" t="s">
        <v>1157</v>
      </c>
      <c r="D957" s="35" t="s">
        <v>188</v>
      </c>
      <c r="E957" s="35"/>
      <c r="F957" s="35" t="s">
        <v>189</v>
      </c>
      <c r="G957" s="35" t="s">
        <v>220</v>
      </c>
      <c r="H957" s="35" t="s">
        <v>191</v>
      </c>
      <c r="I957" s="35" t="s">
        <v>1158</v>
      </c>
      <c r="J957" s="36" t="s">
        <v>1207</v>
      </c>
      <c r="K957" s="37">
        <v>-2473477.77</v>
      </c>
      <c r="L957" s="37">
        <v>-2473477.77</v>
      </c>
      <c r="M957" s="35"/>
    </row>
    <row r="958" spans="1:13" x14ac:dyDescent="0.3">
      <c r="A958" s="35" t="s">
        <v>33</v>
      </c>
      <c r="B958" s="35" t="s">
        <v>1153</v>
      </c>
      <c r="C958" s="35" t="s">
        <v>1157</v>
      </c>
      <c r="D958" s="35" t="s">
        <v>188</v>
      </c>
      <c r="E958" s="35"/>
      <c r="F958" s="35" t="s">
        <v>189</v>
      </c>
      <c r="G958" s="35" t="s">
        <v>220</v>
      </c>
      <c r="H958" s="35" t="s">
        <v>191</v>
      </c>
      <c r="I958" s="35" t="s">
        <v>1158</v>
      </c>
      <c r="J958" s="36" t="s">
        <v>1208</v>
      </c>
      <c r="K958" s="37">
        <v>118960.55</v>
      </c>
      <c r="L958" s="37">
        <v>118960.55</v>
      </c>
      <c r="M958" s="35"/>
    </row>
    <row r="959" spans="1:13" x14ac:dyDescent="0.3">
      <c r="A959" s="35" t="s">
        <v>33</v>
      </c>
      <c r="B959" s="35" t="s">
        <v>1153</v>
      </c>
      <c r="C959" s="35" t="s">
        <v>1157</v>
      </c>
      <c r="D959" s="35" t="s">
        <v>188</v>
      </c>
      <c r="E959" s="35"/>
      <c r="F959" s="35" t="s">
        <v>189</v>
      </c>
      <c r="G959" s="35" t="s">
        <v>220</v>
      </c>
      <c r="H959" s="35" t="s">
        <v>191</v>
      </c>
      <c r="I959" s="35" t="s">
        <v>1158</v>
      </c>
      <c r="J959" s="36" t="s">
        <v>1209</v>
      </c>
      <c r="K959" s="37">
        <v>194173.74999999971</v>
      </c>
      <c r="L959" s="37">
        <v>185506.98999999958</v>
      </c>
      <c r="M959" s="35"/>
    </row>
    <row r="960" spans="1:13" ht="15" thickBot="1" x14ac:dyDescent="0.35">
      <c r="A960" s="35" t="s">
        <v>33</v>
      </c>
      <c r="B960" s="35" t="s">
        <v>1153</v>
      </c>
      <c r="C960" s="35" t="s">
        <v>1157</v>
      </c>
      <c r="D960" s="35" t="s">
        <v>188</v>
      </c>
      <c r="E960" s="35"/>
      <c r="F960" s="35" t="s">
        <v>189</v>
      </c>
      <c r="G960" s="35" t="s">
        <v>191</v>
      </c>
      <c r="H960" s="35" t="s">
        <v>220</v>
      </c>
      <c r="I960" s="35" t="s">
        <v>231</v>
      </c>
      <c r="J960" s="36" t="s">
        <v>1210</v>
      </c>
      <c r="K960" s="37">
        <v>12704332.806289544</v>
      </c>
      <c r="L960" s="37">
        <v>12704337.217657207</v>
      </c>
      <c r="M960" s="35"/>
    </row>
    <row r="961" spans="1:13" s="39" customFormat="1" x14ac:dyDescent="0.3">
      <c r="A961" s="38" t="s">
        <v>33</v>
      </c>
      <c r="B961" s="38" t="s">
        <v>1153</v>
      </c>
      <c r="C961" s="38" t="s">
        <v>1157</v>
      </c>
      <c r="J961" s="112" t="s">
        <v>1211</v>
      </c>
      <c r="K961" s="113">
        <v>341321282.94628954</v>
      </c>
      <c r="L961" s="113">
        <v>331702402.23765701</v>
      </c>
    </row>
    <row r="963" spans="1:13" x14ac:dyDescent="0.3">
      <c r="A963" s="35" t="s">
        <v>33</v>
      </c>
      <c r="B963" s="35" t="s">
        <v>1153</v>
      </c>
      <c r="C963" s="35" t="s">
        <v>1212</v>
      </c>
      <c r="D963" s="35" t="s">
        <v>188</v>
      </c>
      <c r="E963" s="35"/>
      <c r="F963" s="35" t="s">
        <v>283</v>
      </c>
      <c r="G963" s="35" t="s">
        <v>310</v>
      </c>
      <c r="H963" s="35" t="s">
        <v>191</v>
      </c>
      <c r="I963" s="35" t="s">
        <v>1213</v>
      </c>
      <c r="J963" s="36" t="s">
        <v>1214</v>
      </c>
      <c r="K963" s="37">
        <v>6946.41</v>
      </c>
      <c r="L963" s="37">
        <v>6946.41</v>
      </c>
      <c r="M963" s="35"/>
    </row>
    <row r="964" spans="1:13" x14ac:dyDescent="0.3">
      <c r="A964" s="35" t="s">
        <v>33</v>
      </c>
      <c r="B964" s="35" t="s">
        <v>1153</v>
      </c>
      <c r="C964" s="35" t="s">
        <v>1212</v>
      </c>
      <c r="D964" s="35" t="s">
        <v>188</v>
      </c>
      <c r="E964" s="35"/>
      <c r="F964" s="35" t="s">
        <v>283</v>
      </c>
      <c r="G964" s="35" t="s">
        <v>310</v>
      </c>
      <c r="H964" s="35" t="s">
        <v>191</v>
      </c>
      <c r="I964" s="35" t="s">
        <v>1213</v>
      </c>
      <c r="J964" s="36" t="s">
        <v>1215</v>
      </c>
      <c r="K964" s="37">
        <v>48756.987061448708</v>
      </c>
      <c r="L964" s="37">
        <v>48756.987061448708</v>
      </c>
      <c r="M964" s="35"/>
    </row>
    <row r="965" spans="1:13" x14ac:dyDescent="0.3">
      <c r="A965" s="35" t="s">
        <v>33</v>
      </c>
      <c r="B965" s="35" t="s">
        <v>1153</v>
      </c>
      <c r="C965" s="35" t="s">
        <v>1212</v>
      </c>
      <c r="D965" s="35" t="s">
        <v>188</v>
      </c>
      <c r="E965" s="35"/>
      <c r="F965" s="35" t="s">
        <v>283</v>
      </c>
      <c r="G965" s="35" t="s">
        <v>310</v>
      </c>
      <c r="H965" s="35" t="s">
        <v>191</v>
      </c>
      <c r="I965" s="35" t="s">
        <v>1213</v>
      </c>
      <c r="J965" s="36" t="s">
        <v>1216</v>
      </c>
      <c r="K965" s="37">
        <v>49966.581169127203</v>
      </c>
      <c r="L965" s="37">
        <v>49966.581169127203</v>
      </c>
      <c r="M965" s="35"/>
    </row>
    <row r="966" spans="1:13" x14ac:dyDescent="0.3">
      <c r="A966" s="35" t="s">
        <v>33</v>
      </c>
      <c r="B966" s="35" t="s">
        <v>1153</v>
      </c>
      <c r="C966" s="35" t="s">
        <v>1212</v>
      </c>
      <c r="D966" s="35" t="s">
        <v>188</v>
      </c>
      <c r="E966" s="35"/>
      <c r="F966" s="35" t="s">
        <v>283</v>
      </c>
      <c r="G966" s="35" t="s">
        <v>310</v>
      </c>
      <c r="H966" s="35" t="s">
        <v>191</v>
      </c>
      <c r="I966" s="35" t="s">
        <v>1213</v>
      </c>
      <c r="J966" s="36" t="s">
        <v>1217</v>
      </c>
      <c r="K966" s="37">
        <v>84173.430556083898</v>
      </c>
      <c r="L966" s="37">
        <v>84173.430556083898</v>
      </c>
      <c r="M966" s="35"/>
    </row>
    <row r="967" spans="1:13" x14ac:dyDescent="0.3">
      <c r="A967" s="35" t="s">
        <v>33</v>
      </c>
      <c r="B967" s="35" t="s">
        <v>1153</v>
      </c>
      <c r="C967" s="35" t="s">
        <v>1212</v>
      </c>
      <c r="D967" s="35" t="s">
        <v>188</v>
      </c>
      <c r="E967" s="35"/>
      <c r="F967" s="35" t="s">
        <v>283</v>
      </c>
      <c r="G967" s="35" t="s">
        <v>310</v>
      </c>
      <c r="H967" s="35" t="s">
        <v>191</v>
      </c>
      <c r="I967" s="35" t="s">
        <v>1213</v>
      </c>
      <c r="J967" s="36" t="s">
        <v>1218</v>
      </c>
      <c r="K967" s="37">
        <v>93821.484743605848</v>
      </c>
      <c r="L967" s="37">
        <v>93821.484743605848</v>
      </c>
      <c r="M967" s="35"/>
    </row>
    <row r="968" spans="1:13" x14ac:dyDescent="0.3">
      <c r="A968" s="35" t="s">
        <v>33</v>
      </c>
      <c r="B968" s="35" t="s">
        <v>1153</v>
      </c>
      <c r="C968" s="35" t="s">
        <v>1212</v>
      </c>
      <c r="D968" s="35" t="s">
        <v>188</v>
      </c>
      <c r="E968" s="35"/>
      <c r="F968" s="35" t="s">
        <v>283</v>
      </c>
      <c r="G968" s="35" t="s">
        <v>310</v>
      </c>
      <c r="H968" s="35" t="s">
        <v>191</v>
      </c>
      <c r="I968" s="35" t="s">
        <v>1213</v>
      </c>
      <c r="J968" s="36" t="s">
        <v>1219</v>
      </c>
      <c r="K968" s="37">
        <v>217959.68862736749</v>
      </c>
      <c r="L968" s="37">
        <v>217959.68862736749</v>
      </c>
      <c r="M968" s="35"/>
    </row>
    <row r="969" spans="1:13" x14ac:dyDescent="0.3">
      <c r="A969" s="35" t="s">
        <v>33</v>
      </c>
      <c r="B969" s="35" t="s">
        <v>1153</v>
      </c>
      <c r="C969" s="35" t="s">
        <v>1212</v>
      </c>
      <c r="D969" s="35" t="s">
        <v>188</v>
      </c>
      <c r="E969" s="35"/>
      <c r="F969" s="35" t="s">
        <v>283</v>
      </c>
      <c r="G969" s="35" t="s">
        <v>310</v>
      </c>
      <c r="H969" s="35" t="s">
        <v>191</v>
      </c>
      <c r="I969" s="35" t="s">
        <v>1213</v>
      </c>
      <c r="J969" s="36" t="s">
        <v>1220</v>
      </c>
      <c r="K969" s="37">
        <v>21459.398414816213</v>
      </c>
      <c r="L969" s="37">
        <v>21459.398414816213</v>
      </c>
      <c r="M969" s="35"/>
    </row>
    <row r="970" spans="1:13" x14ac:dyDescent="0.3">
      <c r="A970" s="35" t="s">
        <v>33</v>
      </c>
      <c r="B970" s="35" t="s">
        <v>1153</v>
      </c>
      <c r="C970" s="35" t="s">
        <v>1212</v>
      </c>
      <c r="D970" s="35" t="s">
        <v>188</v>
      </c>
      <c r="E970" s="35"/>
      <c r="F970" s="35" t="s">
        <v>283</v>
      </c>
      <c r="G970" s="35" t="s">
        <v>310</v>
      </c>
      <c r="H970" s="35" t="s">
        <v>191</v>
      </c>
      <c r="I970" s="35" t="s">
        <v>1213</v>
      </c>
      <c r="J970" s="36" t="s">
        <v>1221</v>
      </c>
      <c r="K970" s="37">
        <v>104516.17056889486</v>
      </c>
      <c r="L970" s="37">
        <v>104516.17056889486</v>
      </c>
      <c r="M970" s="35"/>
    </row>
    <row r="971" spans="1:13" x14ac:dyDescent="0.3">
      <c r="A971" s="35" t="s">
        <v>33</v>
      </c>
      <c r="B971" s="35" t="s">
        <v>1153</v>
      </c>
      <c r="C971" s="35" t="s">
        <v>1212</v>
      </c>
      <c r="D971" s="35" t="s">
        <v>188</v>
      </c>
      <c r="E971" s="35"/>
      <c r="F971" s="35" t="s">
        <v>283</v>
      </c>
      <c r="G971" s="35" t="s">
        <v>310</v>
      </c>
      <c r="H971" s="35" t="s">
        <v>191</v>
      </c>
      <c r="I971" s="35" t="s">
        <v>1213</v>
      </c>
      <c r="J971" s="36" t="s">
        <v>1222</v>
      </c>
      <c r="K971" s="37">
        <v>29075.736482863744</v>
      </c>
      <c r="L971" s="37">
        <v>29075.736482863744</v>
      </c>
      <c r="M971" s="35"/>
    </row>
    <row r="972" spans="1:13" x14ac:dyDescent="0.3">
      <c r="A972" s="35" t="s">
        <v>33</v>
      </c>
      <c r="B972" s="35" t="s">
        <v>1153</v>
      </c>
      <c r="C972" s="35" t="s">
        <v>1212</v>
      </c>
      <c r="D972" s="35" t="s">
        <v>188</v>
      </c>
      <c r="E972" s="35"/>
      <c r="F972" s="35" t="s">
        <v>283</v>
      </c>
      <c r="G972" s="35" t="s">
        <v>310</v>
      </c>
      <c r="H972" s="35" t="s">
        <v>191</v>
      </c>
      <c r="I972" s="35" t="s">
        <v>1213</v>
      </c>
      <c r="J972" s="36" t="s">
        <v>1223</v>
      </c>
      <c r="K972" s="37">
        <v>16874.650264573105</v>
      </c>
      <c r="L972" s="37">
        <v>16874.650264573105</v>
      </c>
      <c r="M972" s="35"/>
    </row>
    <row r="973" spans="1:13" x14ac:dyDescent="0.3">
      <c r="A973" s="35" t="s">
        <v>33</v>
      </c>
      <c r="B973" s="35" t="s">
        <v>1153</v>
      </c>
      <c r="C973" s="35" t="s">
        <v>1212</v>
      </c>
      <c r="D973" s="35" t="s">
        <v>188</v>
      </c>
      <c r="E973" s="35"/>
      <c r="F973" s="35" t="s">
        <v>283</v>
      </c>
      <c r="G973" s="35" t="s">
        <v>310</v>
      </c>
      <c r="H973" s="35" t="s">
        <v>191</v>
      </c>
      <c r="I973" s="35" t="s">
        <v>1213</v>
      </c>
      <c r="J973" s="36" t="s">
        <v>1224</v>
      </c>
      <c r="K973" s="37">
        <v>34748.884340875753</v>
      </c>
      <c r="L973" s="37">
        <v>34748.884340875753</v>
      </c>
      <c r="M973" s="35"/>
    </row>
    <row r="974" spans="1:13" x14ac:dyDescent="0.3">
      <c r="A974" s="35" t="s">
        <v>33</v>
      </c>
      <c r="B974" s="35" t="s">
        <v>1153</v>
      </c>
      <c r="C974" s="35" t="s">
        <v>1212</v>
      </c>
      <c r="D974" s="35" t="s">
        <v>188</v>
      </c>
      <c r="E974" s="35"/>
      <c r="F974" s="35" t="s">
        <v>283</v>
      </c>
      <c r="G974" s="35" t="s">
        <v>310</v>
      </c>
      <c r="H974" s="35" t="s">
        <v>191</v>
      </c>
      <c r="I974" s="35" t="s">
        <v>1213</v>
      </c>
      <c r="J974" s="36" t="s">
        <v>1225</v>
      </c>
      <c r="K974" s="37">
        <v>105737.28414428752</v>
      </c>
      <c r="L974" s="37">
        <v>105737.28414428752</v>
      </c>
      <c r="M974" s="35"/>
    </row>
    <row r="975" spans="1:13" x14ac:dyDescent="0.3">
      <c r="A975" s="35" t="s">
        <v>33</v>
      </c>
      <c r="B975" s="35" t="s">
        <v>1153</v>
      </c>
      <c r="C975" s="35" t="s">
        <v>1212</v>
      </c>
      <c r="D975" s="35" t="s">
        <v>188</v>
      </c>
      <c r="E975" s="35"/>
      <c r="F975" s="35" t="s">
        <v>283</v>
      </c>
      <c r="G975" s="35" t="s">
        <v>310</v>
      </c>
      <c r="H975" s="35" t="s">
        <v>191</v>
      </c>
      <c r="I975" s="35" t="s">
        <v>1213</v>
      </c>
      <c r="J975" s="36" t="s">
        <v>1226</v>
      </c>
      <c r="K975" s="37">
        <v>119472.07949371125</v>
      </c>
      <c r="L975" s="37">
        <v>119472.07949371125</v>
      </c>
      <c r="M975" s="35"/>
    </row>
    <row r="976" spans="1:13" x14ac:dyDescent="0.3">
      <c r="A976" s="35" t="s">
        <v>33</v>
      </c>
      <c r="B976" s="35" t="s">
        <v>1153</v>
      </c>
      <c r="C976" s="35" t="s">
        <v>1212</v>
      </c>
      <c r="D976" s="35" t="s">
        <v>188</v>
      </c>
      <c r="E976" s="35"/>
      <c r="F976" s="35" t="s">
        <v>283</v>
      </c>
      <c r="G976" s="35" t="s">
        <v>310</v>
      </c>
      <c r="H976" s="35" t="s">
        <v>191</v>
      </c>
      <c r="I976" s="35" t="s">
        <v>1213</v>
      </c>
      <c r="J976" s="36" t="s">
        <v>1227</v>
      </c>
      <c r="K976" s="37">
        <v>53512.207334600957</v>
      </c>
      <c r="L976" s="37">
        <v>53512.207334600957</v>
      </c>
      <c r="M976" s="35"/>
    </row>
    <row r="977" spans="1:13" x14ac:dyDescent="0.3">
      <c r="A977" s="35" t="s">
        <v>33</v>
      </c>
      <c r="B977" s="35" t="s">
        <v>1153</v>
      </c>
      <c r="C977" s="35" t="s">
        <v>1212</v>
      </c>
      <c r="D977" s="35" t="s">
        <v>188</v>
      </c>
      <c r="E977" s="35"/>
      <c r="F977" s="35" t="s">
        <v>283</v>
      </c>
      <c r="G977" s="35" t="s">
        <v>310</v>
      </c>
      <c r="H977" s="35" t="s">
        <v>191</v>
      </c>
      <c r="I977" s="35" t="s">
        <v>1213</v>
      </c>
      <c r="J977" s="36" t="s">
        <v>1228</v>
      </c>
      <c r="K977" s="37">
        <v>20986.100284740256</v>
      </c>
      <c r="L977" s="37">
        <v>20986.100284740256</v>
      </c>
      <c r="M977" s="35"/>
    </row>
    <row r="978" spans="1:13" x14ac:dyDescent="0.3">
      <c r="A978" s="35" t="s">
        <v>33</v>
      </c>
      <c r="B978" s="35" t="s">
        <v>1153</v>
      </c>
      <c r="C978" s="35" t="s">
        <v>1212</v>
      </c>
      <c r="D978" s="35" t="s">
        <v>188</v>
      </c>
      <c r="E978" s="35"/>
      <c r="F978" s="35" t="s">
        <v>283</v>
      </c>
      <c r="G978" s="35" t="s">
        <v>310</v>
      </c>
      <c r="H978" s="35" t="s">
        <v>191</v>
      </c>
      <c r="I978" s="35" t="s">
        <v>1213</v>
      </c>
      <c r="J978" s="36" t="s">
        <v>1229</v>
      </c>
      <c r="K978" s="37">
        <v>59139.947290798656</v>
      </c>
      <c r="L978" s="37">
        <v>59139.947290798656</v>
      </c>
      <c r="M978" s="35"/>
    </row>
    <row r="979" spans="1:13" x14ac:dyDescent="0.3">
      <c r="A979" s="35" t="s">
        <v>33</v>
      </c>
      <c r="B979" s="35" t="s">
        <v>1153</v>
      </c>
      <c r="C979" s="35" t="s">
        <v>1212</v>
      </c>
      <c r="D979" s="35" t="s">
        <v>188</v>
      </c>
      <c r="E979" s="35"/>
      <c r="F979" s="35" t="s">
        <v>283</v>
      </c>
      <c r="G979" s="35" t="s">
        <v>310</v>
      </c>
      <c r="H979" s="35" t="s">
        <v>191</v>
      </c>
      <c r="I979" s="35" t="s">
        <v>1213</v>
      </c>
      <c r="J979" s="36" t="s">
        <v>1230</v>
      </c>
      <c r="K979" s="37">
        <v>64375.475370127235</v>
      </c>
      <c r="L979" s="37">
        <v>64375.475370127235</v>
      </c>
      <c r="M979" s="35"/>
    </row>
    <row r="980" spans="1:13" x14ac:dyDescent="0.3">
      <c r="A980" s="35" t="s">
        <v>33</v>
      </c>
      <c r="B980" s="35" t="s">
        <v>1153</v>
      </c>
      <c r="C980" s="35" t="s">
        <v>1212</v>
      </c>
      <c r="D980" s="35" t="s">
        <v>188</v>
      </c>
      <c r="E980" s="35"/>
      <c r="F980" s="35" t="s">
        <v>283</v>
      </c>
      <c r="G980" s="35" t="s">
        <v>310</v>
      </c>
      <c r="H980" s="35" t="s">
        <v>191</v>
      </c>
      <c r="I980" s="35" t="s">
        <v>1213</v>
      </c>
      <c r="J980" s="36" t="s">
        <v>1231</v>
      </c>
      <c r="K980" s="37">
        <v>1771.3481504277363</v>
      </c>
      <c r="L980" s="37">
        <v>1771.3481504277363</v>
      </c>
      <c r="M980" s="35"/>
    </row>
    <row r="981" spans="1:13" x14ac:dyDescent="0.3">
      <c r="A981" s="35" t="s">
        <v>33</v>
      </c>
      <c r="B981" s="35" t="s">
        <v>1153</v>
      </c>
      <c r="C981" s="35" t="s">
        <v>1212</v>
      </c>
      <c r="D981" s="35" t="s">
        <v>188</v>
      </c>
      <c r="E981" s="35"/>
      <c r="F981" s="35" t="s">
        <v>283</v>
      </c>
      <c r="G981" s="35" t="s">
        <v>310</v>
      </c>
      <c r="H981" s="35" t="s">
        <v>191</v>
      </c>
      <c r="I981" s="35" t="s">
        <v>1213</v>
      </c>
      <c r="J981" s="36" t="s">
        <v>1232</v>
      </c>
      <c r="K981" s="37">
        <v>5655.0286952532542</v>
      </c>
      <c r="L981" s="37">
        <v>5655.0286952532542</v>
      </c>
      <c r="M981" s="35"/>
    </row>
    <row r="982" spans="1:13" x14ac:dyDescent="0.3">
      <c r="A982" s="35" t="s">
        <v>33</v>
      </c>
      <c r="B982" s="35" t="s">
        <v>1153</v>
      </c>
      <c r="C982" s="35" t="s">
        <v>1212</v>
      </c>
      <c r="D982" s="35" t="s">
        <v>188</v>
      </c>
      <c r="E982" s="35"/>
      <c r="F982" s="35" t="s">
        <v>283</v>
      </c>
      <c r="G982" s="35" t="s">
        <v>310</v>
      </c>
      <c r="H982" s="35" t="s">
        <v>191</v>
      </c>
      <c r="I982" s="35" t="s">
        <v>1233</v>
      </c>
      <c r="J982" s="36" t="s">
        <v>1234</v>
      </c>
      <c r="K982" s="37">
        <v>308244.44</v>
      </c>
      <c r="L982" s="37">
        <v>308244.44</v>
      </c>
      <c r="M982" s="35"/>
    </row>
    <row r="983" spans="1:13" x14ac:dyDescent="0.3">
      <c r="A983" s="35" t="s">
        <v>33</v>
      </c>
      <c r="B983" s="35" t="s">
        <v>1153</v>
      </c>
      <c r="C983" s="35" t="s">
        <v>1212</v>
      </c>
      <c r="D983" s="35" t="s">
        <v>188</v>
      </c>
      <c r="E983" s="35"/>
      <c r="F983" s="35" t="s">
        <v>283</v>
      </c>
      <c r="G983" s="35" t="s">
        <v>310</v>
      </c>
      <c r="H983" s="35" t="s">
        <v>191</v>
      </c>
      <c r="I983" s="35" t="s">
        <v>1233</v>
      </c>
      <c r="J983" s="36" t="s">
        <v>1235</v>
      </c>
      <c r="K983" s="37">
        <v>177973.65628201584</v>
      </c>
      <c r="L983" s="37">
        <v>177973.65628201584</v>
      </c>
      <c r="M983" s="35"/>
    </row>
    <row r="984" spans="1:13" x14ac:dyDescent="0.3">
      <c r="A984" s="35" t="s">
        <v>33</v>
      </c>
      <c r="B984" s="35" t="s">
        <v>1153</v>
      </c>
      <c r="C984" s="35" t="s">
        <v>1212</v>
      </c>
      <c r="D984" s="35" t="s">
        <v>188</v>
      </c>
      <c r="E984" s="35"/>
      <c r="F984" s="35" t="s">
        <v>283</v>
      </c>
      <c r="G984" s="35" t="s">
        <v>310</v>
      </c>
      <c r="H984" s="35" t="s">
        <v>191</v>
      </c>
      <c r="I984" s="35" t="s">
        <v>1233</v>
      </c>
      <c r="J984" s="36" t="s">
        <v>1236</v>
      </c>
      <c r="K984" s="37">
        <v>789137.95</v>
      </c>
      <c r="L984" s="37">
        <v>789137.95</v>
      </c>
      <c r="M984" s="35"/>
    </row>
    <row r="985" spans="1:13" x14ac:dyDescent="0.3">
      <c r="A985" s="35" t="s">
        <v>33</v>
      </c>
      <c r="B985" s="35" t="s">
        <v>1153</v>
      </c>
      <c r="C985" s="35" t="s">
        <v>1212</v>
      </c>
      <c r="D985" s="35" t="s">
        <v>188</v>
      </c>
      <c r="E985" s="35"/>
      <c r="F985" s="35" t="s">
        <v>283</v>
      </c>
      <c r="G985" s="35" t="s">
        <v>310</v>
      </c>
      <c r="H985" s="35" t="s">
        <v>191</v>
      </c>
      <c r="I985" s="35" t="s">
        <v>1233</v>
      </c>
      <c r="J985" s="36" t="s">
        <v>1237</v>
      </c>
      <c r="K985" s="37">
        <v>662415.5014347441</v>
      </c>
      <c r="L985" s="37">
        <v>662415.5014347441</v>
      </c>
      <c r="M985" s="35"/>
    </row>
    <row r="986" spans="1:13" x14ac:dyDescent="0.3">
      <c r="A986" s="35" t="s">
        <v>33</v>
      </c>
      <c r="B986" s="35" t="s">
        <v>1153</v>
      </c>
      <c r="C986" s="35" t="s">
        <v>1212</v>
      </c>
      <c r="D986" s="35" t="s">
        <v>188</v>
      </c>
      <c r="E986" s="35"/>
      <c r="F986" s="35" t="s">
        <v>283</v>
      </c>
      <c r="G986" s="35" t="s">
        <v>310</v>
      </c>
      <c r="H986" s="35" t="s">
        <v>191</v>
      </c>
      <c r="I986" s="35" t="s">
        <v>1233</v>
      </c>
      <c r="J986" s="36" t="s">
        <v>1238</v>
      </c>
      <c r="K986" s="37">
        <v>272560.39566511678</v>
      </c>
      <c r="L986" s="37">
        <v>272560.39566511678</v>
      </c>
      <c r="M986" s="35"/>
    </row>
    <row r="987" spans="1:13" x14ac:dyDescent="0.3">
      <c r="A987" s="35" t="s">
        <v>33</v>
      </c>
      <c r="B987" s="35" t="s">
        <v>1153</v>
      </c>
      <c r="C987" s="35" t="s">
        <v>1212</v>
      </c>
      <c r="D987" s="35" t="s">
        <v>188</v>
      </c>
      <c r="E987" s="35"/>
      <c r="F987" s="35" t="s">
        <v>283</v>
      </c>
      <c r="G987" s="35" t="s">
        <v>310</v>
      </c>
      <c r="H987" s="35" t="s">
        <v>191</v>
      </c>
      <c r="I987" s="35" t="s">
        <v>1233</v>
      </c>
      <c r="J987" s="36" t="s">
        <v>1239</v>
      </c>
      <c r="K987" s="37">
        <v>276391.28864912363</v>
      </c>
      <c r="L987" s="37">
        <v>276391.28864912363</v>
      </c>
      <c r="M987" s="35"/>
    </row>
    <row r="988" spans="1:13" x14ac:dyDescent="0.3">
      <c r="A988" s="35" t="s">
        <v>33</v>
      </c>
      <c r="B988" s="35" t="s">
        <v>1153</v>
      </c>
      <c r="C988" s="35" t="s">
        <v>1212</v>
      </c>
      <c r="D988" s="35" t="s">
        <v>188</v>
      </c>
      <c r="E988" s="35"/>
      <c r="F988" s="35" t="s">
        <v>283</v>
      </c>
      <c r="G988" s="35" t="s">
        <v>310</v>
      </c>
      <c r="H988" s="35" t="s">
        <v>191</v>
      </c>
      <c r="I988" s="35" t="s">
        <v>1233</v>
      </c>
      <c r="J988" s="36" t="s">
        <v>1240</v>
      </c>
      <c r="K988" s="37">
        <v>139384.39939516012</v>
      </c>
      <c r="L988" s="37">
        <v>139384.39939516012</v>
      </c>
      <c r="M988" s="35"/>
    </row>
    <row r="989" spans="1:13" x14ac:dyDescent="0.3">
      <c r="A989" s="35" t="s">
        <v>33</v>
      </c>
      <c r="B989" s="35" t="s">
        <v>1153</v>
      </c>
      <c r="C989" s="35" t="s">
        <v>1212</v>
      </c>
      <c r="D989" s="35" t="s">
        <v>188</v>
      </c>
      <c r="E989" s="35"/>
      <c r="F989" s="35" t="s">
        <v>283</v>
      </c>
      <c r="G989" s="35" t="s">
        <v>310</v>
      </c>
      <c r="H989" s="35" t="s">
        <v>191</v>
      </c>
      <c r="I989" s="35" t="s">
        <v>1158</v>
      </c>
      <c r="J989" s="36" t="s">
        <v>1241</v>
      </c>
      <c r="K989" s="37">
        <v>1699528.0699999991</v>
      </c>
      <c r="L989" s="37">
        <v>1697889.7099999988</v>
      </c>
      <c r="M989" s="35"/>
    </row>
    <row r="990" spans="1:13" x14ac:dyDescent="0.3">
      <c r="A990" s="35" t="s">
        <v>33</v>
      </c>
      <c r="B990" s="35" t="s">
        <v>1153</v>
      </c>
      <c r="C990" s="35" t="s">
        <v>1212</v>
      </c>
      <c r="D990" s="35" t="s">
        <v>188</v>
      </c>
      <c r="E990" s="35"/>
      <c r="F990" s="35" t="s">
        <v>283</v>
      </c>
      <c r="G990" s="35" t="s">
        <v>310</v>
      </c>
      <c r="H990" s="35" t="s">
        <v>191</v>
      </c>
      <c r="I990" s="35" t="s">
        <v>1158</v>
      </c>
      <c r="J990" s="36" t="s">
        <v>1242</v>
      </c>
      <c r="K990" s="37">
        <v>1328699.1499999999</v>
      </c>
      <c r="L990" s="37">
        <v>1328699.1499999999</v>
      </c>
      <c r="M990" s="35"/>
    </row>
    <row r="991" spans="1:13" x14ac:dyDescent="0.3">
      <c r="A991" s="35" t="s">
        <v>33</v>
      </c>
      <c r="B991" s="35" t="s">
        <v>1153</v>
      </c>
      <c r="C991" s="35" t="s">
        <v>1212</v>
      </c>
      <c r="D991" s="35" t="s">
        <v>188</v>
      </c>
      <c r="E991" s="35"/>
      <c r="F991" s="35" t="s">
        <v>283</v>
      </c>
      <c r="G991" s="35" t="s">
        <v>310</v>
      </c>
      <c r="H991" s="35" t="s">
        <v>191</v>
      </c>
      <c r="I991" s="35" t="s">
        <v>1243</v>
      </c>
      <c r="J991" s="36" t="s">
        <v>1244</v>
      </c>
      <c r="K991" s="37">
        <v>603663.77620517404</v>
      </c>
      <c r="L991" s="37">
        <v>603663.77620517404</v>
      </c>
      <c r="M991" s="35"/>
    </row>
    <row r="992" spans="1:13" x14ac:dyDescent="0.3">
      <c r="A992" s="35" t="s">
        <v>33</v>
      </c>
      <c r="B992" s="35" t="s">
        <v>1153</v>
      </c>
      <c r="C992" s="35" t="s">
        <v>1212</v>
      </c>
      <c r="D992" s="35" t="s">
        <v>188</v>
      </c>
      <c r="E992" s="35"/>
      <c r="F992" s="35" t="s">
        <v>283</v>
      </c>
      <c r="G992" s="35" t="s">
        <v>310</v>
      </c>
      <c r="H992" s="35" t="s">
        <v>191</v>
      </c>
      <c r="I992" s="35" t="s">
        <v>1243</v>
      </c>
      <c r="J992" s="36" t="s">
        <v>1245</v>
      </c>
      <c r="K992" s="37">
        <v>394399.34579164977</v>
      </c>
      <c r="L992" s="37">
        <v>394399.34579164977</v>
      </c>
      <c r="M992" s="35"/>
    </row>
    <row r="993" spans="1:13" x14ac:dyDescent="0.3">
      <c r="A993" s="35" t="s">
        <v>33</v>
      </c>
      <c r="B993" s="35" t="s">
        <v>1153</v>
      </c>
      <c r="C993" s="35" t="s">
        <v>1212</v>
      </c>
      <c r="D993" s="35" t="s">
        <v>188</v>
      </c>
      <c r="E993" s="35"/>
      <c r="F993" s="35" t="s">
        <v>283</v>
      </c>
      <c r="G993" s="35" t="s">
        <v>310</v>
      </c>
      <c r="H993" s="35" t="s">
        <v>191</v>
      </c>
      <c r="I993" s="35" t="s">
        <v>1246</v>
      </c>
      <c r="J993" s="36" t="s">
        <v>1247</v>
      </c>
      <c r="K993" s="37">
        <v>364142.55388240638</v>
      </c>
      <c r="L993" s="37">
        <v>364142.55388240638</v>
      </c>
      <c r="M993" s="35"/>
    </row>
    <row r="994" spans="1:13" x14ac:dyDescent="0.3">
      <c r="A994" s="35" t="s">
        <v>33</v>
      </c>
      <c r="B994" s="35" t="s">
        <v>1153</v>
      </c>
      <c r="C994" s="35" t="s">
        <v>1212</v>
      </c>
      <c r="D994" s="35" t="s">
        <v>188</v>
      </c>
      <c r="E994" s="35"/>
      <c r="F994" s="35" t="s">
        <v>283</v>
      </c>
      <c r="G994" s="35" t="s">
        <v>310</v>
      </c>
      <c r="H994" s="35" t="s">
        <v>191</v>
      </c>
      <c r="I994" s="35" t="s">
        <v>1246</v>
      </c>
      <c r="J994" s="36" t="s">
        <v>1248</v>
      </c>
      <c r="K994" s="37">
        <v>191349.02823949646</v>
      </c>
      <c r="L994" s="37">
        <v>191349.02823949646</v>
      </c>
      <c r="M994" s="35"/>
    </row>
    <row r="995" spans="1:13" x14ac:dyDescent="0.3">
      <c r="A995" s="35" t="s">
        <v>33</v>
      </c>
      <c r="B995" s="35" t="s">
        <v>1153</v>
      </c>
      <c r="C995" s="35" t="s">
        <v>1212</v>
      </c>
      <c r="D995" s="35" t="s">
        <v>188</v>
      </c>
      <c r="E995" s="35"/>
      <c r="F995" s="35" t="s">
        <v>283</v>
      </c>
      <c r="G995" s="35" t="s">
        <v>310</v>
      </c>
      <c r="H995" s="35" t="s">
        <v>191</v>
      </c>
      <c r="I995" s="35" t="s">
        <v>1249</v>
      </c>
      <c r="J995" s="36" t="s">
        <v>1250</v>
      </c>
      <c r="K995" s="37">
        <v>65652.216375115371</v>
      </c>
      <c r="L995" s="37">
        <v>65652.216375115371</v>
      </c>
      <c r="M995" s="35"/>
    </row>
    <row r="996" spans="1:13" ht="15" thickBot="1" x14ac:dyDescent="0.35">
      <c r="A996" s="35" t="s">
        <v>33</v>
      </c>
      <c r="B996" s="35" t="s">
        <v>1153</v>
      </c>
      <c r="C996" s="35" t="s">
        <v>1212</v>
      </c>
      <c r="D996" s="35" t="s">
        <v>188</v>
      </c>
      <c r="E996" s="35"/>
      <c r="F996" s="35" t="s">
        <v>283</v>
      </c>
      <c r="G996" s="35" t="s">
        <v>191</v>
      </c>
      <c r="H996" s="35" t="s">
        <v>310</v>
      </c>
      <c r="I996" s="35" t="s">
        <v>231</v>
      </c>
      <c r="J996" s="36" t="s">
        <v>1251</v>
      </c>
      <c r="K996" s="37">
        <v>217946.78306539892</v>
      </c>
      <c r="L996" s="37">
        <v>297889.63632509549</v>
      </c>
      <c r="M996" s="35"/>
    </row>
    <row r="997" spans="1:13" s="39" customFormat="1" x14ac:dyDescent="0.3">
      <c r="A997" s="38" t="s">
        <v>33</v>
      </c>
      <c r="B997" s="38" t="s">
        <v>1153</v>
      </c>
      <c r="C997" s="38" t="s">
        <v>1212</v>
      </c>
      <c r="J997" s="112" t="s">
        <v>1252</v>
      </c>
      <c r="K997" s="113">
        <v>8630437.4479790051</v>
      </c>
      <c r="L997" s="113">
        <v>8708741.9412386995</v>
      </c>
    </row>
    <row r="999" spans="1:13" x14ac:dyDescent="0.3">
      <c r="A999" s="35" t="s">
        <v>33</v>
      </c>
      <c r="B999" s="35" t="s">
        <v>1153</v>
      </c>
      <c r="C999" s="35" t="s">
        <v>1253</v>
      </c>
      <c r="D999" s="35" t="s">
        <v>188</v>
      </c>
      <c r="E999" s="35"/>
      <c r="F999" s="35" t="s">
        <v>189</v>
      </c>
      <c r="G999" s="35" t="s">
        <v>220</v>
      </c>
      <c r="H999" s="35" t="s">
        <v>191</v>
      </c>
      <c r="I999" s="35" t="s">
        <v>1213</v>
      </c>
      <c r="J999" s="36" t="s">
        <v>1254</v>
      </c>
      <c r="K999" s="37">
        <v>517237.98</v>
      </c>
      <c r="L999" s="37">
        <v>517237.98</v>
      </c>
      <c r="M999" s="35"/>
    </row>
    <row r="1000" spans="1:13" x14ac:dyDescent="0.3">
      <c r="A1000" s="35" t="s">
        <v>33</v>
      </c>
      <c r="B1000" s="35" t="s">
        <v>1153</v>
      </c>
      <c r="C1000" s="35" t="s">
        <v>1253</v>
      </c>
      <c r="D1000" s="35" t="s">
        <v>188</v>
      </c>
      <c r="E1000" s="35"/>
      <c r="F1000" s="35" t="s">
        <v>189</v>
      </c>
      <c r="G1000" s="35" t="s">
        <v>220</v>
      </c>
      <c r="H1000" s="35" t="s">
        <v>191</v>
      </c>
      <c r="I1000" s="35" t="s">
        <v>1213</v>
      </c>
      <c r="J1000" s="36" t="s">
        <v>1255</v>
      </c>
      <c r="K1000" s="37">
        <v>2444594.58</v>
      </c>
      <c r="L1000" s="37">
        <v>2444594.58</v>
      </c>
      <c r="M1000" s="35"/>
    </row>
    <row r="1001" spans="1:13" x14ac:dyDescent="0.3">
      <c r="A1001" s="35" t="s">
        <v>33</v>
      </c>
      <c r="B1001" s="35" t="s">
        <v>1153</v>
      </c>
      <c r="C1001" s="35" t="s">
        <v>1253</v>
      </c>
      <c r="D1001" s="35" t="s">
        <v>188</v>
      </c>
      <c r="E1001" s="35"/>
      <c r="F1001" s="35" t="s">
        <v>189</v>
      </c>
      <c r="G1001" s="35" t="s">
        <v>220</v>
      </c>
      <c r="H1001" s="35" t="s">
        <v>191</v>
      </c>
      <c r="I1001" s="35" t="s">
        <v>1213</v>
      </c>
      <c r="J1001" s="36" t="s">
        <v>1256</v>
      </c>
      <c r="K1001" s="37">
        <v>2890621.38</v>
      </c>
      <c r="L1001" s="37">
        <v>2890621.38</v>
      </c>
      <c r="M1001" s="35"/>
    </row>
    <row r="1002" spans="1:13" x14ac:dyDescent="0.3">
      <c r="A1002" s="35" t="s">
        <v>33</v>
      </c>
      <c r="B1002" s="35" t="s">
        <v>1153</v>
      </c>
      <c r="C1002" s="35" t="s">
        <v>1253</v>
      </c>
      <c r="D1002" s="35" t="s">
        <v>188</v>
      </c>
      <c r="E1002" s="35"/>
      <c r="F1002" s="35" t="s">
        <v>189</v>
      </c>
      <c r="G1002" s="35" t="s">
        <v>220</v>
      </c>
      <c r="H1002" s="35" t="s">
        <v>191</v>
      </c>
      <c r="I1002" s="35" t="s">
        <v>1213</v>
      </c>
      <c r="J1002" s="36" t="s">
        <v>1257</v>
      </c>
      <c r="K1002" s="37">
        <v>508188.24</v>
      </c>
      <c r="L1002" s="37">
        <v>508188.24</v>
      </c>
      <c r="M1002" s="35"/>
    </row>
    <row r="1003" spans="1:13" x14ac:dyDescent="0.3">
      <c r="A1003" s="35" t="s">
        <v>33</v>
      </c>
      <c r="B1003" s="35" t="s">
        <v>1153</v>
      </c>
      <c r="C1003" s="35" t="s">
        <v>1253</v>
      </c>
      <c r="D1003" s="35" t="s">
        <v>188</v>
      </c>
      <c r="E1003" s="35"/>
      <c r="F1003" s="35" t="s">
        <v>189</v>
      </c>
      <c r="G1003" s="35" t="s">
        <v>220</v>
      </c>
      <c r="H1003" s="35" t="s">
        <v>191</v>
      </c>
      <c r="I1003" s="35" t="s">
        <v>1233</v>
      </c>
      <c r="J1003" s="36" t="s">
        <v>1258</v>
      </c>
      <c r="K1003" s="37">
        <v>16322069.479999991</v>
      </c>
      <c r="L1003" s="37">
        <v>16266376.639999988</v>
      </c>
      <c r="M1003" s="35"/>
    </row>
    <row r="1004" spans="1:13" x14ac:dyDescent="0.3">
      <c r="A1004" s="35" t="s">
        <v>33</v>
      </c>
      <c r="B1004" s="35" t="s">
        <v>1153</v>
      </c>
      <c r="C1004" s="35" t="s">
        <v>1253</v>
      </c>
      <c r="D1004" s="35" t="s">
        <v>188</v>
      </c>
      <c r="E1004" s="35"/>
      <c r="F1004" s="35" t="s">
        <v>189</v>
      </c>
      <c r="G1004" s="35" t="s">
        <v>220</v>
      </c>
      <c r="H1004" s="35" t="s">
        <v>191</v>
      </c>
      <c r="I1004" s="35" t="s">
        <v>1233</v>
      </c>
      <c r="J1004" s="36" t="s">
        <v>1259</v>
      </c>
      <c r="K1004" s="37">
        <v>15477643.05999998</v>
      </c>
      <c r="L1004" s="37">
        <v>15312219.459999971</v>
      </c>
      <c r="M1004" s="35"/>
    </row>
    <row r="1005" spans="1:13" x14ac:dyDescent="0.3">
      <c r="A1005" s="35" t="s">
        <v>33</v>
      </c>
      <c r="B1005" s="35" t="s">
        <v>1153</v>
      </c>
      <c r="C1005" s="35" t="s">
        <v>1253</v>
      </c>
      <c r="D1005" s="35" t="s">
        <v>188</v>
      </c>
      <c r="E1005" s="35"/>
      <c r="F1005" s="35" t="s">
        <v>189</v>
      </c>
      <c r="G1005" s="35" t="s">
        <v>220</v>
      </c>
      <c r="H1005" s="35" t="s">
        <v>191</v>
      </c>
      <c r="I1005" s="35" t="s">
        <v>1233</v>
      </c>
      <c r="J1005" s="36" t="s">
        <v>1260</v>
      </c>
      <c r="K1005" s="37">
        <v>32173100.359999977</v>
      </c>
      <c r="L1005" s="37">
        <v>32131046.839999966</v>
      </c>
      <c r="M1005" s="35"/>
    </row>
    <row r="1006" spans="1:13" x14ac:dyDescent="0.3">
      <c r="A1006" s="35" t="s">
        <v>33</v>
      </c>
      <c r="B1006" s="35" t="s">
        <v>1153</v>
      </c>
      <c r="C1006" s="35" t="s">
        <v>1253</v>
      </c>
      <c r="D1006" s="35" t="s">
        <v>188</v>
      </c>
      <c r="E1006" s="35"/>
      <c r="F1006" s="35" t="s">
        <v>189</v>
      </c>
      <c r="G1006" s="35" t="s">
        <v>220</v>
      </c>
      <c r="H1006" s="35" t="s">
        <v>191</v>
      </c>
      <c r="I1006" s="35" t="s">
        <v>1233</v>
      </c>
      <c r="J1006" s="36" t="s">
        <v>1261</v>
      </c>
      <c r="K1006" s="37">
        <v>9931913.0600000024</v>
      </c>
      <c r="L1006" s="37">
        <v>9924849.0200000033</v>
      </c>
      <c r="M1006" s="35"/>
    </row>
    <row r="1007" spans="1:13" x14ac:dyDescent="0.3">
      <c r="A1007" s="35" t="s">
        <v>33</v>
      </c>
      <c r="B1007" s="35" t="s">
        <v>1153</v>
      </c>
      <c r="C1007" s="35" t="s">
        <v>1253</v>
      </c>
      <c r="D1007" s="35" t="s">
        <v>188</v>
      </c>
      <c r="E1007" s="35"/>
      <c r="F1007" s="35" t="s">
        <v>189</v>
      </c>
      <c r="G1007" s="35" t="s">
        <v>220</v>
      </c>
      <c r="H1007" s="35" t="s">
        <v>191</v>
      </c>
      <c r="I1007" s="35" t="s">
        <v>1233</v>
      </c>
      <c r="J1007" s="36" t="s">
        <v>1262</v>
      </c>
      <c r="K1007" s="37">
        <v>968201.13999999932</v>
      </c>
      <c r="L1007" s="37">
        <v>967431.33999999904</v>
      </c>
      <c r="M1007" s="35"/>
    </row>
    <row r="1008" spans="1:13" ht="15" thickBot="1" x14ac:dyDescent="0.35">
      <c r="A1008" s="35" t="s">
        <v>33</v>
      </c>
      <c r="B1008" s="35" t="s">
        <v>1153</v>
      </c>
      <c r="C1008" s="35" t="s">
        <v>1253</v>
      </c>
      <c r="D1008" s="35" t="s">
        <v>188</v>
      </c>
      <c r="E1008" s="35"/>
      <c r="F1008" s="35" t="s">
        <v>189</v>
      </c>
      <c r="G1008" s="35" t="s">
        <v>220</v>
      </c>
      <c r="H1008" s="35" t="s">
        <v>191</v>
      </c>
      <c r="I1008" s="35" t="s">
        <v>1233</v>
      </c>
      <c r="J1008" s="36" t="s">
        <v>1263</v>
      </c>
      <c r="K1008" s="37">
        <v>115954.04</v>
      </c>
      <c r="L1008" s="37">
        <v>115954.04</v>
      </c>
      <c r="M1008" s="35"/>
    </row>
    <row r="1009" spans="1:13" s="39" customFormat="1" x14ac:dyDescent="0.3">
      <c r="A1009" s="38" t="s">
        <v>33</v>
      </c>
      <c r="B1009" s="38" t="s">
        <v>1153</v>
      </c>
      <c r="C1009" s="38" t="s">
        <v>1253</v>
      </c>
      <c r="J1009" s="112" t="s">
        <v>1264</v>
      </c>
      <c r="K1009" s="113">
        <v>81349523.319999963</v>
      </c>
      <c r="L1009" s="113">
        <v>81078519.519999921</v>
      </c>
    </row>
    <row r="1011" spans="1:13" x14ac:dyDescent="0.3">
      <c r="A1011" s="35" t="s">
        <v>33</v>
      </c>
      <c r="B1011" s="35" t="s">
        <v>1153</v>
      </c>
      <c r="C1011" s="35" t="s">
        <v>1265</v>
      </c>
      <c r="D1011" s="35" t="s">
        <v>188</v>
      </c>
      <c r="E1011" s="35"/>
      <c r="F1011" s="35" t="s">
        <v>189</v>
      </c>
      <c r="G1011" s="35" t="s">
        <v>220</v>
      </c>
      <c r="H1011" s="35" t="s">
        <v>191</v>
      </c>
      <c r="I1011" s="35" t="s">
        <v>1266</v>
      </c>
      <c r="J1011" s="36" t="s">
        <v>1267</v>
      </c>
      <c r="K1011" s="37">
        <v>954186.19</v>
      </c>
      <c r="L1011" s="37">
        <v>954186.19</v>
      </c>
      <c r="M1011" s="35"/>
    </row>
    <row r="1012" spans="1:13" x14ac:dyDescent="0.3">
      <c r="A1012" s="35" t="s">
        <v>33</v>
      </c>
      <c r="B1012" s="35" t="s">
        <v>1153</v>
      </c>
      <c r="C1012" s="35" t="s">
        <v>1265</v>
      </c>
      <c r="D1012" s="35" t="s">
        <v>188</v>
      </c>
      <c r="E1012" s="35"/>
      <c r="F1012" s="35" t="s">
        <v>189</v>
      </c>
      <c r="G1012" s="35" t="s">
        <v>220</v>
      </c>
      <c r="H1012" s="35" t="s">
        <v>191</v>
      </c>
      <c r="I1012" s="35" t="s">
        <v>1266</v>
      </c>
      <c r="J1012" s="36" t="s">
        <v>1268</v>
      </c>
      <c r="K1012" s="37">
        <v>6372676.534539666</v>
      </c>
      <c r="L1012" s="37">
        <v>6372676.534539666</v>
      </c>
      <c r="M1012" s="35"/>
    </row>
    <row r="1013" spans="1:13" x14ac:dyDescent="0.3">
      <c r="A1013" s="35" t="s">
        <v>33</v>
      </c>
      <c r="B1013" s="35" t="s">
        <v>1153</v>
      </c>
      <c r="C1013" s="35" t="s">
        <v>1265</v>
      </c>
      <c r="D1013" s="35" t="s">
        <v>188</v>
      </c>
      <c r="E1013" s="35"/>
      <c r="F1013" s="35" t="s">
        <v>189</v>
      </c>
      <c r="G1013" s="35" t="s">
        <v>220</v>
      </c>
      <c r="H1013" s="35" t="s">
        <v>191</v>
      </c>
      <c r="I1013" s="35" t="s">
        <v>1266</v>
      </c>
      <c r="J1013" s="36" t="s">
        <v>1269</v>
      </c>
      <c r="K1013" s="37">
        <v>1184886.1499999999</v>
      </c>
      <c r="L1013" s="37">
        <v>1184886.1499999999</v>
      </c>
      <c r="M1013" s="35"/>
    </row>
    <row r="1014" spans="1:13" x14ac:dyDescent="0.3">
      <c r="A1014" s="35" t="s">
        <v>33</v>
      </c>
      <c r="B1014" s="35" t="s">
        <v>1153</v>
      </c>
      <c r="C1014" s="35" t="s">
        <v>1265</v>
      </c>
      <c r="D1014" s="35" t="s">
        <v>188</v>
      </c>
      <c r="E1014" s="35"/>
      <c r="F1014" s="35" t="s">
        <v>189</v>
      </c>
      <c r="G1014" s="35" t="s">
        <v>220</v>
      </c>
      <c r="H1014" s="35" t="s">
        <v>191</v>
      </c>
      <c r="I1014" s="35" t="s">
        <v>1266</v>
      </c>
      <c r="J1014" s="36" t="s">
        <v>1270</v>
      </c>
      <c r="K1014" s="37">
        <v>3017383</v>
      </c>
      <c r="L1014" s="37">
        <v>3017383</v>
      </c>
      <c r="M1014" s="35"/>
    </row>
    <row r="1015" spans="1:13" x14ac:dyDescent="0.3">
      <c r="A1015" s="35" t="s">
        <v>33</v>
      </c>
      <c r="B1015" s="35" t="s">
        <v>1153</v>
      </c>
      <c r="C1015" s="35" t="s">
        <v>1265</v>
      </c>
      <c r="D1015" s="35" t="s">
        <v>188</v>
      </c>
      <c r="E1015" s="35"/>
      <c r="F1015" s="35" t="s">
        <v>189</v>
      </c>
      <c r="G1015" s="35" t="s">
        <v>220</v>
      </c>
      <c r="H1015" s="35" t="s">
        <v>191</v>
      </c>
      <c r="I1015" s="35" t="s">
        <v>1266</v>
      </c>
      <c r="J1015" s="36" t="s">
        <v>1271</v>
      </c>
      <c r="K1015" s="37">
        <v>40403.72</v>
      </c>
      <c r="L1015" s="37">
        <v>40403.72</v>
      </c>
      <c r="M1015" s="35"/>
    </row>
    <row r="1016" spans="1:13" x14ac:dyDescent="0.3">
      <c r="A1016" s="35" t="s">
        <v>33</v>
      </c>
      <c r="B1016" s="35" t="s">
        <v>1153</v>
      </c>
      <c r="C1016" s="35" t="s">
        <v>1265</v>
      </c>
      <c r="D1016" s="35" t="s">
        <v>188</v>
      </c>
      <c r="E1016" s="35"/>
      <c r="F1016" s="35" t="s">
        <v>189</v>
      </c>
      <c r="G1016" s="35" t="s">
        <v>220</v>
      </c>
      <c r="H1016" s="35" t="s">
        <v>191</v>
      </c>
      <c r="I1016" s="35" t="s">
        <v>1266</v>
      </c>
      <c r="J1016" s="36" t="s">
        <v>1272</v>
      </c>
      <c r="K1016" s="37">
        <v>2624690.84</v>
      </c>
      <c r="L1016" s="37">
        <v>2624690.84</v>
      </c>
      <c r="M1016" s="35"/>
    </row>
    <row r="1017" spans="1:13" x14ac:dyDescent="0.3">
      <c r="A1017" s="35" t="s">
        <v>33</v>
      </c>
      <c r="B1017" s="35" t="s">
        <v>1153</v>
      </c>
      <c r="C1017" s="35" t="s">
        <v>1265</v>
      </c>
      <c r="D1017" s="35" t="s">
        <v>188</v>
      </c>
      <c r="E1017" s="35"/>
      <c r="F1017" s="35" t="s">
        <v>189</v>
      </c>
      <c r="G1017" s="35" t="s">
        <v>220</v>
      </c>
      <c r="H1017" s="35" t="s">
        <v>191</v>
      </c>
      <c r="I1017" s="35" t="s">
        <v>1266</v>
      </c>
      <c r="J1017" s="36" t="s">
        <v>1273</v>
      </c>
      <c r="K1017" s="37">
        <v>6001.69</v>
      </c>
      <c r="L1017" s="37">
        <v>6001.69</v>
      </c>
      <c r="M1017" s="35"/>
    </row>
    <row r="1018" spans="1:13" x14ac:dyDescent="0.3">
      <c r="A1018" s="35" t="s">
        <v>33</v>
      </c>
      <c r="B1018" s="35" t="s">
        <v>1153</v>
      </c>
      <c r="C1018" s="35" t="s">
        <v>1265</v>
      </c>
      <c r="D1018" s="35" t="s">
        <v>188</v>
      </c>
      <c r="E1018" s="35"/>
      <c r="F1018" s="35" t="s">
        <v>189</v>
      </c>
      <c r="G1018" s="35" t="s">
        <v>220</v>
      </c>
      <c r="H1018" s="35" t="s">
        <v>191</v>
      </c>
      <c r="I1018" s="35" t="s">
        <v>1266</v>
      </c>
      <c r="J1018" s="36" t="s">
        <v>1274</v>
      </c>
      <c r="K1018" s="37">
        <v>962613.45</v>
      </c>
      <c r="L1018" s="37">
        <v>962613.45</v>
      </c>
      <c r="M1018" s="35"/>
    </row>
    <row r="1019" spans="1:13" x14ac:dyDescent="0.3">
      <c r="A1019" s="35" t="s">
        <v>33</v>
      </c>
      <c r="B1019" s="35" t="s">
        <v>1153</v>
      </c>
      <c r="C1019" s="35" t="s">
        <v>1265</v>
      </c>
      <c r="D1019" s="35" t="s">
        <v>188</v>
      </c>
      <c r="E1019" s="35"/>
      <c r="F1019" s="35" t="s">
        <v>189</v>
      </c>
      <c r="G1019" s="35" t="s">
        <v>220</v>
      </c>
      <c r="H1019" s="35" t="s">
        <v>191</v>
      </c>
      <c r="I1019" s="35" t="s">
        <v>1213</v>
      </c>
      <c r="J1019" s="36" t="s">
        <v>1275</v>
      </c>
      <c r="K1019" s="37">
        <v>4673.09</v>
      </c>
      <c r="L1019" s="37">
        <v>4673.09</v>
      </c>
      <c r="M1019" s="35"/>
    </row>
    <row r="1020" spans="1:13" x14ac:dyDescent="0.3">
      <c r="A1020" s="35" t="s">
        <v>33</v>
      </c>
      <c r="B1020" s="35" t="s">
        <v>1153</v>
      </c>
      <c r="C1020" s="35" t="s">
        <v>1265</v>
      </c>
      <c r="D1020" s="35" t="s">
        <v>188</v>
      </c>
      <c r="E1020" s="35"/>
      <c r="F1020" s="35" t="s">
        <v>189</v>
      </c>
      <c r="G1020" s="35" t="s">
        <v>220</v>
      </c>
      <c r="H1020" s="35" t="s">
        <v>191</v>
      </c>
      <c r="I1020" s="35" t="s">
        <v>1213</v>
      </c>
      <c r="J1020" s="36" t="s">
        <v>1276</v>
      </c>
      <c r="K1020" s="37">
        <v>5224.82</v>
      </c>
      <c r="L1020" s="37">
        <v>5224.82</v>
      </c>
      <c r="M1020" s="35"/>
    </row>
    <row r="1021" spans="1:13" x14ac:dyDescent="0.3">
      <c r="A1021" s="35" t="s">
        <v>33</v>
      </c>
      <c r="B1021" s="35" t="s">
        <v>1153</v>
      </c>
      <c r="C1021" s="35" t="s">
        <v>1265</v>
      </c>
      <c r="D1021" s="35" t="s">
        <v>188</v>
      </c>
      <c r="E1021" s="35"/>
      <c r="F1021" s="35" t="s">
        <v>189</v>
      </c>
      <c r="G1021" s="35" t="s">
        <v>220</v>
      </c>
      <c r="H1021" s="35" t="s">
        <v>191</v>
      </c>
      <c r="I1021" s="35" t="s">
        <v>1213</v>
      </c>
      <c r="J1021" s="36" t="s">
        <v>1277</v>
      </c>
      <c r="K1021" s="37">
        <v>47339.01</v>
      </c>
      <c r="L1021" s="37">
        <v>47339.01</v>
      </c>
      <c r="M1021" s="35"/>
    </row>
    <row r="1022" spans="1:13" x14ac:dyDescent="0.3">
      <c r="A1022" s="35" t="s">
        <v>33</v>
      </c>
      <c r="B1022" s="35" t="s">
        <v>1153</v>
      </c>
      <c r="C1022" s="35" t="s">
        <v>1265</v>
      </c>
      <c r="D1022" s="35" t="s">
        <v>188</v>
      </c>
      <c r="E1022" s="35"/>
      <c r="F1022" s="35" t="s">
        <v>189</v>
      </c>
      <c r="G1022" s="35" t="s">
        <v>220</v>
      </c>
      <c r="H1022" s="35" t="s">
        <v>191</v>
      </c>
      <c r="I1022" s="35" t="s">
        <v>1213</v>
      </c>
      <c r="J1022" s="36" t="s">
        <v>1278</v>
      </c>
      <c r="K1022" s="37">
        <v>115.75</v>
      </c>
      <c r="L1022" s="37">
        <v>115.75</v>
      </c>
      <c r="M1022" s="35"/>
    </row>
    <row r="1023" spans="1:13" x14ac:dyDescent="0.3">
      <c r="A1023" s="35" t="s">
        <v>33</v>
      </c>
      <c r="B1023" s="35" t="s">
        <v>1153</v>
      </c>
      <c r="C1023" s="35" t="s">
        <v>1265</v>
      </c>
      <c r="D1023" s="35" t="s">
        <v>188</v>
      </c>
      <c r="E1023" s="35"/>
      <c r="F1023" s="35" t="s">
        <v>189</v>
      </c>
      <c r="G1023" s="35" t="s">
        <v>220</v>
      </c>
      <c r="H1023" s="35" t="s">
        <v>191</v>
      </c>
      <c r="I1023" s="35" t="s">
        <v>1213</v>
      </c>
      <c r="J1023" s="36" t="s">
        <v>1279</v>
      </c>
      <c r="K1023" s="37">
        <v>25713</v>
      </c>
      <c r="L1023" s="37">
        <v>25713</v>
      </c>
      <c r="M1023" s="35"/>
    </row>
    <row r="1024" spans="1:13" x14ac:dyDescent="0.3">
      <c r="A1024" s="35" t="s">
        <v>33</v>
      </c>
      <c r="B1024" s="35" t="s">
        <v>1153</v>
      </c>
      <c r="C1024" s="35" t="s">
        <v>1265</v>
      </c>
      <c r="D1024" s="35" t="s">
        <v>188</v>
      </c>
      <c r="E1024" s="35"/>
      <c r="F1024" s="35" t="s">
        <v>189</v>
      </c>
      <c r="G1024" s="35" t="s">
        <v>220</v>
      </c>
      <c r="H1024" s="35" t="s">
        <v>191</v>
      </c>
      <c r="I1024" s="35" t="s">
        <v>1213</v>
      </c>
      <c r="J1024" s="36" t="s">
        <v>1280</v>
      </c>
      <c r="K1024" s="37">
        <v>4604.3599999999997</v>
      </c>
      <c r="L1024" s="37">
        <v>4604.3599999999997</v>
      </c>
      <c r="M1024" s="35"/>
    </row>
    <row r="1025" spans="1:13" x14ac:dyDescent="0.3">
      <c r="A1025" s="35" t="s">
        <v>33</v>
      </c>
      <c r="B1025" s="35" t="s">
        <v>1153</v>
      </c>
      <c r="C1025" s="35" t="s">
        <v>1265</v>
      </c>
      <c r="D1025" s="35" t="s">
        <v>188</v>
      </c>
      <c r="E1025" s="35"/>
      <c r="F1025" s="35" t="s">
        <v>189</v>
      </c>
      <c r="G1025" s="35" t="s">
        <v>220</v>
      </c>
      <c r="H1025" s="35" t="s">
        <v>191</v>
      </c>
      <c r="I1025" s="35" t="s">
        <v>1233</v>
      </c>
      <c r="J1025" s="36" t="s">
        <v>1281</v>
      </c>
      <c r="K1025" s="37">
        <v>2403839.2599999979</v>
      </c>
      <c r="L1025" s="37">
        <v>2348506.299999997</v>
      </c>
      <c r="M1025" s="35"/>
    </row>
    <row r="1026" spans="1:13" x14ac:dyDescent="0.3">
      <c r="A1026" s="35" t="s">
        <v>33</v>
      </c>
      <c r="B1026" s="35" t="s">
        <v>1153</v>
      </c>
      <c r="C1026" s="35" t="s">
        <v>1265</v>
      </c>
      <c r="D1026" s="35" t="s">
        <v>188</v>
      </c>
      <c r="E1026" s="35"/>
      <c r="F1026" s="35" t="s">
        <v>189</v>
      </c>
      <c r="G1026" s="35" t="s">
        <v>220</v>
      </c>
      <c r="H1026" s="35" t="s">
        <v>191</v>
      </c>
      <c r="I1026" s="35" t="s">
        <v>1233</v>
      </c>
      <c r="J1026" s="36" t="s">
        <v>1282</v>
      </c>
      <c r="K1026" s="37">
        <v>1938080.3699999973</v>
      </c>
      <c r="L1026" s="37">
        <v>1906645.0499999961</v>
      </c>
      <c r="M1026" s="35"/>
    </row>
    <row r="1027" spans="1:13" x14ac:dyDescent="0.3">
      <c r="A1027" s="35" t="s">
        <v>33</v>
      </c>
      <c r="B1027" s="35" t="s">
        <v>1153</v>
      </c>
      <c r="C1027" s="35" t="s">
        <v>1265</v>
      </c>
      <c r="D1027" s="35" t="s">
        <v>188</v>
      </c>
      <c r="E1027" s="35"/>
      <c r="F1027" s="35" t="s">
        <v>189</v>
      </c>
      <c r="G1027" s="35" t="s">
        <v>220</v>
      </c>
      <c r="H1027" s="35" t="s">
        <v>191</v>
      </c>
      <c r="I1027" s="35" t="s">
        <v>1233</v>
      </c>
      <c r="J1027" s="36" t="s">
        <v>1283</v>
      </c>
      <c r="K1027" s="37">
        <v>599728.77</v>
      </c>
      <c r="L1027" s="37">
        <v>599728.77</v>
      </c>
      <c r="M1027" s="35"/>
    </row>
    <row r="1028" spans="1:13" x14ac:dyDescent="0.3">
      <c r="A1028" s="35" t="s">
        <v>33</v>
      </c>
      <c r="B1028" s="35" t="s">
        <v>1153</v>
      </c>
      <c r="C1028" s="35" t="s">
        <v>1265</v>
      </c>
      <c r="D1028" s="35" t="s">
        <v>188</v>
      </c>
      <c r="E1028" s="35"/>
      <c r="F1028" s="35" t="s">
        <v>189</v>
      </c>
      <c r="G1028" s="35" t="s">
        <v>220</v>
      </c>
      <c r="H1028" s="35" t="s">
        <v>191</v>
      </c>
      <c r="I1028" s="35" t="s">
        <v>1233</v>
      </c>
      <c r="J1028" s="36" t="s">
        <v>1284</v>
      </c>
      <c r="K1028" s="37">
        <v>415023.67999999929</v>
      </c>
      <c r="L1028" s="37">
        <v>413324.59999999899</v>
      </c>
      <c r="M1028" s="35"/>
    </row>
    <row r="1029" spans="1:13" x14ac:dyDescent="0.3">
      <c r="A1029" s="35" t="s">
        <v>33</v>
      </c>
      <c r="B1029" s="35" t="s">
        <v>1153</v>
      </c>
      <c r="C1029" s="35" t="s">
        <v>1265</v>
      </c>
      <c r="D1029" s="35" t="s">
        <v>188</v>
      </c>
      <c r="E1029" s="35"/>
      <c r="F1029" s="35" t="s">
        <v>189</v>
      </c>
      <c r="G1029" s="35" t="s">
        <v>220</v>
      </c>
      <c r="H1029" s="35" t="s">
        <v>191</v>
      </c>
      <c r="I1029" s="35" t="s">
        <v>1233</v>
      </c>
      <c r="J1029" s="36" t="s">
        <v>1285</v>
      </c>
      <c r="K1029" s="37">
        <v>1597356.9199999997</v>
      </c>
      <c r="L1029" s="37">
        <v>1546827.7999999996</v>
      </c>
      <c r="M1029" s="35"/>
    </row>
    <row r="1030" spans="1:13" x14ac:dyDescent="0.3">
      <c r="A1030" s="35" t="s">
        <v>33</v>
      </c>
      <c r="B1030" s="35" t="s">
        <v>1153</v>
      </c>
      <c r="C1030" s="35" t="s">
        <v>1265</v>
      </c>
      <c r="D1030" s="35" t="s">
        <v>188</v>
      </c>
      <c r="E1030" s="35"/>
      <c r="F1030" s="35" t="s">
        <v>189</v>
      </c>
      <c r="G1030" s="35" t="s">
        <v>220</v>
      </c>
      <c r="H1030" s="35" t="s">
        <v>191</v>
      </c>
      <c r="I1030" s="35" t="s">
        <v>1233</v>
      </c>
      <c r="J1030" s="36" t="s">
        <v>1286</v>
      </c>
      <c r="K1030" s="37">
        <v>543469.7799999998</v>
      </c>
      <c r="L1030" s="37">
        <v>504625.65999999968</v>
      </c>
      <c r="M1030" s="35"/>
    </row>
    <row r="1031" spans="1:13" x14ac:dyDescent="0.3">
      <c r="A1031" s="35" t="s">
        <v>33</v>
      </c>
      <c r="B1031" s="35" t="s">
        <v>1153</v>
      </c>
      <c r="C1031" s="35" t="s">
        <v>1265</v>
      </c>
      <c r="D1031" s="35" t="s">
        <v>188</v>
      </c>
      <c r="E1031" s="35"/>
      <c r="F1031" s="35" t="s">
        <v>189</v>
      </c>
      <c r="G1031" s="35" t="s">
        <v>220</v>
      </c>
      <c r="H1031" s="35" t="s">
        <v>191</v>
      </c>
      <c r="I1031" s="35" t="s">
        <v>1233</v>
      </c>
      <c r="J1031" s="36" t="s">
        <v>1287</v>
      </c>
      <c r="K1031" s="37">
        <v>1655617.7600000009</v>
      </c>
      <c r="L1031" s="37">
        <v>1642478.2400000014</v>
      </c>
      <c r="M1031" s="35"/>
    </row>
    <row r="1032" spans="1:13" x14ac:dyDescent="0.3">
      <c r="A1032" s="35" t="s">
        <v>33</v>
      </c>
      <c r="B1032" s="35" t="s">
        <v>1153</v>
      </c>
      <c r="C1032" s="35" t="s">
        <v>1265</v>
      </c>
      <c r="D1032" s="35" t="s">
        <v>188</v>
      </c>
      <c r="E1032" s="35"/>
      <c r="F1032" s="35" t="s">
        <v>189</v>
      </c>
      <c r="G1032" s="35" t="s">
        <v>220</v>
      </c>
      <c r="H1032" s="35" t="s">
        <v>191</v>
      </c>
      <c r="I1032" s="35" t="s">
        <v>1233</v>
      </c>
      <c r="J1032" s="36" t="s">
        <v>1288</v>
      </c>
      <c r="K1032" s="37">
        <v>1076324.0300000017</v>
      </c>
      <c r="L1032" s="37">
        <v>1056794.8700000024</v>
      </c>
      <c r="M1032" s="35"/>
    </row>
    <row r="1033" spans="1:13" x14ac:dyDescent="0.3">
      <c r="A1033" s="35" t="s">
        <v>33</v>
      </c>
      <c r="B1033" s="35" t="s">
        <v>1153</v>
      </c>
      <c r="C1033" s="35" t="s">
        <v>1265</v>
      </c>
      <c r="D1033" s="35" t="s">
        <v>188</v>
      </c>
      <c r="E1033" s="35"/>
      <c r="F1033" s="35" t="s">
        <v>189</v>
      </c>
      <c r="G1033" s="35" t="s">
        <v>220</v>
      </c>
      <c r="H1033" s="35" t="s">
        <v>191</v>
      </c>
      <c r="I1033" s="35" t="s">
        <v>1233</v>
      </c>
      <c r="J1033" s="36" t="s">
        <v>1289</v>
      </c>
      <c r="K1033" s="37">
        <v>1401305.34</v>
      </c>
      <c r="L1033" s="37">
        <v>1401305.34</v>
      </c>
      <c r="M1033" s="35"/>
    </row>
    <row r="1034" spans="1:13" x14ac:dyDescent="0.3">
      <c r="A1034" s="35" t="s">
        <v>33</v>
      </c>
      <c r="B1034" s="35" t="s">
        <v>1153</v>
      </c>
      <c r="C1034" s="35" t="s">
        <v>1265</v>
      </c>
      <c r="D1034" s="35" t="s">
        <v>188</v>
      </c>
      <c r="E1034" s="35"/>
      <c r="F1034" s="35" t="s">
        <v>189</v>
      </c>
      <c r="G1034" s="35" t="s">
        <v>220</v>
      </c>
      <c r="H1034" s="35" t="s">
        <v>191</v>
      </c>
      <c r="I1034" s="35" t="s">
        <v>1233</v>
      </c>
      <c r="J1034" s="36" t="s">
        <v>1290</v>
      </c>
      <c r="K1034" s="37">
        <v>-164853.23000000036</v>
      </c>
      <c r="L1034" s="37">
        <v>-140570.27000000051</v>
      </c>
      <c r="M1034" s="35"/>
    </row>
    <row r="1035" spans="1:13" x14ac:dyDescent="0.3">
      <c r="A1035" s="35" t="s">
        <v>33</v>
      </c>
      <c r="B1035" s="35" t="s">
        <v>1153</v>
      </c>
      <c r="C1035" s="35" t="s">
        <v>1265</v>
      </c>
      <c r="D1035" s="35" t="s">
        <v>188</v>
      </c>
      <c r="E1035" s="35"/>
      <c r="F1035" s="35" t="s">
        <v>189</v>
      </c>
      <c r="G1035" s="35" t="s">
        <v>220</v>
      </c>
      <c r="H1035" s="35" t="s">
        <v>191</v>
      </c>
      <c r="I1035" s="35" t="s">
        <v>1233</v>
      </c>
      <c r="J1035" s="36" t="s">
        <v>1291</v>
      </c>
      <c r="K1035" s="37">
        <v>28034.400000000001</v>
      </c>
      <c r="L1035" s="37">
        <v>28034.400000000001</v>
      </c>
      <c r="M1035" s="35"/>
    </row>
    <row r="1036" spans="1:13" x14ac:dyDescent="0.3">
      <c r="A1036" s="35" t="s">
        <v>33</v>
      </c>
      <c r="B1036" s="35" t="s">
        <v>1153</v>
      </c>
      <c r="C1036" s="35" t="s">
        <v>1265</v>
      </c>
      <c r="D1036" s="35" t="s">
        <v>188</v>
      </c>
      <c r="E1036" s="35"/>
      <c r="F1036" s="35" t="s">
        <v>189</v>
      </c>
      <c r="G1036" s="35" t="s">
        <v>220</v>
      </c>
      <c r="H1036" s="35" t="s">
        <v>191</v>
      </c>
      <c r="I1036" s="35" t="s">
        <v>1233</v>
      </c>
      <c r="J1036" s="36" t="s">
        <v>1292</v>
      </c>
      <c r="K1036" s="37">
        <v>357971.96000000043</v>
      </c>
      <c r="L1036" s="37">
        <v>352533.92000000062</v>
      </c>
      <c r="M1036" s="35"/>
    </row>
    <row r="1037" spans="1:13" x14ac:dyDescent="0.3">
      <c r="A1037" s="35" t="s">
        <v>33</v>
      </c>
      <c r="B1037" s="35" t="s">
        <v>1153</v>
      </c>
      <c r="C1037" s="35" t="s">
        <v>1265</v>
      </c>
      <c r="D1037" s="35" t="s">
        <v>188</v>
      </c>
      <c r="E1037" s="35"/>
      <c r="F1037" s="35" t="s">
        <v>189</v>
      </c>
      <c r="G1037" s="35" t="s">
        <v>220</v>
      </c>
      <c r="H1037" s="35" t="s">
        <v>191</v>
      </c>
      <c r="I1037" s="35" t="s">
        <v>1233</v>
      </c>
      <c r="J1037" s="36" t="s">
        <v>1293</v>
      </c>
      <c r="K1037" s="37">
        <v>249977.46999999968</v>
      </c>
      <c r="L1037" s="37">
        <v>249027.06999999954</v>
      </c>
      <c r="M1037" s="35"/>
    </row>
    <row r="1038" spans="1:13" x14ac:dyDescent="0.3">
      <c r="A1038" s="35" t="s">
        <v>33</v>
      </c>
      <c r="B1038" s="35" t="s">
        <v>1153</v>
      </c>
      <c r="C1038" s="35" t="s">
        <v>1265</v>
      </c>
      <c r="D1038" s="35" t="s">
        <v>188</v>
      </c>
      <c r="E1038" s="35"/>
      <c r="F1038" s="35" t="s">
        <v>189</v>
      </c>
      <c r="G1038" s="35" t="s">
        <v>220</v>
      </c>
      <c r="H1038" s="35" t="s">
        <v>191</v>
      </c>
      <c r="I1038" s="35" t="s">
        <v>1233</v>
      </c>
      <c r="J1038" s="36" t="s">
        <v>1294</v>
      </c>
      <c r="K1038" s="37">
        <v>122069.51000000017</v>
      </c>
      <c r="L1038" s="37">
        <v>122069.03000000025</v>
      </c>
      <c r="M1038" s="35"/>
    </row>
    <row r="1039" spans="1:13" x14ac:dyDescent="0.3">
      <c r="A1039" s="35" t="s">
        <v>33</v>
      </c>
      <c r="B1039" s="35" t="s">
        <v>1153</v>
      </c>
      <c r="C1039" s="35" t="s">
        <v>1265</v>
      </c>
      <c r="D1039" s="35" t="s">
        <v>188</v>
      </c>
      <c r="E1039" s="35"/>
      <c r="F1039" s="35" t="s">
        <v>189</v>
      </c>
      <c r="G1039" s="35" t="s">
        <v>220</v>
      </c>
      <c r="H1039" s="35" t="s">
        <v>191</v>
      </c>
      <c r="I1039" s="35" t="s">
        <v>1233</v>
      </c>
      <c r="J1039" s="36" t="s">
        <v>1295</v>
      </c>
      <c r="K1039" s="37">
        <v>636195.49</v>
      </c>
      <c r="L1039" s="37">
        <v>636195.49</v>
      </c>
      <c r="M1039" s="35"/>
    </row>
    <row r="1040" spans="1:13" x14ac:dyDescent="0.3">
      <c r="A1040" s="35" t="s">
        <v>33</v>
      </c>
      <c r="B1040" s="35" t="s">
        <v>1153</v>
      </c>
      <c r="C1040" s="35" t="s">
        <v>1265</v>
      </c>
      <c r="D1040" s="35" t="s">
        <v>188</v>
      </c>
      <c r="E1040" s="35"/>
      <c r="F1040" s="35" t="s">
        <v>189</v>
      </c>
      <c r="G1040" s="35" t="s">
        <v>220</v>
      </c>
      <c r="H1040" s="35" t="s">
        <v>191</v>
      </c>
      <c r="I1040" s="35" t="s">
        <v>1243</v>
      </c>
      <c r="J1040" s="36" t="s">
        <v>1296</v>
      </c>
      <c r="K1040" s="37">
        <v>3197796.8</v>
      </c>
      <c r="L1040" s="37">
        <v>3192021.8</v>
      </c>
      <c r="M1040" s="35"/>
    </row>
    <row r="1041" spans="1:13" x14ac:dyDescent="0.3">
      <c r="A1041" s="35" t="s">
        <v>33</v>
      </c>
      <c r="B1041" s="35" t="s">
        <v>1153</v>
      </c>
      <c r="C1041" s="35" t="s">
        <v>1265</v>
      </c>
      <c r="D1041" s="35" t="s">
        <v>188</v>
      </c>
      <c r="E1041" s="35"/>
      <c r="F1041" s="35" t="s">
        <v>189</v>
      </c>
      <c r="G1041" s="35" t="s">
        <v>220</v>
      </c>
      <c r="H1041" s="35" t="s">
        <v>191</v>
      </c>
      <c r="I1041" s="35" t="s">
        <v>1243</v>
      </c>
      <c r="J1041" s="36" t="s">
        <v>1297</v>
      </c>
      <c r="K1041" s="37">
        <v>4078645.5300000021</v>
      </c>
      <c r="L1041" s="37">
        <v>4078196.490000003</v>
      </c>
      <c r="M1041" s="35"/>
    </row>
    <row r="1042" spans="1:13" x14ac:dyDescent="0.3">
      <c r="A1042" s="35" t="s">
        <v>33</v>
      </c>
      <c r="B1042" s="35" t="s">
        <v>1153</v>
      </c>
      <c r="C1042" s="35" t="s">
        <v>1265</v>
      </c>
      <c r="D1042" s="35" t="s">
        <v>188</v>
      </c>
      <c r="E1042" s="35"/>
      <c r="F1042" s="35" t="s">
        <v>189</v>
      </c>
      <c r="G1042" s="35" t="s">
        <v>220</v>
      </c>
      <c r="H1042" s="35" t="s">
        <v>191</v>
      </c>
      <c r="I1042" s="35" t="s">
        <v>1243</v>
      </c>
      <c r="J1042" s="36" t="s">
        <v>1298</v>
      </c>
      <c r="K1042" s="37">
        <v>1548906.659999999</v>
      </c>
      <c r="L1042" s="37">
        <v>1537539.1799999985</v>
      </c>
      <c r="M1042" s="35"/>
    </row>
    <row r="1043" spans="1:13" x14ac:dyDescent="0.3">
      <c r="A1043" s="35" t="s">
        <v>33</v>
      </c>
      <c r="B1043" s="35" t="s">
        <v>1153</v>
      </c>
      <c r="C1043" s="35" t="s">
        <v>1265</v>
      </c>
      <c r="D1043" s="35" t="s">
        <v>188</v>
      </c>
      <c r="E1043" s="35"/>
      <c r="F1043" s="35" t="s">
        <v>189</v>
      </c>
      <c r="G1043" s="35" t="s">
        <v>220</v>
      </c>
      <c r="H1043" s="35" t="s">
        <v>191</v>
      </c>
      <c r="I1043" s="35" t="s">
        <v>1243</v>
      </c>
      <c r="J1043" s="36" t="s">
        <v>1299</v>
      </c>
      <c r="K1043" s="37">
        <v>9300597.9199999925</v>
      </c>
      <c r="L1043" s="37">
        <v>9282819.0799999889</v>
      </c>
      <c r="M1043" s="35"/>
    </row>
    <row r="1044" spans="1:13" x14ac:dyDescent="0.3">
      <c r="A1044" s="35" t="s">
        <v>33</v>
      </c>
      <c r="B1044" s="35" t="s">
        <v>1153</v>
      </c>
      <c r="C1044" s="35" t="s">
        <v>1265</v>
      </c>
      <c r="D1044" s="35" t="s">
        <v>188</v>
      </c>
      <c r="E1044" s="35"/>
      <c r="F1044" s="35" t="s">
        <v>189</v>
      </c>
      <c r="G1044" s="35" t="s">
        <v>220</v>
      </c>
      <c r="H1044" s="35" t="s">
        <v>191</v>
      </c>
      <c r="I1044" s="35" t="s">
        <v>1243</v>
      </c>
      <c r="J1044" s="36" t="s">
        <v>1300</v>
      </c>
      <c r="K1044" s="37">
        <v>400445.61000000039</v>
      </c>
      <c r="L1044" s="37">
        <v>400138.29000000056</v>
      </c>
      <c r="M1044" s="35"/>
    </row>
    <row r="1045" spans="1:13" x14ac:dyDescent="0.3">
      <c r="A1045" s="35" t="s">
        <v>33</v>
      </c>
      <c r="B1045" s="35" t="s">
        <v>1153</v>
      </c>
      <c r="C1045" s="35" t="s">
        <v>1265</v>
      </c>
      <c r="D1045" s="35" t="s">
        <v>188</v>
      </c>
      <c r="E1045" s="35"/>
      <c r="F1045" s="35" t="s">
        <v>189</v>
      </c>
      <c r="G1045" s="35" t="s">
        <v>220</v>
      </c>
      <c r="H1045" s="35" t="s">
        <v>191</v>
      </c>
      <c r="I1045" s="35" t="s">
        <v>1243</v>
      </c>
      <c r="J1045" s="36" t="s">
        <v>1301</v>
      </c>
      <c r="K1045" s="37">
        <v>2948724.59</v>
      </c>
      <c r="L1045" s="37">
        <v>2948724.59</v>
      </c>
      <c r="M1045" s="35"/>
    </row>
    <row r="1046" spans="1:13" x14ac:dyDescent="0.3">
      <c r="A1046" s="35" t="s">
        <v>33</v>
      </c>
      <c r="B1046" s="35" t="s">
        <v>1153</v>
      </c>
      <c r="C1046" s="35" t="s">
        <v>1265</v>
      </c>
      <c r="D1046" s="35" t="s">
        <v>188</v>
      </c>
      <c r="E1046" s="35"/>
      <c r="F1046" s="35" t="s">
        <v>189</v>
      </c>
      <c r="G1046" s="35" t="s">
        <v>220</v>
      </c>
      <c r="H1046" s="35" t="s">
        <v>191</v>
      </c>
      <c r="I1046" s="35" t="s">
        <v>1243</v>
      </c>
      <c r="J1046" s="36" t="s">
        <v>1302</v>
      </c>
      <c r="K1046" s="37">
        <v>7285341.4500000104</v>
      </c>
      <c r="L1046" s="37">
        <v>7266152.2500000149</v>
      </c>
      <c r="M1046" s="35"/>
    </row>
    <row r="1047" spans="1:13" x14ac:dyDescent="0.3">
      <c r="A1047" s="35" t="s">
        <v>33</v>
      </c>
      <c r="B1047" s="35" t="s">
        <v>1153</v>
      </c>
      <c r="C1047" s="35" t="s">
        <v>1265</v>
      </c>
      <c r="D1047" s="35" t="s">
        <v>188</v>
      </c>
      <c r="E1047" s="35"/>
      <c r="F1047" s="35" t="s">
        <v>189</v>
      </c>
      <c r="G1047" s="35" t="s">
        <v>220</v>
      </c>
      <c r="H1047" s="35" t="s">
        <v>191</v>
      </c>
      <c r="I1047" s="35" t="s">
        <v>1246</v>
      </c>
      <c r="J1047" s="36" t="s">
        <v>1303</v>
      </c>
      <c r="K1047" s="37">
        <v>1924333.94</v>
      </c>
      <c r="L1047" s="37">
        <v>1921933.94</v>
      </c>
      <c r="M1047" s="35"/>
    </row>
    <row r="1048" spans="1:13" x14ac:dyDescent="0.3">
      <c r="A1048" s="35" t="s">
        <v>33</v>
      </c>
      <c r="B1048" s="35" t="s">
        <v>1153</v>
      </c>
      <c r="C1048" s="35" t="s">
        <v>1265</v>
      </c>
      <c r="D1048" s="35" t="s">
        <v>188</v>
      </c>
      <c r="E1048" s="35"/>
      <c r="F1048" s="35" t="s">
        <v>189</v>
      </c>
      <c r="G1048" s="35" t="s">
        <v>220</v>
      </c>
      <c r="H1048" s="35" t="s">
        <v>191</v>
      </c>
      <c r="I1048" s="35" t="s">
        <v>1246</v>
      </c>
      <c r="J1048" s="36" t="s">
        <v>1304</v>
      </c>
      <c r="K1048" s="37">
        <v>2559330.4199999962</v>
      </c>
      <c r="L1048" s="37">
        <v>2559238.4999999944</v>
      </c>
      <c r="M1048" s="35"/>
    </row>
    <row r="1049" spans="1:13" x14ac:dyDescent="0.3">
      <c r="A1049" s="35" t="s">
        <v>33</v>
      </c>
      <c r="B1049" s="35" t="s">
        <v>1153</v>
      </c>
      <c r="C1049" s="35" t="s">
        <v>1265</v>
      </c>
      <c r="D1049" s="35" t="s">
        <v>188</v>
      </c>
      <c r="E1049" s="35"/>
      <c r="F1049" s="35" t="s">
        <v>189</v>
      </c>
      <c r="G1049" s="35" t="s">
        <v>220</v>
      </c>
      <c r="H1049" s="35" t="s">
        <v>191</v>
      </c>
      <c r="I1049" s="35" t="s">
        <v>1246</v>
      </c>
      <c r="J1049" s="36" t="s">
        <v>1305</v>
      </c>
      <c r="K1049" s="37">
        <v>524432.31999999995</v>
      </c>
      <c r="L1049" s="37">
        <v>513764.31999999995</v>
      </c>
      <c r="M1049" s="35"/>
    </row>
    <row r="1050" spans="1:13" x14ac:dyDescent="0.3">
      <c r="A1050" s="35" t="s">
        <v>33</v>
      </c>
      <c r="B1050" s="35" t="s">
        <v>1153</v>
      </c>
      <c r="C1050" s="35" t="s">
        <v>1265</v>
      </c>
      <c r="D1050" s="35" t="s">
        <v>188</v>
      </c>
      <c r="E1050" s="35"/>
      <c r="F1050" s="35" t="s">
        <v>189</v>
      </c>
      <c r="G1050" s="35" t="s">
        <v>220</v>
      </c>
      <c r="H1050" s="35" t="s">
        <v>191</v>
      </c>
      <c r="I1050" s="35" t="s">
        <v>1246</v>
      </c>
      <c r="J1050" s="36" t="s">
        <v>1306</v>
      </c>
      <c r="K1050" s="37">
        <v>6157693.159999989</v>
      </c>
      <c r="L1050" s="37">
        <v>6148009.8799999841</v>
      </c>
      <c r="M1050" s="35"/>
    </row>
    <row r="1051" spans="1:13" x14ac:dyDescent="0.3">
      <c r="A1051" s="35" t="s">
        <v>33</v>
      </c>
      <c r="B1051" s="35" t="s">
        <v>1153</v>
      </c>
      <c r="C1051" s="35" t="s">
        <v>1265</v>
      </c>
      <c r="D1051" s="35" t="s">
        <v>188</v>
      </c>
      <c r="E1051" s="35"/>
      <c r="F1051" s="35" t="s">
        <v>189</v>
      </c>
      <c r="G1051" s="35" t="s">
        <v>220</v>
      </c>
      <c r="H1051" s="35" t="s">
        <v>191</v>
      </c>
      <c r="I1051" s="35" t="s">
        <v>1246</v>
      </c>
      <c r="J1051" s="36" t="s">
        <v>1307</v>
      </c>
      <c r="K1051" s="37">
        <v>258197.85</v>
      </c>
      <c r="L1051" s="37">
        <v>256508.85</v>
      </c>
      <c r="M1051" s="35"/>
    </row>
    <row r="1052" spans="1:13" x14ac:dyDescent="0.3">
      <c r="A1052" s="35" t="s">
        <v>33</v>
      </c>
      <c r="B1052" s="35" t="s">
        <v>1153</v>
      </c>
      <c r="C1052" s="35" t="s">
        <v>1265</v>
      </c>
      <c r="D1052" s="35" t="s">
        <v>188</v>
      </c>
      <c r="E1052" s="35"/>
      <c r="F1052" s="35" t="s">
        <v>189</v>
      </c>
      <c r="G1052" s="35" t="s">
        <v>220</v>
      </c>
      <c r="H1052" s="35" t="s">
        <v>191</v>
      </c>
      <c r="I1052" s="35" t="s">
        <v>1246</v>
      </c>
      <c r="J1052" s="36" t="s">
        <v>1308</v>
      </c>
      <c r="K1052" s="37">
        <v>2111270.1100000059</v>
      </c>
      <c r="L1052" s="37">
        <v>2111059.9900000086</v>
      </c>
      <c r="M1052" s="35"/>
    </row>
    <row r="1053" spans="1:13" x14ac:dyDescent="0.3">
      <c r="A1053" s="35" t="s">
        <v>33</v>
      </c>
      <c r="B1053" s="35" t="s">
        <v>1153</v>
      </c>
      <c r="C1053" s="35" t="s">
        <v>1265</v>
      </c>
      <c r="D1053" s="35" t="s">
        <v>188</v>
      </c>
      <c r="E1053" s="35"/>
      <c r="F1053" s="35" t="s">
        <v>189</v>
      </c>
      <c r="G1053" s="35" t="s">
        <v>220</v>
      </c>
      <c r="H1053" s="35" t="s">
        <v>191</v>
      </c>
      <c r="I1053" s="35" t="s">
        <v>1246</v>
      </c>
      <c r="J1053" s="36" t="s">
        <v>1309</v>
      </c>
      <c r="K1053" s="37">
        <v>3792571.5199999968</v>
      </c>
      <c r="L1053" s="37">
        <v>3781980.0799999954</v>
      </c>
      <c r="M1053" s="35"/>
    </row>
    <row r="1054" spans="1:13" x14ac:dyDescent="0.3">
      <c r="A1054" s="35" t="s">
        <v>33</v>
      </c>
      <c r="B1054" s="35" t="s">
        <v>1153</v>
      </c>
      <c r="C1054" s="35" t="s">
        <v>1265</v>
      </c>
      <c r="D1054" s="35" t="s">
        <v>188</v>
      </c>
      <c r="E1054" s="35"/>
      <c r="F1054" s="35" t="s">
        <v>189</v>
      </c>
      <c r="G1054" s="35" t="s">
        <v>220</v>
      </c>
      <c r="H1054" s="35" t="s">
        <v>191</v>
      </c>
      <c r="I1054" s="35" t="s">
        <v>1310</v>
      </c>
      <c r="J1054" s="36" t="s">
        <v>1311</v>
      </c>
      <c r="K1054" s="37">
        <v>708829.81</v>
      </c>
      <c r="L1054" s="37">
        <v>708829.81</v>
      </c>
      <c r="M1054" s="35"/>
    </row>
    <row r="1055" spans="1:13" x14ac:dyDescent="0.3">
      <c r="A1055" s="35" t="s">
        <v>33</v>
      </c>
      <c r="B1055" s="35" t="s">
        <v>1153</v>
      </c>
      <c r="C1055" s="35" t="s">
        <v>1265</v>
      </c>
      <c r="D1055" s="35" t="s">
        <v>188</v>
      </c>
      <c r="E1055" s="35"/>
      <c r="F1055" s="35" t="s">
        <v>189</v>
      </c>
      <c r="G1055" s="35" t="s">
        <v>220</v>
      </c>
      <c r="H1055" s="35" t="s">
        <v>191</v>
      </c>
      <c r="I1055" s="35" t="s">
        <v>1249</v>
      </c>
      <c r="J1055" s="36" t="s">
        <v>1312</v>
      </c>
      <c r="K1055" s="37">
        <v>363.43</v>
      </c>
      <c r="L1055" s="37">
        <v>363.43</v>
      </c>
      <c r="M1055" s="35"/>
    </row>
    <row r="1056" spans="1:13" x14ac:dyDescent="0.3">
      <c r="A1056" s="35" t="s">
        <v>33</v>
      </c>
      <c r="B1056" s="35" t="s">
        <v>1153</v>
      </c>
      <c r="C1056" s="35" t="s">
        <v>1265</v>
      </c>
      <c r="D1056" s="35" t="s">
        <v>188</v>
      </c>
      <c r="E1056" s="35"/>
      <c r="F1056" s="35" t="s">
        <v>189</v>
      </c>
      <c r="G1056" s="35" t="s">
        <v>220</v>
      </c>
      <c r="H1056" s="35" t="s">
        <v>191</v>
      </c>
      <c r="I1056" s="35" t="s">
        <v>1249</v>
      </c>
      <c r="J1056" s="36" t="s">
        <v>1313</v>
      </c>
      <c r="K1056" s="37">
        <v>4200.6899999999996</v>
      </c>
      <c r="L1056" s="37">
        <v>4200.6899999999996</v>
      </c>
      <c r="M1056" s="35"/>
    </row>
    <row r="1057" spans="1:13" x14ac:dyDescent="0.3">
      <c r="A1057" s="35" t="s">
        <v>33</v>
      </c>
      <c r="B1057" s="35" t="s">
        <v>1153</v>
      </c>
      <c r="C1057" s="35" t="s">
        <v>1265</v>
      </c>
      <c r="D1057" s="35" t="s">
        <v>188</v>
      </c>
      <c r="E1057" s="35"/>
      <c r="F1057" s="35" t="s">
        <v>189</v>
      </c>
      <c r="G1057" s="35" t="s">
        <v>220</v>
      </c>
      <c r="H1057" s="35" t="s">
        <v>191</v>
      </c>
      <c r="I1057" s="35" t="s">
        <v>1249</v>
      </c>
      <c r="J1057" s="36" t="s">
        <v>1314</v>
      </c>
      <c r="K1057" s="37">
        <v>631466.21</v>
      </c>
      <c r="L1057" s="37">
        <v>631466.21</v>
      </c>
      <c r="M1057" s="35"/>
    </row>
    <row r="1058" spans="1:13" x14ac:dyDescent="0.3">
      <c r="A1058" s="35" t="s">
        <v>33</v>
      </c>
      <c r="B1058" s="35" t="s">
        <v>1153</v>
      </c>
      <c r="C1058" s="35" t="s">
        <v>1265</v>
      </c>
      <c r="D1058" s="35" t="s">
        <v>188</v>
      </c>
      <c r="E1058" s="35"/>
      <c r="F1058" s="35" t="s">
        <v>189</v>
      </c>
      <c r="G1058" s="35" t="s">
        <v>220</v>
      </c>
      <c r="H1058" s="35" t="s">
        <v>191</v>
      </c>
      <c r="I1058" s="35" t="s">
        <v>1315</v>
      </c>
      <c r="J1058" s="36" t="s">
        <v>1316</v>
      </c>
      <c r="K1058" s="37">
        <v>258008.24</v>
      </c>
      <c r="L1058" s="37">
        <v>258008.24</v>
      </c>
      <c r="M1058" s="35"/>
    </row>
    <row r="1059" spans="1:13" x14ac:dyDescent="0.3">
      <c r="A1059" s="35" t="s">
        <v>33</v>
      </c>
      <c r="B1059" s="35" t="s">
        <v>1153</v>
      </c>
      <c r="C1059" s="35" t="s">
        <v>1265</v>
      </c>
      <c r="D1059" s="35" t="s">
        <v>188</v>
      </c>
      <c r="E1059" s="35"/>
      <c r="F1059" s="35" t="s">
        <v>189</v>
      </c>
      <c r="G1059" s="35" t="s">
        <v>220</v>
      </c>
      <c r="H1059" s="35" t="s">
        <v>191</v>
      </c>
      <c r="I1059" s="35" t="s">
        <v>1315</v>
      </c>
      <c r="J1059" s="36" t="s">
        <v>1317</v>
      </c>
      <c r="K1059" s="37">
        <v>7670.18</v>
      </c>
      <c r="L1059" s="37">
        <v>7670.18</v>
      </c>
      <c r="M1059" s="35"/>
    </row>
    <row r="1060" spans="1:13" x14ac:dyDescent="0.3">
      <c r="A1060" s="35" t="s">
        <v>33</v>
      </c>
      <c r="B1060" s="35" t="s">
        <v>1153</v>
      </c>
      <c r="C1060" s="35" t="s">
        <v>1265</v>
      </c>
      <c r="D1060" s="35" t="s">
        <v>188</v>
      </c>
      <c r="E1060" s="35"/>
      <c r="F1060" s="35" t="s">
        <v>189</v>
      </c>
      <c r="G1060" s="35" t="s">
        <v>220</v>
      </c>
      <c r="H1060" s="35" t="s">
        <v>191</v>
      </c>
      <c r="I1060" s="35" t="s">
        <v>1315</v>
      </c>
      <c r="J1060" s="36" t="s">
        <v>1318</v>
      </c>
      <c r="K1060" s="37">
        <v>2026001.26</v>
      </c>
      <c r="L1060" s="37">
        <v>2026001.26</v>
      </c>
      <c r="M1060" s="35"/>
    </row>
    <row r="1061" spans="1:13" x14ac:dyDescent="0.3">
      <c r="A1061" s="35" t="s">
        <v>33</v>
      </c>
      <c r="B1061" s="35" t="s">
        <v>1153</v>
      </c>
      <c r="C1061" s="35" t="s">
        <v>1265</v>
      </c>
      <c r="D1061" s="35" t="s">
        <v>188</v>
      </c>
      <c r="E1061" s="35"/>
      <c r="F1061" s="35" t="s">
        <v>189</v>
      </c>
      <c r="G1061" s="35" t="s">
        <v>220</v>
      </c>
      <c r="H1061" s="35" t="s">
        <v>191</v>
      </c>
      <c r="I1061" s="35" t="s">
        <v>1315</v>
      </c>
      <c r="J1061" s="36" t="s">
        <v>1319</v>
      </c>
      <c r="K1061" s="37">
        <v>156459.4800000001</v>
      </c>
      <c r="L1061" s="37">
        <v>156350.40000000014</v>
      </c>
      <c r="M1061" s="35"/>
    </row>
    <row r="1062" spans="1:13" x14ac:dyDescent="0.3">
      <c r="A1062" s="35" t="s">
        <v>33</v>
      </c>
      <c r="B1062" s="35" t="s">
        <v>1153</v>
      </c>
      <c r="C1062" s="35" t="s">
        <v>1265</v>
      </c>
      <c r="D1062" s="35" t="s">
        <v>188</v>
      </c>
      <c r="E1062" s="35"/>
      <c r="F1062" s="35" t="s">
        <v>189</v>
      </c>
      <c r="G1062" s="35" t="s">
        <v>220</v>
      </c>
      <c r="H1062" s="35" t="s">
        <v>191</v>
      </c>
      <c r="I1062" s="35" t="s">
        <v>1315</v>
      </c>
      <c r="J1062" s="36" t="s">
        <v>1320</v>
      </c>
      <c r="K1062" s="37">
        <v>6057.11</v>
      </c>
      <c r="L1062" s="37">
        <v>6057.11</v>
      </c>
      <c r="M1062" s="35"/>
    </row>
    <row r="1063" spans="1:13" ht="15" thickBot="1" x14ac:dyDescent="0.35">
      <c r="A1063" s="35" t="s">
        <v>33</v>
      </c>
      <c r="B1063" s="35" t="s">
        <v>1153</v>
      </c>
      <c r="C1063" s="35" t="s">
        <v>1265</v>
      </c>
      <c r="D1063" s="35" t="s">
        <v>188</v>
      </c>
      <c r="E1063" s="35"/>
      <c r="F1063" s="35" t="s">
        <v>189</v>
      </c>
      <c r="G1063" s="35" t="s">
        <v>1321</v>
      </c>
      <c r="H1063" s="35" t="s">
        <v>191</v>
      </c>
      <c r="I1063" s="35" t="s">
        <v>1266</v>
      </c>
      <c r="J1063" s="36" t="s">
        <v>1322</v>
      </c>
      <c r="K1063" s="37">
        <v>4662299.6567817582</v>
      </c>
      <c r="L1063" s="37">
        <v>4662299.6567817582</v>
      </c>
      <c r="M1063" s="35"/>
    </row>
    <row r="1064" spans="1:13" s="39" customFormat="1" x14ac:dyDescent="0.3">
      <c r="A1064" s="38" t="s">
        <v>33</v>
      </c>
      <c r="B1064" s="38" t="s">
        <v>1153</v>
      </c>
      <c r="C1064" s="38" t="s">
        <v>1265</v>
      </c>
      <c r="J1064" s="112" t="s">
        <v>1323</v>
      </c>
      <c r="K1064" s="113">
        <v>82660297.061321408</v>
      </c>
      <c r="L1064" s="113">
        <v>82377372.101321414</v>
      </c>
    </row>
    <row r="1066" spans="1:13" x14ac:dyDescent="0.3">
      <c r="A1066" s="35" t="s">
        <v>33</v>
      </c>
      <c r="B1066" s="35" t="s">
        <v>1153</v>
      </c>
      <c r="C1066" s="35" t="s">
        <v>177</v>
      </c>
      <c r="D1066" s="35" t="s">
        <v>188</v>
      </c>
      <c r="E1066" s="35"/>
      <c r="F1066" s="35" t="s">
        <v>189</v>
      </c>
      <c r="G1066" s="35" t="s">
        <v>220</v>
      </c>
      <c r="H1066" s="35" t="s">
        <v>191</v>
      </c>
      <c r="I1066" s="35" t="s">
        <v>1266</v>
      </c>
      <c r="J1066" s="36" t="s">
        <v>1324</v>
      </c>
      <c r="K1066" s="37">
        <v>161849680.50065044</v>
      </c>
      <c r="L1066" s="37">
        <v>161849680.50065044</v>
      </c>
      <c r="M1066" s="35"/>
    </row>
    <row r="1067" spans="1:13" x14ac:dyDescent="0.3">
      <c r="A1067" s="35" t="s">
        <v>33</v>
      </c>
      <c r="B1067" s="35" t="s">
        <v>1153</v>
      </c>
      <c r="C1067" s="35" t="s">
        <v>177</v>
      </c>
      <c r="D1067" s="35" t="s">
        <v>188</v>
      </c>
      <c r="E1067" s="35"/>
      <c r="F1067" s="35" t="s">
        <v>189</v>
      </c>
      <c r="G1067" s="35" t="s">
        <v>220</v>
      </c>
      <c r="H1067" s="35" t="s">
        <v>191</v>
      </c>
      <c r="I1067" s="35" t="s">
        <v>1266</v>
      </c>
      <c r="J1067" s="36" t="s">
        <v>1325</v>
      </c>
      <c r="K1067" s="37">
        <v>504928.91849625664</v>
      </c>
      <c r="L1067" s="37">
        <v>504928.91849625664</v>
      </c>
      <c r="M1067" s="35"/>
    </row>
    <row r="1068" spans="1:13" x14ac:dyDescent="0.3">
      <c r="A1068" s="35" t="s">
        <v>33</v>
      </c>
      <c r="B1068" s="35" t="s">
        <v>1153</v>
      </c>
      <c r="C1068" s="35" t="s">
        <v>177</v>
      </c>
      <c r="D1068" s="35" t="s">
        <v>188</v>
      </c>
      <c r="E1068" s="35"/>
      <c r="F1068" s="35" t="s">
        <v>189</v>
      </c>
      <c r="G1068" s="35" t="s">
        <v>220</v>
      </c>
      <c r="H1068" s="35" t="s">
        <v>191</v>
      </c>
      <c r="I1068" s="35" t="s">
        <v>1326</v>
      </c>
      <c r="J1068" s="36" t="s">
        <v>1327</v>
      </c>
      <c r="K1068" s="37">
        <v>1445.0232290870185</v>
      </c>
      <c r="L1068" s="37">
        <v>1445.0232290870185</v>
      </c>
      <c r="M1068" s="35"/>
    </row>
    <row r="1069" spans="1:13" x14ac:dyDescent="0.3">
      <c r="A1069" s="35" t="s">
        <v>33</v>
      </c>
      <c r="B1069" s="35" t="s">
        <v>1153</v>
      </c>
      <c r="C1069" s="35" t="s">
        <v>177</v>
      </c>
      <c r="D1069" s="35" t="s">
        <v>188</v>
      </c>
      <c r="E1069" s="35"/>
      <c r="F1069" s="35" t="s">
        <v>189</v>
      </c>
      <c r="G1069" s="35" t="s">
        <v>220</v>
      </c>
      <c r="H1069" s="35" t="s">
        <v>191</v>
      </c>
      <c r="I1069" s="35" t="s">
        <v>1326</v>
      </c>
      <c r="J1069" s="36" t="s">
        <v>1328</v>
      </c>
      <c r="K1069" s="37">
        <v>136696.30360535029</v>
      </c>
      <c r="L1069" s="37">
        <v>136696.30360535029</v>
      </c>
      <c r="M1069" s="35"/>
    </row>
    <row r="1070" spans="1:13" x14ac:dyDescent="0.3">
      <c r="A1070" s="35" t="s">
        <v>33</v>
      </c>
      <c r="B1070" s="35" t="s">
        <v>1153</v>
      </c>
      <c r="C1070" s="35" t="s">
        <v>177</v>
      </c>
      <c r="D1070" s="35" t="s">
        <v>188</v>
      </c>
      <c r="E1070" s="35"/>
      <c r="F1070" s="35" t="s">
        <v>189</v>
      </c>
      <c r="G1070" s="35" t="s">
        <v>220</v>
      </c>
      <c r="H1070" s="35" t="s">
        <v>191</v>
      </c>
      <c r="I1070" s="35" t="s">
        <v>1213</v>
      </c>
      <c r="J1070" s="36" t="s">
        <v>1329</v>
      </c>
      <c r="K1070" s="37">
        <v>111953393.43480468</v>
      </c>
      <c r="L1070" s="37">
        <v>111746129.31480461</v>
      </c>
      <c r="M1070" s="35"/>
    </row>
    <row r="1071" spans="1:13" x14ac:dyDescent="0.3">
      <c r="A1071" s="35" t="s">
        <v>33</v>
      </c>
      <c r="B1071" s="35" t="s">
        <v>1153</v>
      </c>
      <c r="C1071" s="35" t="s">
        <v>177</v>
      </c>
      <c r="D1071" s="35" t="s">
        <v>188</v>
      </c>
      <c r="E1071" s="35"/>
      <c r="F1071" s="35" t="s">
        <v>189</v>
      </c>
      <c r="G1071" s="35" t="s">
        <v>220</v>
      </c>
      <c r="H1071" s="35" t="s">
        <v>191</v>
      </c>
      <c r="I1071" s="35" t="s">
        <v>1213</v>
      </c>
      <c r="J1071" s="36" t="s">
        <v>1330</v>
      </c>
      <c r="K1071" s="37">
        <v>1518897.4555435909</v>
      </c>
      <c r="L1071" s="37">
        <v>1518897.4555435909</v>
      </c>
      <c r="M1071" s="35"/>
    </row>
    <row r="1072" spans="1:13" x14ac:dyDescent="0.3">
      <c r="A1072" s="35" t="s">
        <v>33</v>
      </c>
      <c r="B1072" s="35" t="s">
        <v>1153</v>
      </c>
      <c r="C1072" s="35" t="s">
        <v>177</v>
      </c>
      <c r="D1072" s="35" t="s">
        <v>188</v>
      </c>
      <c r="E1072" s="35"/>
      <c r="F1072" s="35" t="s">
        <v>189</v>
      </c>
      <c r="G1072" s="35" t="s">
        <v>220</v>
      </c>
      <c r="H1072" s="35" t="s">
        <v>191</v>
      </c>
      <c r="I1072" s="35" t="s">
        <v>1213</v>
      </c>
      <c r="J1072" s="36" t="s">
        <v>1331</v>
      </c>
      <c r="K1072" s="37">
        <v>2256918.53343355</v>
      </c>
      <c r="L1072" s="37">
        <v>2256918.53343355</v>
      </c>
      <c r="M1072" s="35"/>
    </row>
    <row r="1073" spans="1:13" x14ac:dyDescent="0.3">
      <c r="A1073" s="35" t="s">
        <v>33</v>
      </c>
      <c r="B1073" s="35" t="s">
        <v>1153</v>
      </c>
      <c r="C1073" s="35" t="s">
        <v>177</v>
      </c>
      <c r="D1073" s="35" t="s">
        <v>188</v>
      </c>
      <c r="E1073" s="35"/>
      <c r="F1073" s="35" t="s">
        <v>189</v>
      </c>
      <c r="G1073" s="35" t="s">
        <v>220</v>
      </c>
      <c r="H1073" s="35" t="s">
        <v>191</v>
      </c>
      <c r="I1073" s="35" t="s">
        <v>1213</v>
      </c>
      <c r="J1073" s="36" t="s">
        <v>1332</v>
      </c>
      <c r="K1073" s="37">
        <v>554691.63908527186</v>
      </c>
      <c r="L1073" s="37">
        <v>554691.63908527186</v>
      </c>
      <c r="M1073" s="35"/>
    </row>
    <row r="1074" spans="1:13" x14ac:dyDescent="0.3">
      <c r="A1074" s="35" t="s">
        <v>33</v>
      </c>
      <c r="B1074" s="35" t="s">
        <v>1153</v>
      </c>
      <c r="C1074" s="35" t="s">
        <v>177</v>
      </c>
      <c r="D1074" s="35" t="s">
        <v>188</v>
      </c>
      <c r="E1074" s="35"/>
      <c r="F1074" s="35" t="s">
        <v>189</v>
      </c>
      <c r="G1074" s="35" t="s">
        <v>220</v>
      </c>
      <c r="H1074" s="35" t="s">
        <v>191</v>
      </c>
      <c r="I1074" s="35" t="s">
        <v>1213</v>
      </c>
      <c r="J1074" s="36" t="s">
        <v>1333</v>
      </c>
      <c r="K1074" s="37">
        <v>2503086.3986315574</v>
      </c>
      <c r="L1074" s="37">
        <v>2503086.3986315574</v>
      </c>
      <c r="M1074" s="35"/>
    </row>
    <row r="1075" spans="1:13" x14ac:dyDescent="0.3">
      <c r="A1075" s="35" t="s">
        <v>33</v>
      </c>
      <c r="B1075" s="35" t="s">
        <v>1153</v>
      </c>
      <c r="C1075" s="35" t="s">
        <v>177</v>
      </c>
      <c r="D1075" s="35" t="s">
        <v>188</v>
      </c>
      <c r="E1075" s="35"/>
      <c r="F1075" s="35" t="s">
        <v>189</v>
      </c>
      <c r="G1075" s="35" t="s">
        <v>220</v>
      </c>
      <c r="H1075" s="35" t="s">
        <v>191</v>
      </c>
      <c r="I1075" s="35" t="s">
        <v>1233</v>
      </c>
      <c r="J1075" s="36" t="s">
        <v>1334</v>
      </c>
      <c r="K1075" s="37">
        <v>2046241.9882703202</v>
      </c>
      <c r="L1075" s="37">
        <v>2046241.9882703202</v>
      </c>
      <c r="M1075" s="35"/>
    </row>
    <row r="1076" spans="1:13" x14ac:dyDescent="0.3">
      <c r="A1076" s="35" t="s">
        <v>33</v>
      </c>
      <c r="B1076" s="35" t="s">
        <v>1153</v>
      </c>
      <c r="C1076" s="35" t="s">
        <v>177</v>
      </c>
      <c r="D1076" s="35" t="s">
        <v>188</v>
      </c>
      <c r="E1076" s="35"/>
      <c r="F1076" s="35" t="s">
        <v>189</v>
      </c>
      <c r="G1076" s="35" t="s">
        <v>220</v>
      </c>
      <c r="H1076" s="35" t="s">
        <v>191</v>
      </c>
      <c r="I1076" s="35" t="s">
        <v>1233</v>
      </c>
      <c r="J1076" s="36" t="s">
        <v>1335</v>
      </c>
      <c r="K1076" s="37">
        <v>4993145.2192349453</v>
      </c>
      <c r="L1076" s="37">
        <v>4993145.2192349453</v>
      </c>
      <c r="M1076" s="35"/>
    </row>
    <row r="1077" spans="1:13" x14ac:dyDescent="0.3">
      <c r="A1077" s="35" t="s">
        <v>33</v>
      </c>
      <c r="B1077" s="35" t="s">
        <v>1153</v>
      </c>
      <c r="C1077" s="35" t="s">
        <v>177</v>
      </c>
      <c r="D1077" s="35" t="s">
        <v>188</v>
      </c>
      <c r="E1077" s="35"/>
      <c r="F1077" s="35" t="s">
        <v>189</v>
      </c>
      <c r="G1077" s="35" t="s">
        <v>220</v>
      </c>
      <c r="H1077" s="35" t="s">
        <v>191</v>
      </c>
      <c r="I1077" s="35" t="s">
        <v>1233</v>
      </c>
      <c r="J1077" s="36" t="s">
        <v>1336</v>
      </c>
      <c r="K1077" s="37">
        <v>1638213.6922384086</v>
      </c>
      <c r="L1077" s="37">
        <v>1638213.6922384086</v>
      </c>
      <c r="M1077" s="35"/>
    </row>
    <row r="1078" spans="1:13" x14ac:dyDescent="0.3">
      <c r="A1078" s="35" t="s">
        <v>33</v>
      </c>
      <c r="B1078" s="35" t="s">
        <v>1153</v>
      </c>
      <c r="C1078" s="35" t="s">
        <v>177</v>
      </c>
      <c r="D1078" s="35" t="s">
        <v>188</v>
      </c>
      <c r="E1078" s="35"/>
      <c r="F1078" s="35" t="s">
        <v>189</v>
      </c>
      <c r="G1078" s="35" t="s">
        <v>220</v>
      </c>
      <c r="H1078" s="35" t="s">
        <v>191</v>
      </c>
      <c r="I1078" s="35" t="s">
        <v>1233</v>
      </c>
      <c r="J1078" s="36" t="s">
        <v>1337</v>
      </c>
      <c r="K1078" s="37">
        <v>1188963638.8806942</v>
      </c>
      <c r="L1078" s="37">
        <v>1174903389.7206933</v>
      </c>
      <c r="M1078" s="35"/>
    </row>
    <row r="1079" spans="1:13" x14ac:dyDescent="0.3">
      <c r="A1079" s="35" t="s">
        <v>33</v>
      </c>
      <c r="B1079" s="35" t="s">
        <v>1153</v>
      </c>
      <c r="C1079" s="35" t="s">
        <v>177</v>
      </c>
      <c r="D1079" s="35" t="s">
        <v>188</v>
      </c>
      <c r="E1079" s="35"/>
      <c r="F1079" s="35" t="s">
        <v>189</v>
      </c>
      <c r="G1079" s="35" t="s">
        <v>220</v>
      </c>
      <c r="H1079" s="35" t="s">
        <v>191</v>
      </c>
      <c r="I1079" s="35" t="s">
        <v>1233</v>
      </c>
      <c r="J1079" s="36" t="s">
        <v>1338</v>
      </c>
      <c r="K1079" s="37">
        <v>23818477.601585478</v>
      </c>
      <c r="L1079" s="37">
        <v>23792641.721585497</v>
      </c>
      <c r="M1079" s="35"/>
    </row>
    <row r="1080" spans="1:13" x14ac:dyDescent="0.3">
      <c r="A1080" s="35" t="s">
        <v>33</v>
      </c>
      <c r="B1080" s="35" t="s">
        <v>1153</v>
      </c>
      <c r="C1080" s="35" t="s">
        <v>177</v>
      </c>
      <c r="D1080" s="35" t="s">
        <v>188</v>
      </c>
      <c r="E1080" s="35"/>
      <c r="F1080" s="35" t="s">
        <v>189</v>
      </c>
      <c r="G1080" s="35" t="s">
        <v>220</v>
      </c>
      <c r="H1080" s="35" t="s">
        <v>191</v>
      </c>
      <c r="I1080" s="35" t="s">
        <v>1233</v>
      </c>
      <c r="J1080" s="36" t="s">
        <v>1339</v>
      </c>
      <c r="K1080" s="37">
        <v>25389550.896961559</v>
      </c>
      <c r="L1080" s="37">
        <v>25305915.336961571</v>
      </c>
      <c r="M1080" s="35"/>
    </row>
    <row r="1081" spans="1:13" x14ac:dyDescent="0.3">
      <c r="A1081" s="35" t="s">
        <v>33</v>
      </c>
      <c r="B1081" s="35" t="s">
        <v>1153</v>
      </c>
      <c r="C1081" s="35" t="s">
        <v>177</v>
      </c>
      <c r="D1081" s="35" t="s">
        <v>188</v>
      </c>
      <c r="E1081" s="35"/>
      <c r="F1081" s="35" t="s">
        <v>189</v>
      </c>
      <c r="G1081" s="35" t="s">
        <v>220</v>
      </c>
      <c r="H1081" s="35" t="s">
        <v>191</v>
      </c>
      <c r="I1081" s="35" t="s">
        <v>1233</v>
      </c>
      <c r="J1081" s="36" t="s">
        <v>1340</v>
      </c>
      <c r="K1081" s="37">
        <v>27488195.619160537</v>
      </c>
      <c r="L1081" s="37">
        <v>27488195.619160537</v>
      </c>
      <c r="M1081" s="35"/>
    </row>
    <row r="1082" spans="1:13" x14ac:dyDescent="0.3">
      <c r="A1082" s="35" t="s">
        <v>33</v>
      </c>
      <c r="B1082" s="35" t="s">
        <v>1153</v>
      </c>
      <c r="C1082" s="35" t="s">
        <v>177</v>
      </c>
      <c r="D1082" s="35" t="s">
        <v>188</v>
      </c>
      <c r="E1082" s="35"/>
      <c r="F1082" s="35" t="s">
        <v>189</v>
      </c>
      <c r="G1082" s="35" t="s">
        <v>220</v>
      </c>
      <c r="H1082" s="35" t="s">
        <v>191</v>
      </c>
      <c r="I1082" s="35" t="s">
        <v>1233</v>
      </c>
      <c r="J1082" s="36" t="s">
        <v>1341</v>
      </c>
      <c r="K1082" s="37">
        <v>41324.980475903933</v>
      </c>
      <c r="L1082" s="37">
        <v>41324.980475903933</v>
      </c>
      <c r="M1082" s="35"/>
    </row>
    <row r="1083" spans="1:13" x14ac:dyDescent="0.3">
      <c r="A1083" s="35" t="s">
        <v>33</v>
      </c>
      <c r="B1083" s="35" t="s">
        <v>1153</v>
      </c>
      <c r="C1083" s="35" t="s">
        <v>177</v>
      </c>
      <c r="D1083" s="35" t="s">
        <v>188</v>
      </c>
      <c r="E1083" s="35"/>
      <c r="F1083" s="35" t="s">
        <v>189</v>
      </c>
      <c r="G1083" s="35" t="s">
        <v>220</v>
      </c>
      <c r="H1083" s="35" t="s">
        <v>191</v>
      </c>
      <c r="I1083" s="35" t="s">
        <v>1342</v>
      </c>
      <c r="J1083" s="36" t="s">
        <v>1343</v>
      </c>
      <c r="K1083" s="37">
        <v>171542814.25064808</v>
      </c>
      <c r="L1083" s="37">
        <v>171336647.53064805</v>
      </c>
      <c r="M1083" s="35"/>
    </row>
    <row r="1084" spans="1:13" x14ac:dyDescent="0.3">
      <c r="A1084" s="35" t="s">
        <v>33</v>
      </c>
      <c r="B1084" s="35" t="s">
        <v>1153</v>
      </c>
      <c r="C1084" s="35" t="s">
        <v>177</v>
      </c>
      <c r="D1084" s="35" t="s">
        <v>188</v>
      </c>
      <c r="E1084" s="35"/>
      <c r="F1084" s="35" t="s">
        <v>189</v>
      </c>
      <c r="G1084" s="35" t="s">
        <v>220</v>
      </c>
      <c r="H1084" s="35" t="s">
        <v>191</v>
      </c>
      <c r="I1084" s="35" t="s">
        <v>1243</v>
      </c>
      <c r="J1084" s="36" t="s">
        <v>1344</v>
      </c>
      <c r="K1084" s="37">
        <v>996722891.1996932</v>
      </c>
      <c r="L1084" s="37">
        <v>990002521.59969378</v>
      </c>
      <c r="M1084" s="35"/>
    </row>
    <row r="1085" spans="1:13" x14ac:dyDescent="0.3">
      <c r="A1085" s="35" t="s">
        <v>33</v>
      </c>
      <c r="B1085" s="35" t="s">
        <v>1153</v>
      </c>
      <c r="C1085" s="35" t="s">
        <v>177</v>
      </c>
      <c r="D1085" s="35" t="s">
        <v>188</v>
      </c>
      <c r="E1085" s="35"/>
      <c r="F1085" s="35" t="s">
        <v>189</v>
      </c>
      <c r="G1085" s="35" t="s">
        <v>220</v>
      </c>
      <c r="H1085" s="35" t="s">
        <v>191</v>
      </c>
      <c r="I1085" s="35" t="s">
        <v>1243</v>
      </c>
      <c r="J1085" s="36" t="s">
        <v>1345</v>
      </c>
      <c r="K1085" s="37">
        <v>14711381.193831868</v>
      </c>
      <c r="L1085" s="37">
        <v>14711381.193831868</v>
      </c>
      <c r="M1085" s="35"/>
    </row>
    <row r="1086" spans="1:13" x14ac:dyDescent="0.3">
      <c r="A1086" s="35" t="s">
        <v>33</v>
      </c>
      <c r="B1086" s="35" t="s">
        <v>1153</v>
      </c>
      <c r="C1086" s="35" t="s">
        <v>177</v>
      </c>
      <c r="D1086" s="35" t="s">
        <v>188</v>
      </c>
      <c r="E1086" s="35"/>
      <c r="F1086" s="35" t="s">
        <v>189</v>
      </c>
      <c r="G1086" s="35" t="s">
        <v>220</v>
      </c>
      <c r="H1086" s="35" t="s">
        <v>191</v>
      </c>
      <c r="I1086" s="35" t="s">
        <v>1246</v>
      </c>
      <c r="J1086" s="36" t="s">
        <v>1346</v>
      </c>
      <c r="K1086" s="37">
        <v>1172102.3600784743</v>
      </c>
      <c r="L1086" s="37">
        <v>1172102.3600784743</v>
      </c>
      <c r="M1086" s="35"/>
    </row>
    <row r="1087" spans="1:13" x14ac:dyDescent="0.3">
      <c r="A1087" s="35" t="s">
        <v>33</v>
      </c>
      <c r="B1087" s="35" t="s">
        <v>1153</v>
      </c>
      <c r="C1087" s="35" t="s">
        <v>177</v>
      </c>
      <c r="D1087" s="35" t="s">
        <v>188</v>
      </c>
      <c r="E1087" s="35"/>
      <c r="F1087" s="35" t="s">
        <v>189</v>
      </c>
      <c r="G1087" s="35" t="s">
        <v>220</v>
      </c>
      <c r="H1087" s="35" t="s">
        <v>191</v>
      </c>
      <c r="I1087" s="35" t="s">
        <v>1246</v>
      </c>
      <c r="J1087" s="36" t="s">
        <v>1347</v>
      </c>
      <c r="K1087" s="37">
        <v>15801.539850324147</v>
      </c>
      <c r="L1087" s="37">
        <v>15801.539850324147</v>
      </c>
      <c r="M1087" s="35"/>
    </row>
    <row r="1088" spans="1:13" x14ac:dyDescent="0.3">
      <c r="A1088" s="35" t="s">
        <v>33</v>
      </c>
      <c r="B1088" s="35" t="s">
        <v>1153</v>
      </c>
      <c r="C1088" s="35" t="s">
        <v>177</v>
      </c>
      <c r="D1088" s="35" t="s">
        <v>188</v>
      </c>
      <c r="E1088" s="35"/>
      <c r="F1088" s="35" t="s">
        <v>189</v>
      </c>
      <c r="G1088" s="35" t="s">
        <v>220</v>
      </c>
      <c r="H1088" s="35" t="s">
        <v>191</v>
      </c>
      <c r="I1088" s="35" t="s">
        <v>1246</v>
      </c>
      <c r="J1088" s="36" t="s">
        <v>1348</v>
      </c>
      <c r="K1088" s="37">
        <v>623540851.81464982</v>
      </c>
      <c r="L1088" s="37">
        <v>619453391.17464948</v>
      </c>
      <c r="M1088" s="35"/>
    </row>
    <row r="1089" spans="1:13" x14ac:dyDescent="0.3">
      <c r="A1089" s="35" t="s">
        <v>33</v>
      </c>
      <c r="B1089" s="35" t="s">
        <v>1153</v>
      </c>
      <c r="C1089" s="35" t="s">
        <v>177</v>
      </c>
      <c r="D1089" s="35" t="s">
        <v>188</v>
      </c>
      <c r="E1089" s="35"/>
      <c r="F1089" s="35" t="s">
        <v>189</v>
      </c>
      <c r="G1089" s="35" t="s">
        <v>220</v>
      </c>
      <c r="H1089" s="35" t="s">
        <v>191</v>
      </c>
      <c r="I1089" s="35" t="s">
        <v>1246</v>
      </c>
      <c r="J1089" s="36" t="s">
        <v>1349</v>
      </c>
      <c r="K1089" s="37">
        <v>6954158.435713863</v>
      </c>
      <c r="L1089" s="37">
        <v>6954158.435713863</v>
      </c>
      <c r="M1089" s="35"/>
    </row>
    <row r="1090" spans="1:13" x14ac:dyDescent="0.3">
      <c r="A1090" s="35" t="s">
        <v>33</v>
      </c>
      <c r="B1090" s="35" t="s">
        <v>1153</v>
      </c>
      <c r="C1090" s="35" t="s">
        <v>177</v>
      </c>
      <c r="D1090" s="35" t="s">
        <v>188</v>
      </c>
      <c r="E1090" s="35"/>
      <c r="F1090" s="35" t="s">
        <v>189</v>
      </c>
      <c r="G1090" s="35" t="s">
        <v>220</v>
      </c>
      <c r="H1090" s="35" t="s">
        <v>191</v>
      </c>
      <c r="I1090" s="35" t="s">
        <v>1310</v>
      </c>
      <c r="J1090" s="36" t="s">
        <v>1350</v>
      </c>
      <c r="K1090" s="37">
        <v>63547373.840926625</v>
      </c>
      <c r="L1090" s="37">
        <v>63451538.480926611</v>
      </c>
      <c r="M1090" s="35"/>
    </row>
    <row r="1091" spans="1:13" x14ac:dyDescent="0.3">
      <c r="A1091" s="35" t="s">
        <v>33</v>
      </c>
      <c r="B1091" s="35" t="s">
        <v>1153</v>
      </c>
      <c r="C1091" s="35" t="s">
        <v>177</v>
      </c>
      <c r="D1091" s="35" t="s">
        <v>188</v>
      </c>
      <c r="E1091" s="35"/>
      <c r="F1091" s="35" t="s">
        <v>189</v>
      </c>
      <c r="G1091" s="35" t="s">
        <v>220</v>
      </c>
      <c r="H1091" s="35" t="s">
        <v>191</v>
      </c>
      <c r="I1091" s="35" t="s">
        <v>1249</v>
      </c>
      <c r="J1091" s="36" t="s">
        <v>1351</v>
      </c>
      <c r="K1091" s="37">
        <v>7933.113430649496</v>
      </c>
      <c r="L1091" s="37">
        <v>7933.113430649496</v>
      </c>
      <c r="M1091" s="35"/>
    </row>
    <row r="1092" spans="1:13" x14ac:dyDescent="0.3">
      <c r="A1092" s="35" t="s">
        <v>33</v>
      </c>
      <c r="B1092" s="35" t="s">
        <v>1153</v>
      </c>
      <c r="C1092" s="35" t="s">
        <v>177</v>
      </c>
      <c r="D1092" s="35" t="s">
        <v>188</v>
      </c>
      <c r="E1092" s="35"/>
      <c r="F1092" s="35" t="s">
        <v>189</v>
      </c>
      <c r="G1092" s="35" t="s">
        <v>220</v>
      </c>
      <c r="H1092" s="35" t="s">
        <v>191</v>
      </c>
      <c r="I1092" s="35" t="s">
        <v>1249</v>
      </c>
      <c r="J1092" s="36" t="s">
        <v>1352</v>
      </c>
      <c r="K1092" s="37">
        <v>88281901.464467704</v>
      </c>
      <c r="L1092" s="37">
        <v>88152153.984467626</v>
      </c>
      <c r="M1092" s="35"/>
    </row>
    <row r="1093" spans="1:13" x14ac:dyDescent="0.3">
      <c r="A1093" s="35" t="s">
        <v>33</v>
      </c>
      <c r="B1093" s="35" t="s">
        <v>1153</v>
      </c>
      <c r="C1093" s="35" t="s">
        <v>177</v>
      </c>
      <c r="D1093" s="35" t="s">
        <v>188</v>
      </c>
      <c r="E1093" s="35"/>
      <c r="F1093" s="35" t="s">
        <v>189</v>
      </c>
      <c r="G1093" s="35" t="s">
        <v>220</v>
      </c>
      <c r="H1093" s="35" t="s">
        <v>191</v>
      </c>
      <c r="I1093" s="35" t="s">
        <v>1315</v>
      </c>
      <c r="J1093" s="36" t="s">
        <v>1353</v>
      </c>
      <c r="K1093" s="37">
        <v>86763378.626727521</v>
      </c>
      <c r="L1093" s="37">
        <v>86724286.1067276</v>
      </c>
      <c r="M1093" s="35"/>
    </row>
    <row r="1094" spans="1:13" x14ac:dyDescent="0.3">
      <c r="A1094" s="35" t="s">
        <v>33</v>
      </c>
      <c r="B1094" s="35" t="s">
        <v>1153</v>
      </c>
      <c r="C1094" s="35" t="s">
        <v>177</v>
      </c>
      <c r="D1094" s="35" t="s">
        <v>188</v>
      </c>
      <c r="E1094" s="35"/>
      <c r="F1094" s="35" t="s">
        <v>189</v>
      </c>
      <c r="G1094" s="35" t="s">
        <v>220</v>
      </c>
      <c r="H1094" s="35" t="s">
        <v>191</v>
      </c>
      <c r="I1094" s="35" t="s">
        <v>1315</v>
      </c>
      <c r="J1094" s="36" t="s">
        <v>1354</v>
      </c>
      <c r="K1094" s="37">
        <v>815077.10732336564</v>
      </c>
      <c r="L1094" s="37">
        <v>815077.10732336564</v>
      </c>
      <c r="M1094" s="35"/>
    </row>
    <row r="1095" spans="1:13" x14ac:dyDescent="0.3">
      <c r="A1095" s="35" t="s">
        <v>33</v>
      </c>
      <c r="B1095" s="35" t="s">
        <v>1153</v>
      </c>
      <c r="C1095" s="35" t="s">
        <v>177</v>
      </c>
      <c r="D1095" s="35" t="s">
        <v>188</v>
      </c>
      <c r="E1095" s="35"/>
      <c r="F1095" s="35" t="s">
        <v>189</v>
      </c>
      <c r="G1095" s="35" t="s">
        <v>1321</v>
      </c>
      <c r="H1095" s="35" t="s">
        <v>191</v>
      </c>
      <c r="I1095" s="35" t="s">
        <v>1266</v>
      </c>
      <c r="J1095" s="36" t="s">
        <v>1355</v>
      </c>
      <c r="K1095" s="37">
        <v>22807661.824932709</v>
      </c>
      <c r="L1095" s="37">
        <v>22807661.824932709</v>
      </c>
      <c r="M1095" s="35"/>
    </row>
    <row r="1096" spans="1:13" x14ac:dyDescent="0.3">
      <c r="A1096" s="35" t="s">
        <v>33</v>
      </c>
      <c r="B1096" s="35" t="s">
        <v>1153</v>
      </c>
      <c r="C1096" s="35" t="s">
        <v>177</v>
      </c>
      <c r="D1096" s="35" t="s">
        <v>188</v>
      </c>
      <c r="E1096" s="35"/>
      <c r="F1096" s="35" t="s">
        <v>189</v>
      </c>
      <c r="G1096" s="35" t="s">
        <v>1321</v>
      </c>
      <c r="H1096" s="35" t="s">
        <v>191</v>
      </c>
      <c r="I1096" s="35" t="s">
        <v>1213</v>
      </c>
      <c r="J1096" s="36" t="s">
        <v>1356</v>
      </c>
      <c r="K1096" s="37">
        <v>3945.2177013472678</v>
      </c>
      <c r="L1096" s="37">
        <v>3945.2177013472678</v>
      </c>
      <c r="M1096" s="35"/>
    </row>
    <row r="1097" spans="1:13" x14ac:dyDescent="0.3">
      <c r="A1097" s="35" t="s">
        <v>33</v>
      </c>
      <c r="B1097" s="35" t="s">
        <v>1153</v>
      </c>
      <c r="C1097" s="35" t="s">
        <v>177</v>
      </c>
      <c r="D1097" s="35" t="s">
        <v>188</v>
      </c>
      <c r="E1097" s="35"/>
      <c r="F1097" s="35" t="s">
        <v>189</v>
      </c>
      <c r="G1097" s="35" t="s">
        <v>1321</v>
      </c>
      <c r="H1097" s="35" t="s">
        <v>191</v>
      </c>
      <c r="I1097" s="35" t="s">
        <v>1213</v>
      </c>
      <c r="J1097" s="36" t="s">
        <v>1357</v>
      </c>
      <c r="K1097" s="37">
        <v>123320.41167189647</v>
      </c>
      <c r="L1097" s="37">
        <v>123320.41167189647</v>
      </c>
      <c r="M1097" s="35"/>
    </row>
    <row r="1098" spans="1:13" x14ac:dyDescent="0.3">
      <c r="A1098" s="35" t="s">
        <v>33</v>
      </c>
      <c r="B1098" s="35" t="s">
        <v>1153</v>
      </c>
      <c r="C1098" s="35" t="s">
        <v>177</v>
      </c>
      <c r="D1098" s="35" t="s">
        <v>188</v>
      </c>
      <c r="E1098" s="35"/>
      <c r="F1098" s="35" t="s">
        <v>189</v>
      </c>
      <c r="G1098" s="35" t="s">
        <v>1321</v>
      </c>
      <c r="H1098" s="35" t="s">
        <v>191</v>
      </c>
      <c r="I1098" s="35" t="s">
        <v>1213</v>
      </c>
      <c r="J1098" s="36" t="s">
        <v>1358</v>
      </c>
      <c r="K1098" s="37">
        <v>2935888.8299125778</v>
      </c>
      <c r="L1098" s="37">
        <v>2935888.8299125778</v>
      </c>
      <c r="M1098" s="35"/>
    </row>
    <row r="1099" spans="1:13" x14ac:dyDescent="0.3">
      <c r="A1099" s="35" t="s">
        <v>33</v>
      </c>
      <c r="B1099" s="35" t="s">
        <v>1153</v>
      </c>
      <c r="C1099" s="35" t="s">
        <v>177</v>
      </c>
      <c r="D1099" s="35" t="s">
        <v>188</v>
      </c>
      <c r="E1099" s="35"/>
      <c r="F1099" s="35" t="s">
        <v>189</v>
      </c>
      <c r="G1099" s="35" t="s">
        <v>1321</v>
      </c>
      <c r="H1099" s="35" t="s">
        <v>191</v>
      </c>
      <c r="I1099" s="35" t="s">
        <v>1213</v>
      </c>
      <c r="J1099" s="36" t="s">
        <v>1359</v>
      </c>
      <c r="K1099" s="37">
        <v>1615229.2442923207</v>
      </c>
      <c r="L1099" s="37">
        <v>1615229.2442923207</v>
      </c>
      <c r="M1099" s="35"/>
    </row>
    <row r="1100" spans="1:13" x14ac:dyDescent="0.3">
      <c r="A1100" s="35" t="s">
        <v>33</v>
      </c>
      <c r="B1100" s="35" t="s">
        <v>1153</v>
      </c>
      <c r="C1100" s="35" t="s">
        <v>177</v>
      </c>
      <c r="D1100" s="35" t="s">
        <v>188</v>
      </c>
      <c r="E1100" s="35"/>
      <c r="F1100" s="35" t="s">
        <v>189</v>
      </c>
      <c r="G1100" s="35" t="s">
        <v>1321</v>
      </c>
      <c r="H1100" s="35" t="s">
        <v>191</v>
      </c>
      <c r="I1100" s="35" t="s">
        <v>1213</v>
      </c>
      <c r="J1100" s="36" t="s">
        <v>1360</v>
      </c>
      <c r="K1100" s="37">
        <v>313542.94196404848</v>
      </c>
      <c r="L1100" s="37">
        <v>313542.94196404848</v>
      </c>
      <c r="M1100" s="35"/>
    </row>
    <row r="1101" spans="1:13" x14ac:dyDescent="0.3">
      <c r="A1101" s="35" t="s">
        <v>33</v>
      </c>
      <c r="B1101" s="35" t="s">
        <v>1153</v>
      </c>
      <c r="C1101" s="35" t="s">
        <v>177</v>
      </c>
      <c r="D1101" s="35" t="s">
        <v>188</v>
      </c>
      <c r="E1101" s="35"/>
      <c r="F1101" s="35" t="s">
        <v>189</v>
      </c>
      <c r="G1101" s="35" t="s">
        <v>1321</v>
      </c>
      <c r="H1101" s="35" t="s">
        <v>191</v>
      </c>
      <c r="I1101" s="35" t="s">
        <v>1213</v>
      </c>
      <c r="J1101" s="36" t="s">
        <v>1361</v>
      </c>
      <c r="K1101" s="37">
        <v>380971.01628120535</v>
      </c>
      <c r="L1101" s="37">
        <v>380971.01628120535</v>
      </c>
      <c r="M1101" s="35"/>
    </row>
    <row r="1102" spans="1:13" x14ac:dyDescent="0.3">
      <c r="A1102" s="35" t="s">
        <v>33</v>
      </c>
      <c r="B1102" s="35" t="s">
        <v>1153</v>
      </c>
      <c r="C1102" s="35" t="s">
        <v>177</v>
      </c>
      <c r="D1102" s="35" t="s">
        <v>188</v>
      </c>
      <c r="E1102" s="35"/>
      <c r="F1102" s="35" t="s">
        <v>189</v>
      </c>
      <c r="G1102" s="35" t="s">
        <v>1321</v>
      </c>
      <c r="H1102" s="35" t="s">
        <v>191</v>
      </c>
      <c r="I1102" s="35" t="s">
        <v>1233</v>
      </c>
      <c r="J1102" s="36" t="s">
        <v>1362</v>
      </c>
      <c r="K1102" s="37">
        <v>78601.428024399065</v>
      </c>
      <c r="L1102" s="37">
        <v>78601.428024399065</v>
      </c>
      <c r="M1102" s="35"/>
    </row>
    <row r="1103" spans="1:13" x14ac:dyDescent="0.3">
      <c r="A1103" s="35" t="s">
        <v>33</v>
      </c>
      <c r="B1103" s="35" t="s">
        <v>1153</v>
      </c>
      <c r="C1103" s="35" t="s">
        <v>177</v>
      </c>
      <c r="D1103" s="35" t="s">
        <v>188</v>
      </c>
      <c r="E1103" s="35"/>
      <c r="F1103" s="35" t="s">
        <v>189</v>
      </c>
      <c r="G1103" s="35" t="s">
        <v>1321</v>
      </c>
      <c r="H1103" s="35" t="s">
        <v>191</v>
      </c>
      <c r="I1103" s="35" t="s">
        <v>1233</v>
      </c>
      <c r="J1103" s="36" t="s">
        <v>1363</v>
      </c>
      <c r="K1103" s="37">
        <v>1140232.2127183552</v>
      </c>
      <c r="L1103" s="37">
        <v>1140232.2127183552</v>
      </c>
      <c r="M1103" s="35"/>
    </row>
    <row r="1104" spans="1:13" x14ac:dyDescent="0.3">
      <c r="A1104" s="35" t="s">
        <v>33</v>
      </c>
      <c r="B1104" s="35" t="s">
        <v>1153</v>
      </c>
      <c r="C1104" s="35" t="s">
        <v>177</v>
      </c>
      <c r="D1104" s="35" t="s">
        <v>188</v>
      </c>
      <c r="E1104" s="35"/>
      <c r="F1104" s="35" t="s">
        <v>189</v>
      </c>
      <c r="G1104" s="35" t="s">
        <v>1321</v>
      </c>
      <c r="H1104" s="35" t="s">
        <v>191</v>
      </c>
      <c r="I1104" s="35" t="s">
        <v>1233</v>
      </c>
      <c r="J1104" s="36" t="s">
        <v>1364</v>
      </c>
      <c r="K1104" s="37">
        <v>37407531.161448888</v>
      </c>
      <c r="L1104" s="37">
        <v>37407531.161448888</v>
      </c>
      <c r="M1104" s="35"/>
    </row>
    <row r="1105" spans="1:13" x14ac:dyDescent="0.3">
      <c r="A1105" s="35" t="s">
        <v>33</v>
      </c>
      <c r="B1105" s="35" t="s">
        <v>1153</v>
      </c>
      <c r="C1105" s="35" t="s">
        <v>177</v>
      </c>
      <c r="D1105" s="35" t="s">
        <v>188</v>
      </c>
      <c r="E1105" s="35"/>
      <c r="F1105" s="35" t="s">
        <v>189</v>
      </c>
      <c r="G1105" s="35" t="s">
        <v>1321</v>
      </c>
      <c r="H1105" s="35" t="s">
        <v>191</v>
      </c>
      <c r="I1105" s="35" t="s">
        <v>1233</v>
      </c>
      <c r="J1105" s="36" t="s">
        <v>1365</v>
      </c>
      <c r="K1105" s="37">
        <v>19782849.793939076</v>
      </c>
      <c r="L1105" s="37">
        <v>19782849.793939076</v>
      </c>
      <c r="M1105" s="35"/>
    </row>
    <row r="1106" spans="1:13" x14ac:dyDescent="0.3">
      <c r="A1106" s="35" t="s">
        <v>33</v>
      </c>
      <c r="B1106" s="35" t="s">
        <v>1153</v>
      </c>
      <c r="C1106" s="35" t="s">
        <v>177</v>
      </c>
      <c r="D1106" s="35" t="s">
        <v>188</v>
      </c>
      <c r="E1106" s="35"/>
      <c r="F1106" s="35" t="s">
        <v>189</v>
      </c>
      <c r="G1106" s="35" t="s">
        <v>1321</v>
      </c>
      <c r="H1106" s="35" t="s">
        <v>191</v>
      </c>
      <c r="I1106" s="35" t="s">
        <v>1233</v>
      </c>
      <c r="J1106" s="36" t="s">
        <v>1366</v>
      </c>
      <c r="K1106" s="37">
        <v>1840371.0510519543</v>
      </c>
      <c r="L1106" s="37">
        <v>1840371.0510519543</v>
      </c>
      <c r="M1106" s="35"/>
    </row>
    <row r="1107" spans="1:13" x14ac:dyDescent="0.3">
      <c r="A1107" s="35" t="s">
        <v>33</v>
      </c>
      <c r="B1107" s="35" t="s">
        <v>1153</v>
      </c>
      <c r="C1107" s="35" t="s">
        <v>177</v>
      </c>
      <c r="D1107" s="35" t="s">
        <v>188</v>
      </c>
      <c r="E1107" s="35"/>
      <c r="F1107" s="35" t="s">
        <v>189</v>
      </c>
      <c r="G1107" s="35" t="s">
        <v>1321</v>
      </c>
      <c r="H1107" s="35" t="s">
        <v>191</v>
      </c>
      <c r="I1107" s="35" t="s">
        <v>1233</v>
      </c>
      <c r="J1107" s="36" t="s">
        <v>1367</v>
      </c>
      <c r="K1107" s="37">
        <v>227175.30279686218</v>
      </c>
      <c r="L1107" s="37">
        <v>227175.30279686218</v>
      </c>
      <c r="M1107" s="35"/>
    </row>
    <row r="1108" spans="1:13" x14ac:dyDescent="0.3">
      <c r="A1108" s="35" t="s">
        <v>33</v>
      </c>
      <c r="B1108" s="35" t="s">
        <v>1153</v>
      </c>
      <c r="C1108" s="35" t="s">
        <v>177</v>
      </c>
      <c r="D1108" s="35" t="s">
        <v>188</v>
      </c>
      <c r="E1108" s="35"/>
      <c r="F1108" s="35" t="s">
        <v>189</v>
      </c>
      <c r="G1108" s="35" t="s">
        <v>1321</v>
      </c>
      <c r="H1108" s="35" t="s">
        <v>191</v>
      </c>
      <c r="I1108" s="35" t="s">
        <v>1233</v>
      </c>
      <c r="J1108" s="36" t="s">
        <v>1368</v>
      </c>
      <c r="K1108" s="37">
        <v>708323.21015422593</v>
      </c>
      <c r="L1108" s="37">
        <v>708323.21015422593</v>
      </c>
      <c r="M1108" s="35"/>
    </row>
    <row r="1109" spans="1:13" x14ac:dyDescent="0.3">
      <c r="A1109" s="35" t="s">
        <v>33</v>
      </c>
      <c r="B1109" s="35" t="s">
        <v>1153</v>
      </c>
      <c r="C1109" s="35" t="s">
        <v>177</v>
      </c>
      <c r="D1109" s="35" t="s">
        <v>188</v>
      </c>
      <c r="E1109" s="35"/>
      <c r="F1109" s="35" t="s">
        <v>189</v>
      </c>
      <c r="G1109" s="35" t="s">
        <v>1321</v>
      </c>
      <c r="H1109" s="35" t="s">
        <v>191</v>
      </c>
      <c r="I1109" s="35" t="s">
        <v>1233</v>
      </c>
      <c r="J1109" s="36" t="s">
        <v>1369</v>
      </c>
      <c r="K1109" s="37">
        <v>7098177.7709402191</v>
      </c>
      <c r="L1109" s="37">
        <v>7098177.7709402191</v>
      </c>
      <c r="M1109" s="35"/>
    </row>
    <row r="1110" spans="1:13" x14ac:dyDescent="0.3">
      <c r="A1110" s="35" t="s">
        <v>33</v>
      </c>
      <c r="B1110" s="35" t="s">
        <v>1153</v>
      </c>
      <c r="C1110" s="35" t="s">
        <v>177</v>
      </c>
      <c r="D1110" s="35" t="s">
        <v>188</v>
      </c>
      <c r="E1110" s="35"/>
      <c r="F1110" s="35" t="s">
        <v>189</v>
      </c>
      <c r="G1110" s="35" t="s">
        <v>1321</v>
      </c>
      <c r="H1110" s="35" t="s">
        <v>191</v>
      </c>
      <c r="I1110" s="35" t="s">
        <v>1233</v>
      </c>
      <c r="J1110" s="36" t="s">
        <v>1370</v>
      </c>
      <c r="K1110" s="37">
        <v>141575.52814857505</v>
      </c>
      <c r="L1110" s="37">
        <v>141575.52814857505</v>
      </c>
      <c r="M1110" s="35"/>
    </row>
    <row r="1111" spans="1:13" x14ac:dyDescent="0.3">
      <c r="A1111" s="35" t="s">
        <v>33</v>
      </c>
      <c r="B1111" s="35" t="s">
        <v>1153</v>
      </c>
      <c r="C1111" s="35" t="s">
        <v>177</v>
      </c>
      <c r="D1111" s="35" t="s">
        <v>188</v>
      </c>
      <c r="E1111" s="35"/>
      <c r="F1111" s="35" t="s">
        <v>189</v>
      </c>
      <c r="G1111" s="35" t="s">
        <v>1321</v>
      </c>
      <c r="H1111" s="35" t="s">
        <v>191</v>
      </c>
      <c r="I1111" s="35" t="s">
        <v>1342</v>
      </c>
      <c r="J1111" s="36" t="s">
        <v>1371</v>
      </c>
      <c r="K1111" s="37">
        <v>97091451.33661969</v>
      </c>
      <c r="L1111" s="37">
        <v>97091451.33661969</v>
      </c>
      <c r="M1111" s="35"/>
    </row>
    <row r="1112" spans="1:13" x14ac:dyDescent="0.3">
      <c r="A1112" s="35" t="s">
        <v>33</v>
      </c>
      <c r="B1112" s="35" t="s">
        <v>1153</v>
      </c>
      <c r="C1112" s="35" t="s">
        <v>177</v>
      </c>
      <c r="D1112" s="35" t="s">
        <v>188</v>
      </c>
      <c r="E1112" s="35"/>
      <c r="F1112" s="35" t="s">
        <v>189</v>
      </c>
      <c r="G1112" s="35" t="s">
        <v>1321</v>
      </c>
      <c r="H1112" s="35" t="s">
        <v>191</v>
      </c>
      <c r="I1112" s="35" t="s">
        <v>1342</v>
      </c>
      <c r="J1112" s="36" t="s">
        <v>1372</v>
      </c>
      <c r="K1112" s="37">
        <v>28644772.196646634</v>
      </c>
      <c r="L1112" s="37">
        <v>28644772.196646634</v>
      </c>
      <c r="M1112" s="35"/>
    </row>
    <row r="1113" spans="1:13" x14ac:dyDescent="0.3">
      <c r="A1113" s="35" t="s">
        <v>33</v>
      </c>
      <c r="B1113" s="35" t="s">
        <v>1153</v>
      </c>
      <c r="C1113" s="35" t="s">
        <v>177</v>
      </c>
      <c r="D1113" s="35" t="s">
        <v>188</v>
      </c>
      <c r="E1113" s="35"/>
      <c r="F1113" s="35" t="s">
        <v>189</v>
      </c>
      <c r="G1113" s="35" t="s">
        <v>1321</v>
      </c>
      <c r="H1113" s="35" t="s">
        <v>191</v>
      </c>
      <c r="I1113" s="35" t="s">
        <v>1243</v>
      </c>
      <c r="J1113" s="36" t="s">
        <v>1373</v>
      </c>
      <c r="K1113" s="37">
        <v>9353606.7332031298</v>
      </c>
      <c r="L1113" s="37">
        <v>9353606.7332031298</v>
      </c>
      <c r="M1113" s="35"/>
    </row>
    <row r="1114" spans="1:13" x14ac:dyDescent="0.3">
      <c r="A1114" s="35" t="s">
        <v>33</v>
      </c>
      <c r="B1114" s="35" t="s">
        <v>1153</v>
      </c>
      <c r="C1114" s="35" t="s">
        <v>177</v>
      </c>
      <c r="D1114" s="35" t="s">
        <v>188</v>
      </c>
      <c r="E1114" s="35"/>
      <c r="F1114" s="35" t="s">
        <v>189</v>
      </c>
      <c r="G1114" s="35" t="s">
        <v>1321</v>
      </c>
      <c r="H1114" s="35" t="s">
        <v>191</v>
      </c>
      <c r="I1114" s="35" t="s">
        <v>1243</v>
      </c>
      <c r="J1114" s="36" t="s">
        <v>1374</v>
      </c>
      <c r="K1114" s="37">
        <v>1286498.6541115497</v>
      </c>
      <c r="L1114" s="37">
        <v>1286498.6541115497</v>
      </c>
      <c r="M1114" s="35"/>
    </row>
    <row r="1115" spans="1:13" x14ac:dyDescent="0.3">
      <c r="A1115" s="35" t="s">
        <v>33</v>
      </c>
      <c r="B1115" s="35" t="s">
        <v>1153</v>
      </c>
      <c r="C1115" s="35" t="s">
        <v>177</v>
      </c>
      <c r="D1115" s="35" t="s">
        <v>188</v>
      </c>
      <c r="E1115" s="35"/>
      <c r="F1115" s="35" t="s">
        <v>189</v>
      </c>
      <c r="G1115" s="35" t="s">
        <v>1321</v>
      </c>
      <c r="H1115" s="35" t="s">
        <v>191</v>
      </c>
      <c r="I1115" s="35" t="s">
        <v>1246</v>
      </c>
      <c r="J1115" s="36" t="s">
        <v>1375</v>
      </c>
      <c r="K1115" s="37">
        <v>58032650.326224774</v>
      </c>
      <c r="L1115" s="37">
        <v>58032650.326224774</v>
      </c>
      <c r="M1115" s="35"/>
    </row>
    <row r="1116" spans="1:13" x14ac:dyDescent="0.3">
      <c r="A1116" s="35" t="s">
        <v>33</v>
      </c>
      <c r="B1116" s="35" t="s">
        <v>1153</v>
      </c>
      <c r="C1116" s="35" t="s">
        <v>177</v>
      </c>
      <c r="D1116" s="35" t="s">
        <v>188</v>
      </c>
      <c r="E1116" s="35"/>
      <c r="F1116" s="35" t="s">
        <v>189</v>
      </c>
      <c r="G1116" s="35" t="s">
        <v>1321</v>
      </c>
      <c r="H1116" s="35" t="s">
        <v>191</v>
      </c>
      <c r="I1116" s="35" t="s">
        <v>1246</v>
      </c>
      <c r="J1116" s="36" t="s">
        <v>1376</v>
      </c>
      <c r="K1116" s="37">
        <v>16009046.941939905</v>
      </c>
      <c r="L1116" s="37">
        <v>16009046.941939905</v>
      </c>
      <c r="M1116" s="35"/>
    </row>
    <row r="1117" spans="1:13" x14ac:dyDescent="0.3">
      <c r="A1117" s="35" t="s">
        <v>33</v>
      </c>
      <c r="B1117" s="35" t="s">
        <v>1153</v>
      </c>
      <c r="C1117" s="35" t="s">
        <v>177</v>
      </c>
      <c r="D1117" s="35" t="s">
        <v>188</v>
      </c>
      <c r="E1117" s="35"/>
      <c r="F1117" s="35" t="s">
        <v>189</v>
      </c>
      <c r="G1117" s="35" t="s">
        <v>1321</v>
      </c>
      <c r="H1117" s="35" t="s">
        <v>191</v>
      </c>
      <c r="I1117" s="35" t="s">
        <v>1315</v>
      </c>
      <c r="J1117" s="36" t="s">
        <v>1377</v>
      </c>
      <c r="K1117" s="37">
        <v>4133245.0530731366</v>
      </c>
      <c r="L1117" s="37">
        <v>4133245.0530731366</v>
      </c>
      <c r="M1117" s="35"/>
    </row>
    <row r="1118" spans="1:13" x14ac:dyDescent="0.3">
      <c r="A1118" s="35" t="s">
        <v>33</v>
      </c>
      <c r="B1118" s="35" t="s">
        <v>1153</v>
      </c>
      <c r="C1118" s="35" t="s">
        <v>177</v>
      </c>
      <c r="D1118" s="35" t="s">
        <v>188</v>
      </c>
      <c r="E1118" s="35"/>
      <c r="F1118" s="35" t="s">
        <v>189</v>
      </c>
      <c r="G1118" s="35" t="s">
        <v>1321</v>
      </c>
      <c r="H1118" s="35" t="s">
        <v>191</v>
      </c>
      <c r="I1118" s="35" t="s">
        <v>1315</v>
      </c>
      <c r="J1118" s="36" t="s">
        <v>1378</v>
      </c>
      <c r="K1118" s="37">
        <v>2516095.0175357796</v>
      </c>
      <c r="L1118" s="37">
        <v>2516095.0175357796</v>
      </c>
      <c r="M1118" s="35"/>
    </row>
    <row r="1119" spans="1:13" x14ac:dyDescent="0.3">
      <c r="A1119" s="35" t="s">
        <v>33</v>
      </c>
      <c r="B1119" s="35" t="s">
        <v>1153</v>
      </c>
      <c r="C1119" s="35" t="s">
        <v>177</v>
      </c>
      <c r="D1119" s="35" t="s">
        <v>188</v>
      </c>
      <c r="E1119" s="35"/>
      <c r="F1119" s="35" t="s">
        <v>189</v>
      </c>
      <c r="G1119" s="35" t="s">
        <v>191</v>
      </c>
      <c r="H1119" s="35" t="s">
        <v>220</v>
      </c>
      <c r="I1119" s="35" t="s">
        <v>231</v>
      </c>
      <c r="J1119" s="36" t="s">
        <v>1379</v>
      </c>
      <c r="K1119" s="37">
        <v>1100725022.1359749</v>
      </c>
      <c r="L1119" s="37">
        <v>1512385158.5367215</v>
      </c>
      <c r="M1119" s="35"/>
    </row>
    <row r="1120" spans="1:13" x14ac:dyDescent="0.3">
      <c r="A1120" s="35" t="s">
        <v>33</v>
      </c>
      <c r="B1120" s="35" t="s">
        <v>1153</v>
      </c>
      <c r="C1120" s="35" t="s">
        <v>177</v>
      </c>
      <c r="D1120" s="35" t="s">
        <v>188</v>
      </c>
      <c r="E1120" s="35"/>
      <c r="F1120" s="35" t="s">
        <v>695</v>
      </c>
      <c r="G1120" s="35" t="s">
        <v>191</v>
      </c>
      <c r="H1120" s="35" t="s">
        <v>220</v>
      </c>
      <c r="I1120" s="35" t="s">
        <v>231</v>
      </c>
      <c r="J1120" s="36" t="s">
        <v>1380</v>
      </c>
      <c r="K1120" s="37">
        <v>131289.21461534724</v>
      </c>
      <c r="L1120" s="37">
        <v>137461.95907093448</v>
      </c>
      <c r="M1120" s="35"/>
    </row>
    <row r="1121" spans="1:13" x14ac:dyDescent="0.3">
      <c r="A1121" s="35" t="s">
        <v>33</v>
      </c>
      <c r="B1121" s="35" t="s">
        <v>1153</v>
      </c>
      <c r="C1121" s="35" t="s">
        <v>177</v>
      </c>
      <c r="D1121" s="35" t="s">
        <v>196</v>
      </c>
      <c r="E1121" s="35"/>
      <c r="F1121" s="35" t="s">
        <v>189</v>
      </c>
      <c r="G1121" s="35" t="s">
        <v>191</v>
      </c>
      <c r="H1121" s="35" t="s">
        <v>220</v>
      </c>
      <c r="I1121" s="35" t="s">
        <v>231</v>
      </c>
      <c r="J1121" s="36" t="s">
        <v>1381</v>
      </c>
      <c r="K1121" s="37">
        <v>57.6299999999992</v>
      </c>
      <c r="L1121" s="37">
        <v>57.6299999999992</v>
      </c>
      <c r="M1121" s="35"/>
    </row>
    <row r="1122" spans="1:13" ht="15" thickBot="1" x14ac:dyDescent="0.35">
      <c r="A1122" s="35" t="s">
        <v>33</v>
      </c>
      <c r="B1122" s="35" t="s">
        <v>1153</v>
      </c>
      <c r="C1122" s="35" t="s">
        <v>177</v>
      </c>
      <c r="D1122" s="35" t="s">
        <v>1139</v>
      </c>
      <c r="E1122" s="35"/>
      <c r="F1122" s="35" t="s">
        <v>189</v>
      </c>
      <c r="G1122" s="35" t="s">
        <v>220</v>
      </c>
      <c r="H1122" s="35" t="s">
        <v>191</v>
      </c>
      <c r="I1122" s="35" t="s">
        <v>1233</v>
      </c>
      <c r="J1122" s="36" t="s">
        <v>1382</v>
      </c>
      <c r="K1122" s="37">
        <v>973593.44</v>
      </c>
      <c r="L1122" s="37">
        <v>973593.44</v>
      </c>
      <c r="M1122" s="35"/>
    </row>
    <row r="1123" spans="1:13" s="39" customFormat="1" x14ac:dyDescent="0.3">
      <c r="A1123" s="26"/>
      <c r="B1123" s="38" t="s">
        <v>1153</v>
      </c>
      <c r="C1123" s="38" t="s">
        <v>177</v>
      </c>
      <c r="J1123" s="112" t="s">
        <v>1383</v>
      </c>
      <c r="K1123" s="113">
        <v>5025236917.6593657</v>
      </c>
      <c r="L1123" s="113">
        <v>5411247569.7645674</v>
      </c>
    </row>
    <row r="1125" spans="1:13" s="39" customFormat="1" ht="17.399999999999999" x14ac:dyDescent="0.3">
      <c r="A1125" s="38" t="s">
        <v>33</v>
      </c>
      <c r="B1125" s="42" t="s">
        <v>1153</v>
      </c>
      <c r="J1125" s="40" t="s">
        <v>1384</v>
      </c>
      <c r="K1125" s="41">
        <f t="shared" ref="K1125:L1125" si="3">SUM(K1123,K1064,K1009,K997,K961,K907)</f>
        <v>5583498403.3070068</v>
      </c>
      <c r="L1125" s="41">
        <f t="shared" si="3"/>
        <v>5959414550.4368343</v>
      </c>
    </row>
    <row r="1127" spans="1:13" x14ac:dyDescent="0.3">
      <c r="A1127" s="35" t="s">
        <v>33</v>
      </c>
      <c r="B1127" s="35" t="s">
        <v>1385</v>
      </c>
      <c r="C1127" s="35" t="s">
        <v>1386</v>
      </c>
      <c r="D1127" s="35" t="s">
        <v>47</v>
      </c>
      <c r="E1127" s="35"/>
      <c r="F1127" s="35" t="s">
        <v>189</v>
      </c>
      <c r="G1127" s="35" t="s">
        <v>220</v>
      </c>
      <c r="H1127" s="35" t="s">
        <v>191</v>
      </c>
      <c r="I1127" s="35" t="s">
        <v>1387</v>
      </c>
      <c r="J1127" s="36" t="s">
        <v>1388</v>
      </c>
      <c r="K1127" s="37">
        <v>34875135.309999965</v>
      </c>
      <c r="L1127" s="37">
        <v>34776656.949999951</v>
      </c>
      <c r="M1127" s="35"/>
    </row>
    <row r="1128" spans="1:13" x14ac:dyDescent="0.3">
      <c r="A1128" s="35" t="s">
        <v>33</v>
      </c>
      <c r="B1128" s="35" t="s">
        <v>1385</v>
      </c>
      <c r="C1128" s="35" t="s">
        <v>1386</v>
      </c>
      <c r="D1128" s="35" t="s">
        <v>47</v>
      </c>
      <c r="E1128" s="35"/>
      <c r="F1128" s="35" t="s">
        <v>189</v>
      </c>
      <c r="G1128" s="35" t="s">
        <v>220</v>
      </c>
      <c r="H1128" s="35" t="s">
        <v>191</v>
      </c>
      <c r="I1128" s="35" t="s">
        <v>1387</v>
      </c>
      <c r="J1128" s="36" t="s">
        <v>1389</v>
      </c>
      <c r="K1128" s="37">
        <v>148955750.05000028</v>
      </c>
      <c r="L1128" s="37">
        <v>148576175.29000041</v>
      </c>
      <c r="M1128" s="35"/>
    </row>
    <row r="1129" spans="1:13" x14ac:dyDescent="0.3">
      <c r="A1129" s="35" t="s">
        <v>33</v>
      </c>
      <c r="B1129" s="35" t="s">
        <v>1385</v>
      </c>
      <c r="C1129" s="35" t="s">
        <v>1386</v>
      </c>
      <c r="D1129" s="35" t="s">
        <v>47</v>
      </c>
      <c r="E1129" s="35"/>
      <c r="F1129" s="35" t="s">
        <v>189</v>
      </c>
      <c r="G1129" s="35" t="s">
        <v>1321</v>
      </c>
      <c r="H1129" s="35" t="s">
        <v>191</v>
      </c>
      <c r="I1129" s="35" t="s">
        <v>1387</v>
      </c>
      <c r="J1129" s="36" t="s">
        <v>1390</v>
      </c>
      <c r="K1129" s="37">
        <v>67511.08</v>
      </c>
      <c r="L1129" s="37">
        <v>67511.08</v>
      </c>
      <c r="M1129" s="35"/>
    </row>
    <row r="1130" spans="1:13" ht="15" thickBot="1" x14ac:dyDescent="0.35">
      <c r="A1130" s="35" t="s">
        <v>33</v>
      </c>
      <c r="B1130" s="35" t="s">
        <v>1385</v>
      </c>
      <c r="C1130" s="35" t="s">
        <v>1386</v>
      </c>
      <c r="D1130" s="35" t="s">
        <v>47</v>
      </c>
      <c r="E1130" s="35"/>
      <c r="F1130" s="35" t="s">
        <v>189</v>
      </c>
      <c r="G1130" s="35" t="s">
        <v>191</v>
      </c>
      <c r="H1130" s="35" t="s">
        <v>220</v>
      </c>
      <c r="I1130" s="35" t="s">
        <v>231</v>
      </c>
      <c r="J1130" s="36" t="s">
        <v>1391</v>
      </c>
      <c r="K1130" s="37">
        <v>15248502.247979332</v>
      </c>
      <c r="L1130" s="37">
        <v>20996894.545714397</v>
      </c>
      <c r="M1130" s="35"/>
    </row>
    <row r="1131" spans="1:13" s="39" customFormat="1" x14ac:dyDescent="0.3">
      <c r="A1131" s="38" t="s">
        <v>33</v>
      </c>
      <c r="B1131" s="38" t="s">
        <v>1385</v>
      </c>
      <c r="C1131" s="38" t="s">
        <v>1386</v>
      </c>
      <c r="J1131" s="112" t="s">
        <v>1392</v>
      </c>
      <c r="K1131" s="113">
        <v>199146898.68797961</v>
      </c>
      <c r="L1131" s="113">
        <v>204417237.86571479</v>
      </c>
    </row>
    <row r="1133" spans="1:13" x14ac:dyDescent="0.3">
      <c r="A1133" s="35" t="s">
        <v>33</v>
      </c>
      <c r="B1133" s="35" t="s">
        <v>1385</v>
      </c>
      <c r="C1133" s="35" t="s">
        <v>117</v>
      </c>
      <c r="D1133" s="35" t="s">
        <v>48</v>
      </c>
      <c r="E1133" s="35"/>
      <c r="F1133" s="35" t="s">
        <v>189</v>
      </c>
      <c r="G1133" s="35" t="s">
        <v>220</v>
      </c>
      <c r="H1133" s="35" t="s">
        <v>191</v>
      </c>
      <c r="I1133" s="35" t="s">
        <v>1393</v>
      </c>
      <c r="J1133" s="36" t="s">
        <v>1394</v>
      </c>
      <c r="K1133" s="37">
        <v>15719.14</v>
      </c>
      <c r="L1133" s="37">
        <v>15719.14</v>
      </c>
      <c r="M1133" s="35"/>
    </row>
    <row r="1134" spans="1:13" x14ac:dyDescent="0.3">
      <c r="A1134" s="35" t="s">
        <v>33</v>
      </c>
      <c r="B1134" s="35" t="s">
        <v>1385</v>
      </c>
      <c r="C1134" s="35" t="s">
        <v>117</v>
      </c>
      <c r="D1134" s="35" t="s">
        <v>48</v>
      </c>
      <c r="E1134" s="35"/>
      <c r="F1134" s="35" t="s">
        <v>189</v>
      </c>
      <c r="G1134" s="35" t="s">
        <v>220</v>
      </c>
      <c r="H1134" s="35" t="s">
        <v>191</v>
      </c>
      <c r="I1134" s="35" t="s">
        <v>1393</v>
      </c>
      <c r="J1134" s="36" t="s">
        <v>1395</v>
      </c>
      <c r="K1134" s="37">
        <v>185536023.18999967</v>
      </c>
      <c r="L1134" s="37">
        <v>185059412.58999953</v>
      </c>
      <c r="M1134" s="35"/>
    </row>
    <row r="1135" spans="1:13" x14ac:dyDescent="0.3">
      <c r="A1135" s="35" t="s">
        <v>33</v>
      </c>
      <c r="B1135" s="35" t="s">
        <v>1385</v>
      </c>
      <c r="C1135" s="35" t="s">
        <v>117</v>
      </c>
      <c r="D1135" s="35" t="s">
        <v>48</v>
      </c>
      <c r="E1135" s="35"/>
      <c r="F1135" s="35" t="s">
        <v>189</v>
      </c>
      <c r="G1135" s="35" t="s">
        <v>220</v>
      </c>
      <c r="H1135" s="35" t="s">
        <v>191</v>
      </c>
      <c r="I1135" s="35" t="s">
        <v>1393</v>
      </c>
      <c r="J1135" s="36" t="s">
        <v>1396</v>
      </c>
      <c r="K1135" s="37">
        <v>1293246811.1300006</v>
      </c>
      <c r="L1135" s="37">
        <v>1284159855.8900008</v>
      </c>
      <c r="M1135" s="35"/>
    </row>
    <row r="1136" spans="1:13" x14ac:dyDescent="0.3">
      <c r="A1136" s="35" t="s">
        <v>33</v>
      </c>
      <c r="B1136" s="35" t="s">
        <v>1385</v>
      </c>
      <c r="C1136" s="35" t="s">
        <v>117</v>
      </c>
      <c r="D1136" s="35" t="s">
        <v>48</v>
      </c>
      <c r="E1136" s="35"/>
      <c r="F1136" s="35" t="s">
        <v>189</v>
      </c>
      <c r="G1136" s="35" t="s">
        <v>1321</v>
      </c>
      <c r="H1136" s="35" t="s">
        <v>191</v>
      </c>
      <c r="I1136" s="35" t="s">
        <v>1393</v>
      </c>
      <c r="J1136" s="36" t="s">
        <v>1397</v>
      </c>
      <c r="K1136" s="37">
        <v>392351.93</v>
      </c>
      <c r="L1136" s="37">
        <v>392351.93</v>
      </c>
      <c r="M1136" s="35"/>
    </row>
    <row r="1137" spans="1:13" ht="15" thickBot="1" x14ac:dyDescent="0.35">
      <c r="A1137" s="35" t="s">
        <v>33</v>
      </c>
      <c r="B1137" s="35" t="s">
        <v>1385</v>
      </c>
      <c r="C1137" s="35" t="s">
        <v>117</v>
      </c>
      <c r="D1137" s="35" t="s">
        <v>48</v>
      </c>
      <c r="E1137" s="35"/>
      <c r="F1137" s="35" t="s">
        <v>189</v>
      </c>
      <c r="G1137" s="35" t="s">
        <v>191</v>
      </c>
      <c r="H1137" s="35" t="s">
        <v>220</v>
      </c>
      <c r="I1137" s="35" t="s">
        <v>231</v>
      </c>
      <c r="J1137" s="36" t="s">
        <v>1398</v>
      </c>
      <c r="K1137" s="37">
        <v>409200562.2540254</v>
      </c>
      <c r="L1137" s="37">
        <v>563461310.09905434</v>
      </c>
      <c r="M1137" s="35"/>
    </row>
    <row r="1138" spans="1:13" s="39" customFormat="1" x14ac:dyDescent="0.3">
      <c r="A1138" s="38" t="s">
        <v>33</v>
      </c>
      <c r="B1138" s="38" t="s">
        <v>1385</v>
      </c>
      <c r="C1138" s="38" t="s">
        <v>117</v>
      </c>
      <c r="J1138" s="112" t="s">
        <v>1399</v>
      </c>
      <c r="K1138" s="113">
        <v>1888391467.6440258</v>
      </c>
      <c r="L1138" s="113">
        <v>2033088649.6490548</v>
      </c>
    </row>
    <row r="1140" spans="1:13" x14ac:dyDescent="0.3">
      <c r="A1140" s="35" t="s">
        <v>33</v>
      </c>
      <c r="B1140" s="35" t="s">
        <v>1385</v>
      </c>
      <c r="C1140" s="35" t="s">
        <v>1400</v>
      </c>
      <c r="D1140" s="35" t="s">
        <v>35</v>
      </c>
      <c r="E1140" s="35"/>
      <c r="F1140" s="35" t="s">
        <v>189</v>
      </c>
      <c r="G1140" s="35" t="s">
        <v>220</v>
      </c>
      <c r="H1140" s="35" t="s">
        <v>191</v>
      </c>
      <c r="I1140" s="35" t="s">
        <v>1401</v>
      </c>
      <c r="J1140" s="36" t="s">
        <v>1402</v>
      </c>
      <c r="K1140" s="37">
        <v>1407123459.6988163</v>
      </c>
      <c r="L1140" s="37">
        <v>1396993655.2588177</v>
      </c>
      <c r="M1140" s="35"/>
    </row>
    <row r="1141" spans="1:13" x14ac:dyDescent="0.3">
      <c r="A1141" s="35" t="s">
        <v>33</v>
      </c>
      <c r="B1141" s="35" t="s">
        <v>1385</v>
      </c>
      <c r="C1141" s="35" t="s">
        <v>1400</v>
      </c>
      <c r="D1141" s="35" t="s">
        <v>35</v>
      </c>
      <c r="E1141" s="35"/>
      <c r="F1141" s="35" t="s">
        <v>189</v>
      </c>
      <c r="G1141" s="35" t="s">
        <v>220</v>
      </c>
      <c r="H1141" s="35" t="s">
        <v>191</v>
      </c>
      <c r="I1141" s="35" t="s">
        <v>1401</v>
      </c>
      <c r="J1141" s="36" t="s">
        <v>1403</v>
      </c>
      <c r="K1141" s="37">
        <v>5348.755390276152</v>
      </c>
      <c r="L1141" s="37">
        <v>5348.755390276152</v>
      </c>
      <c r="M1141" s="35"/>
    </row>
    <row r="1142" spans="1:13" ht="15" thickBot="1" x14ac:dyDescent="0.35">
      <c r="A1142" s="35" t="s">
        <v>33</v>
      </c>
      <c r="B1142" s="35" t="s">
        <v>1385</v>
      </c>
      <c r="C1142" s="35" t="s">
        <v>1400</v>
      </c>
      <c r="D1142" s="35" t="s">
        <v>35</v>
      </c>
      <c r="E1142" s="35"/>
      <c r="F1142" s="35" t="s">
        <v>189</v>
      </c>
      <c r="G1142" s="35" t="s">
        <v>191</v>
      </c>
      <c r="H1142" s="35" t="s">
        <v>220</v>
      </c>
      <c r="I1142" s="35" t="s">
        <v>231</v>
      </c>
      <c r="J1142" s="36" t="s">
        <v>1404</v>
      </c>
      <c r="K1142" s="37">
        <v>677969070.67261112</v>
      </c>
      <c r="L1142" s="37">
        <v>1008412498.7254994</v>
      </c>
      <c r="M1142" s="35"/>
    </row>
    <row r="1143" spans="1:13" s="39" customFormat="1" x14ac:dyDescent="0.3">
      <c r="A1143" s="38" t="s">
        <v>33</v>
      </c>
      <c r="B1143" s="38" t="s">
        <v>1385</v>
      </c>
      <c r="C1143" s="38" t="s">
        <v>1400</v>
      </c>
      <c r="J1143" s="112" t="s">
        <v>1405</v>
      </c>
      <c r="K1143" s="113">
        <v>2085097879.1268177</v>
      </c>
      <c r="L1143" s="113">
        <v>2405411502.739707</v>
      </c>
    </row>
    <row r="1145" spans="1:13" x14ac:dyDescent="0.3">
      <c r="A1145" s="35" t="s">
        <v>33</v>
      </c>
      <c r="B1145" s="35" t="s">
        <v>1385</v>
      </c>
      <c r="C1145" s="35" t="s">
        <v>1406</v>
      </c>
      <c r="D1145" s="35" t="s">
        <v>36</v>
      </c>
      <c r="E1145" s="35"/>
      <c r="F1145" s="35" t="s">
        <v>189</v>
      </c>
      <c r="G1145" s="35" t="s">
        <v>220</v>
      </c>
      <c r="H1145" s="35" t="s">
        <v>191</v>
      </c>
      <c r="I1145" s="35" t="s">
        <v>1407</v>
      </c>
      <c r="J1145" s="36" t="s">
        <v>1408</v>
      </c>
      <c r="K1145" s="37">
        <v>1671934096.4825516</v>
      </c>
      <c r="L1145" s="37">
        <v>1662142026.0425529</v>
      </c>
      <c r="M1145" s="35"/>
    </row>
    <row r="1146" spans="1:13" ht="15" thickBot="1" x14ac:dyDescent="0.35">
      <c r="A1146" s="35" t="s">
        <v>33</v>
      </c>
      <c r="B1146" s="35" t="s">
        <v>1385</v>
      </c>
      <c r="C1146" s="35" t="s">
        <v>1406</v>
      </c>
      <c r="D1146" s="35" t="s">
        <v>36</v>
      </c>
      <c r="E1146" s="35"/>
      <c r="F1146" s="35" t="s">
        <v>189</v>
      </c>
      <c r="G1146" s="35" t="s">
        <v>191</v>
      </c>
      <c r="H1146" s="35" t="s">
        <v>220</v>
      </c>
      <c r="I1146" s="35" t="s">
        <v>231</v>
      </c>
      <c r="J1146" s="36" t="s">
        <v>1409</v>
      </c>
      <c r="K1146" s="37">
        <v>562209649.55775261</v>
      </c>
      <c r="L1146" s="37">
        <v>836231713.27810252</v>
      </c>
      <c r="M1146" s="35"/>
    </row>
    <row r="1147" spans="1:13" s="39" customFormat="1" x14ac:dyDescent="0.3">
      <c r="A1147" s="38" t="s">
        <v>33</v>
      </c>
      <c r="B1147" s="38" t="s">
        <v>1385</v>
      </c>
      <c r="C1147" s="38" t="s">
        <v>1406</v>
      </c>
      <c r="J1147" s="112" t="s">
        <v>1410</v>
      </c>
      <c r="K1147" s="113">
        <v>2234143746.0403042</v>
      </c>
      <c r="L1147" s="113">
        <v>2498373739.3206553</v>
      </c>
    </row>
    <row r="1149" spans="1:13" x14ac:dyDescent="0.3">
      <c r="A1149" s="35" t="s">
        <v>33</v>
      </c>
      <c r="B1149" s="35" t="s">
        <v>1385</v>
      </c>
      <c r="C1149" s="35" t="s">
        <v>122</v>
      </c>
      <c r="D1149" s="35" t="s">
        <v>37</v>
      </c>
      <c r="E1149" s="35"/>
      <c r="F1149" s="35" t="s">
        <v>189</v>
      </c>
      <c r="G1149" s="35" t="s">
        <v>220</v>
      </c>
      <c r="H1149" s="35" t="s">
        <v>191</v>
      </c>
      <c r="I1149" s="35" t="s">
        <v>1411</v>
      </c>
      <c r="J1149" s="36" t="s">
        <v>1412</v>
      </c>
      <c r="K1149" s="37">
        <v>1527078890.5650408</v>
      </c>
      <c r="L1149" s="37">
        <v>1525645018.0050395</v>
      </c>
      <c r="M1149" s="35"/>
    </row>
    <row r="1150" spans="1:13" x14ac:dyDescent="0.3">
      <c r="A1150" s="35" t="s">
        <v>33</v>
      </c>
      <c r="B1150" s="35" t="s">
        <v>1385</v>
      </c>
      <c r="C1150" s="35" t="s">
        <v>122</v>
      </c>
      <c r="D1150" s="35" t="s">
        <v>37</v>
      </c>
      <c r="E1150" s="35"/>
      <c r="F1150" s="35" t="s">
        <v>189</v>
      </c>
      <c r="G1150" s="35" t="s">
        <v>220</v>
      </c>
      <c r="H1150" s="35" t="s">
        <v>191</v>
      </c>
      <c r="I1150" s="35" t="s">
        <v>1413</v>
      </c>
      <c r="J1150" s="36" t="s">
        <v>1414</v>
      </c>
      <c r="K1150" s="37">
        <v>78427672.485841125</v>
      </c>
      <c r="L1150" s="37">
        <v>78383884.365841061</v>
      </c>
      <c r="M1150" s="35"/>
    </row>
    <row r="1151" spans="1:13" ht="15" thickBot="1" x14ac:dyDescent="0.35">
      <c r="A1151" s="35" t="s">
        <v>33</v>
      </c>
      <c r="B1151" s="35" t="s">
        <v>1385</v>
      </c>
      <c r="C1151" s="35" t="s">
        <v>122</v>
      </c>
      <c r="D1151" s="35" t="s">
        <v>37</v>
      </c>
      <c r="E1151" s="35"/>
      <c r="F1151" s="35" t="s">
        <v>189</v>
      </c>
      <c r="G1151" s="35" t="s">
        <v>191</v>
      </c>
      <c r="H1151" s="35" t="s">
        <v>220</v>
      </c>
      <c r="I1151" s="35" t="s">
        <v>231</v>
      </c>
      <c r="J1151" s="36" t="s">
        <v>1415</v>
      </c>
      <c r="K1151" s="37">
        <v>208977265.25705811</v>
      </c>
      <c r="L1151" s="37">
        <v>310833185.98239535</v>
      </c>
      <c r="M1151" s="35"/>
    </row>
    <row r="1152" spans="1:13" s="39" customFormat="1" x14ac:dyDescent="0.3">
      <c r="A1152" s="38" t="s">
        <v>33</v>
      </c>
      <c r="B1152" s="38" t="s">
        <v>1385</v>
      </c>
      <c r="C1152" s="38" t="s">
        <v>122</v>
      </c>
      <c r="J1152" s="112" t="s">
        <v>1416</v>
      </c>
      <c r="K1152" s="113">
        <v>1814483828.30794</v>
      </c>
      <c r="L1152" s="113">
        <v>1914862088.353276</v>
      </c>
    </row>
    <row r="1154" spans="1:13" x14ac:dyDescent="0.3">
      <c r="A1154" s="35" t="s">
        <v>33</v>
      </c>
      <c r="B1154" s="35" t="s">
        <v>1385</v>
      </c>
      <c r="C1154" s="35" t="s">
        <v>1417</v>
      </c>
      <c r="D1154" s="35" t="s">
        <v>38</v>
      </c>
      <c r="E1154" s="35"/>
      <c r="F1154" s="35" t="s">
        <v>189</v>
      </c>
      <c r="G1154" s="35" t="s">
        <v>220</v>
      </c>
      <c r="H1154" s="35" t="s">
        <v>191</v>
      </c>
      <c r="I1154" s="35" t="s">
        <v>1418</v>
      </c>
      <c r="J1154" s="36" t="s">
        <v>1419</v>
      </c>
      <c r="K1154" s="37">
        <v>50796.754278044253</v>
      </c>
      <c r="L1154" s="37">
        <v>50796.754278044253</v>
      </c>
      <c r="M1154" s="35"/>
    </row>
    <row r="1155" spans="1:13" x14ac:dyDescent="0.3">
      <c r="A1155" s="35" t="s">
        <v>33</v>
      </c>
      <c r="B1155" s="35" t="s">
        <v>1385</v>
      </c>
      <c r="C1155" s="35" t="s">
        <v>1417</v>
      </c>
      <c r="D1155" s="35" t="s">
        <v>38</v>
      </c>
      <c r="E1155" s="35"/>
      <c r="F1155" s="35" t="s">
        <v>189</v>
      </c>
      <c r="G1155" s="35" t="s">
        <v>220</v>
      </c>
      <c r="H1155" s="35" t="s">
        <v>191</v>
      </c>
      <c r="I1155" s="35" t="s">
        <v>1420</v>
      </c>
      <c r="J1155" s="36" t="s">
        <v>1421</v>
      </c>
      <c r="K1155" s="37">
        <v>8292695.2302440861</v>
      </c>
      <c r="L1155" s="37">
        <v>8292695.2302440861</v>
      </c>
      <c r="M1155" s="35"/>
    </row>
    <row r="1156" spans="1:13" x14ac:dyDescent="0.3">
      <c r="A1156" s="35" t="s">
        <v>33</v>
      </c>
      <c r="B1156" s="35" t="s">
        <v>1385</v>
      </c>
      <c r="C1156" s="35" t="s">
        <v>1417</v>
      </c>
      <c r="D1156" s="35" t="s">
        <v>38</v>
      </c>
      <c r="E1156" s="35"/>
      <c r="F1156" s="35" t="s">
        <v>189</v>
      </c>
      <c r="G1156" s="35" t="s">
        <v>220</v>
      </c>
      <c r="H1156" s="35" t="s">
        <v>191</v>
      </c>
      <c r="I1156" s="35" t="s">
        <v>1422</v>
      </c>
      <c r="J1156" s="36" t="s">
        <v>1423</v>
      </c>
      <c r="K1156" s="37">
        <v>1707415104.5421996</v>
      </c>
      <c r="L1156" s="37">
        <v>1690874838.4221997</v>
      </c>
      <c r="M1156" s="35"/>
    </row>
    <row r="1157" spans="1:13" x14ac:dyDescent="0.3">
      <c r="A1157" s="35" t="s">
        <v>33</v>
      </c>
      <c r="B1157" s="35" t="s">
        <v>1385</v>
      </c>
      <c r="C1157" s="35" t="s">
        <v>1417</v>
      </c>
      <c r="D1157" s="35" t="s">
        <v>38</v>
      </c>
      <c r="E1157" s="35"/>
      <c r="F1157" s="35" t="s">
        <v>189</v>
      </c>
      <c r="G1157" s="35" t="s">
        <v>220</v>
      </c>
      <c r="H1157" s="35" t="s">
        <v>191</v>
      </c>
      <c r="I1157" s="35" t="s">
        <v>1424</v>
      </c>
      <c r="J1157" s="36" t="s">
        <v>1425</v>
      </c>
      <c r="K1157" s="37">
        <v>473623212.30466968</v>
      </c>
      <c r="L1157" s="37">
        <v>471221773.74466974</v>
      </c>
      <c r="M1157" s="35"/>
    </row>
    <row r="1158" spans="1:13" x14ac:dyDescent="0.3">
      <c r="A1158" s="35" t="s">
        <v>33</v>
      </c>
      <c r="B1158" s="35" t="s">
        <v>1385</v>
      </c>
      <c r="C1158" s="35" t="s">
        <v>1417</v>
      </c>
      <c r="D1158" s="35" t="s">
        <v>38</v>
      </c>
      <c r="E1158" s="35"/>
      <c r="F1158" s="35" t="s">
        <v>189</v>
      </c>
      <c r="G1158" s="35" t="s">
        <v>220</v>
      </c>
      <c r="H1158" s="35" t="s">
        <v>191</v>
      </c>
      <c r="I1158" s="35" t="s">
        <v>1426</v>
      </c>
      <c r="J1158" s="36" t="s">
        <v>1427</v>
      </c>
      <c r="K1158" s="37">
        <v>-5028.4781441592231</v>
      </c>
      <c r="L1158" s="37">
        <v>-5180.4181441592227</v>
      </c>
      <c r="M1158" s="35"/>
    </row>
    <row r="1159" spans="1:13" ht="15" thickBot="1" x14ac:dyDescent="0.35">
      <c r="A1159" s="35" t="s">
        <v>33</v>
      </c>
      <c r="B1159" s="35" t="s">
        <v>1385</v>
      </c>
      <c r="C1159" s="35" t="s">
        <v>1417</v>
      </c>
      <c r="D1159" s="35" t="s">
        <v>38</v>
      </c>
      <c r="E1159" s="35"/>
      <c r="F1159" s="35" t="s">
        <v>189</v>
      </c>
      <c r="G1159" s="35" t="s">
        <v>191</v>
      </c>
      <c r="H1159" s="35" t="s">
        <v>220</v>
      </c>
      <c r="I1159" s="35" t="s">
        <v>231</v>
      </c>
      <c r="J1159" s="36" t="s">
        <v>1428</v>
      </c>
      <c r="K1159" s="37">
        <v>463466837.50707179</v>
      </c>
      <c r="L1159" s="37">
        <v>689361464.85744393</v>
      </c>
      <c r="M1159" s="35"/>
    </row>
    <row r="1160" spans="1:13" s="39" customFormat="1" x14ac:dyDescent="0.3">
      <c r="A1160" s="38" t="s">
        <v>33</v>
      </c>
      <c r="B1160" s="38" t="s">
        <v>1385</v>
      </c>
      <c r="C1160" s="38" t="s">
        <v>1417</v>
      </c>
      <c r="J1160" s="112" t="s">
        <v>1429</v>
      </c>
      <c r="K1160" s="113">
        <v>2652843617.8603191</v>
      </c>
      <c r="L1160" s="113">
        <v>2859796388.5906911</v>
      </c>
    </row>
    <row r="1162" spans="1:13" x14ac:dyDescent="0.3">
      <c r="A1162" s="35" t="s">
        <v>33</v>
      </c>
      <c r="B1162" s="35" t="s">
        <v>1385</v>
      </c>
      <c r="C1162" s="35" t="s">
        <v>133</v>
      </c>
      <c r="D1162" s="35" t="s">
        <v>39</v>
      </c>
      <c r="E1162" s="35"/>
      <c r="F1162" s="35" t="s">
        <v>189</v>
      </c>
      <c r="G1162" s="35" t="s">
        <v>220</v>
      </c>
      <c r="H1162" s="35" t="s">
        <v>191</v>
      </c>
      <c r="I1162" s="35" t="s">
        <v>1430</v>
      </c>
      <c r="J1162" s="36" t="s">
        <v>1431</v>
      </c>
      <c r="K1162" s="37">
        <v>1966450971.9560733</v>
      </c>
      <c r="L1162" s="37">
        <v>1927927308.236074</v>
      </c>
      <c r="M1162" s="35"/>
    </row>
    <row r="1163" spans="1:13" x14ac:dyDescent="0.3">
      <c r="A1163" s="35" t="s">
        <v>33</v>
      </c>
      <c r="B1163" s="35" t="s">
        <v>1385</v>
      </c>
      <c r="C1163" s="35" t="s">
        <v>133</v>
      </c>
      <c r="D1163" s="35" t="s">
        <v>39</v>
      </c>
      <c r="E1163" s="35"/>
      <c r="F1163" s="35" t="s">
        <v>189</v>
      </c>
      <c r="G1163" s="35" t="s">
        <v>220</v>
      </c>
      <c r="H1163" s="35" t="s">
        <v>191</v>
      </c>
      <c r="I1163" s="35" t="s">
        <v>1430</v>
      </c>
      <c r="J1163" s="36" t="s">
        <v>1432</v>
      </c>
      <c r="K1163" s="37">
        <v>55117881.283928193</v>
      </c>
      <c r="L1163" s="37">
        <v>53679082.603928186</v>
      </c>
      <c r="M1163" s="35"/>
    </row>
    <row r="1164" spans="1:13" ht="15" thickBot="1" x14ac:dyDescent="0.35">
      <c r="A1164" s="35" t="s">
        <v>33</v>
      </c>
      <c r="B1164" s="35" t="s">
        <v>1385</v>
      </c>
      <c r="C1164" s="35" t="s">
        <v>133</v>
      </c>
      <c r="D1164" s="35" t="s">
        <v>39</v>
      </c>
      <c r="E1164" s="35"/>
      <c r="F1164" s="35" t="s">
        <v>189</v>
      </c>
      <c r="G1164" s="35" t="s">
        <v>191</v>
      </c>
      <c r="H1164" s="35" t="s">
        <v>220</v>
      </c>
      <c r="I1164" s="35" t="s">
        <v>231</v>
      </c>
      <c r="J1164" s="36" t="s">
        <v>1433</v>
      </c>
      <c r="K1164" s="37">
        <v>201095114.76925173</v>
      </c>
      <c r="L1164" s="37">
        <v>299109260.19791424</v>
      </c>
      <c r="M1164" s="35"/>
    </row>
    <row r="1165" spans="1:13" s="39" customFormat="1" x14ac:dyDescent="0.3">
      <c r="A1165" s="38" t="s">
        <v>33</v>
      </c>
      <c r="B1165" s="38" t="s">
        <v>1385</v>
      </c>
      <c r="C1165" s="38" t="s">
        <v>133</v>
      </c>
      <c r="J1165" s="112" t="s">
        <v>1434</v>
      </c>
      <c r="K1165" s="113">
        <v>2222663968.009253</v>
      </c>
      <c r="L1165" s="113">
        <v>2280715651.0379162</v>
      </c>
    </row>
    <row r="1167" spans="1:13" x14ac:dyDescent="0.3">
      <c r="A1167" s="35" t="s">
        <v>33</v>
      </c>
      <c r="B1167" s="35" t="s">
        <v>1385</v>
      </c>
      <c r="C1167" s="35" t="s">
        <v>156</v>
      </c>
      <c r="D1167" s="35" t="s">
        <v>40</v>
      </c>
      <c r="E1167" s="35"/>
      <c r="F1167" s="35" t="s">
        <v>189</v>
      </c>
      <c r="G1167" s="35" t="s">
        <v>220</v>
      </c>
      <c r="H1167" s="35" t="s">
        <v>191</v>
      </c>
      <c r="I1167" s="35" t="s">
        <v>1435</v>
      </c>
      <c r="J1167" s="36" t="s">
        <v>1436</v>
      </c>
      <c r="K1167" s="37">
        <v>237100580.98071009</v>
      </c>
      <c r="L1167" s="37">
        <v>235850512.06071013</v>
      </c>
      <c r="M1167" s="35"/>
    </row>
    <row r="1168" spans="1:13" x14ac:dyDescent="0.3">
      <c r="A1168" s="35" t="s">
        <v>33</v>
      </c>
      <c r="B1168" s="35" t="s">
        <v>1385</v>
      </c>
      <c r="C1168" s="35" t="s">
        <v>156</v>
      </c>
      <c r="D1168" s="35" t="s">
        <v>40</v>
      </c>
      <c r="E1168" s="35"/>
      <c r="F1168" s="35" t="s">
        <v>189</v>
      </c>
      <c r="G1168" s="35" t="s">
        <v>220</v>
      </c>
      <c r="H1168" s="35" t="s">
        <v>191</v>
      </c>
      <c r="I1168" s="35" t="s">
        <v>1437</v>
      </c>
      <c r="J1168" s="36" t="s">
        <v>1438</v>
      </c>
      <c r="K1168" s="37">
        <v>-539.41953820390324</v>
      </c>
      <c r="L1168" s="37">
        <v>-539.41953820390324</v>
      </c>
      <c r="M1168" s="35"/>
    </row>
    <row r="1169" spans="1:13" x14ac:dyDescent="0.3">
      <c r="A1169" s="35" t="s">
        <v>33</v>
      </c>
      <c r="B1169" s="35" t="s">
        <v>1385</v>
      </c>
      <c r="C1169" s="35" t="s">
        <v>156</v>
      </c>
      <c r="D1169" s="35" t="s">
        <v>40</v>
      </c>
      <c r="E1169" s="35"/>
      <c r="F1169" s="35" t="s">
        <v>189</v>
      </c>
      <c r="G1169" s="35" t="s">
        <v>220</v>
      </c>
      <c r="H1169" s="35" t="s">
        <v>191</v>
      </c>
      <c r="I1169" s="35" t="s">
        <v>1439</v>
      </c>
      <c r="J1169" s="36" t="s">
        <v>1440</v>
      </c>
      <c r="K1169" s="37">
        <v>815647743.10843575</v>
      </c>
      <c r="L1169" s="37">
        <v>813172949.74843609</v>
      </c>
      <c r="M1169" s="35"/>
    </row>
    <row r="1170" spans="1:13" x14ac:dyDescent="0.3">
      <c r="A1170" s="35" t="s">
        <v>33</v>
      </c>
      <c r="B1170" s="35" t="s">
        <v>1385</v>
      </c>
      <c r="C1170" s="35" t="s">
        <v>156</v>
      </c>
      <c r="D1170" s="35" t="s">
        <v>40</v>
      </c>
      <c r="E1170" s="35"/>
      <c r="F1170" s="35" t="s">
        <v>189</v>
      </c>
      <c r="G1170" s="35" t="s">
        <v>220</v>
      </c>
      <c r="H1170" s="35" t="s">
        <v>191</v>
      </c>
      <c r="I1170" s="35" t="s">
        <v>1441</v>
      </c>
      <c r="J1170" s="36" t="s">
        <v>1442</v>
      </c>
      <c r="K1170" s="37">
        <v>-1066.0190873829761</v>
      </c>
      <c r="L1170" s="37">
        <v>-1066.0190873829761</v>
      </c>
      <c r="M1170" s="35"/>
    </row>
    <row r="1171" spans="1:13" ht="15" thickBot="1" x14ac:dyDescent="0.35">
      <c r="A1171" s="35" t="s">
        <v>33</v>
      </c>
      <c r="B1171" s="35" t="s">
        <v>1385</v>
      </c>
      <c r="C1171" s="35" t="s">
        <v>156</v>
      </c>
      <c r="D1171" s="35" t="s">
        <v>40</v>
      </c>
      <c r="E1171" s="35"/>
      <c r="F1171" s="35" t="s">
        <v>189</v>
      </c>
      <c r="G1171" s="35" t="s">
        <v>191</v>
      </c>
      <c r="H1171" s="35" t="s">
        <v>220</v>
      </c>
      <c r="I1171" s="35" t="s">
        <v>231</v>
      </c>
      <c r="J1171" s="36" t="s">
        <v>1443</v>
      </c>
      <c r="K1171" s="37">
        <v>346078432.34385574</v>
      </c>
      <c r="L1171" s="37">
        <v>514757725.40573198</v>
      </c>
      <c r="M1171" s="35"/>
    </row>
    <row r="1172" spans="1:13" s="39" customFormat="1" x14ac:dyDescent="0.3">
      <c r="A1172" s="38" t="s">
        <v>33</v>
      </c>
      <c r="B1172" s="38" t="s">
        <v>1385</v>
      </c>
      <c r="C1172" s="38" t="s">
        <v>156</v>
      </c>
      <c r="J1172" s="112" t="s">
        <v>1444</v>
      </c>
      <c r="K1172" s="113">
        <v>1398825150.9943759</v>
      </c>
      <c r="L1172" s="113">
        <v>1563779581.7762525</v>
      </c>
    </row>
    <row r="1174" spans="1:13" x14ac:dyDescent="0.3">
      <c r="A1174" s="35" t="s">
        <v>33</v>
      </c>
      <c r="B1174" s="35" t="s">
        <v>1385</v>
      </c>
      <c r="C1174" s="35" t="s">
        <v>136</v>
      </c>
      <c r="D1174" s="35" t="s">
        <v>43</v>
      </c>
      <c r="E1174" s="35"/>
      <c r="F1174" s="35" t="s">
        <v>189</v>
      </c>
      <c r="G1174" s="35" t="s">
        <v>220</v>
      </c>
      <c r="H1174" s="35" t="s">
        <v>191</v>
      </c>
      <c r="I1174" s="35" t="s">
        <v>1445</v>
      </c>
      <c r="J1174" s="36" t="s">
        <v>1446</v>
      </c>
      <c r="K1174" s="37">
        <v>-16787.698816614706</v>
      </c>
      <c r="L1174" s="37">
        <v>-16787.698816614706</v>
      </c>
      <c r="M1174" s="35"/>
    </row>
    <row r="1175" spans="1:13" x14ac:dyDescent="0.3">
      <c r="A1175" s="35" t="s">
        <v>33</v>
      </c>
      <c r="B1175" s="35" t="s">
        <v>1385</v>
      </c>
      <c r="C1175" s="35" t="s">
        <v>136</v>
      </c>
      <c r="D1175" s="35" t="s">
        <v>43</v>
      </c>
      <c r="E1175" s="35"/>
      <c r="F1175" s="35" t="s">
        <v>189</v>
      </c>
      <c r="G1175" s="35" t="s">
        <v>220</v>
      </c>
      <c r="H1175" s="35" t="s">
        <v>191</v>
      </c>
      <c r="I1175" s="35" t="s">
        <v>1445</v>
      </c>
      <c r="J1175" s="36" t="s">
        <v>1447</v>
      </c>
      <c r="K1175" s="37">
        <v>12393316.882367814</v>
      </c>
      <c r="L1175" s="37">
        <v>12393316.882367814</v>
      </c>
      <c r="M1175" s="35"/>
    </row>
    <row r="1176" spans="1:13" ht="15" thickBot="1" x14ac:dyDescent="0.35">
      <c r="A1176" s="35" t="s">
        <v>33</v>
      </c>
      <c r="B1176" s="35" t="s">
        <v>1385</v>
      </c>
      <c r="C1176" s="35" t="s">
        <v>136</v>
      </c>
      <c r="D1176" s="35" t="s">
        <v>43</v>
      </c>
      <c r="E1176" s="35"/>
      <c r="F1176" s="35" t="s">
        <v>189</v>
      </c>
      <c r="G1176" s="35" t="s">
        <v>220</v>
      </c>
      <c r="H1176" s="35" t="s">
        <v>191</v>
      </c>
      <c r="I1176" s="35" t="s">
        <v>1445</v>
      </c>
      <c r="J1176" s="36" t="s">
        <v>1448</v>
      </c>
      <c r="K1176" s="37">
        <v>78202826.006448805</v>
      </c>
      <c r="L1176" s="37">
        <v>78202826.006448805</v>
      </c>
      <c r="M1176" s="35"/>
    </row>
    <row r="1177" spans="1:13" s="39" customFormat="1" x14ac:dyDescent="0.3">
      <c r="A1177" s="38" t="s">
        <v>33</v>
      </c>
      <c r="B1177" s="38" t="s">
        <v>1385</v>
      </c>
      <c r="C1177" s="38" t="s">
        <v>136</v>
      </c>
      <c r="J1177" s="112" t="s">
        <v>1449</v>
      </c>
      <c r="K1177" s="113">
        <v>90579355.189999998</v>
      </c>
      <c r="L1177" s="113">
        <v>90579355.189999998</v>
      </c>
    </row>
    <row r="1179" spans="1:13" x14ac:dyDescent="0.3">
      <c r="A1179" s="35" t="s">
        <v>33</v>
      </c>
      <c r="B1179" s="35" t="s">
        <v>1385</v>
      </c>
      <c r="C1179" s="35" t="s">
        <v>1450</v>
      </c>
      <c r="D1179" s="35" t="s">
        <v>44</v>
      </c>
      <c r="E1179" s="35"/>
      <c r="F1179" s="35" t="s">
        <v>189</v>
      </c>
      <c r="G1179" s="35" t="s">
        <v>220</v>
      </c>
      <c r="H1179" s="35" t="s">
        <v>191</v>
      </c>
      <c r="I1179" s="35" t="s">
        <v>1451</v>
      </c>
      <c r="J1179" s="36" t="s">
        <v>1452</v>
      </c>
      <c r="K1179" s="37">
        <v>70755211.925430298</v>
      </c>
      <c r="L1179" s="37">
        <v>69909925.325430334</v>
      </c>
      <c r="M1179" s="35"/>
    </row>
    <row r="1180" spans="1:13" x14ac:dyDescent="0.3">
      <c r="A1180" s="35" t="s">
        <v>33</v>
      </c>
      <c r="B1180" s="35" t="s">
        <v>1385</v>
      </c>
      <c r="C1180" s="35" t="s">
        <v>1450</v>
      </c>
      <c r="D1180" s="35" t="s">
        <v>44</v>
      </c>
      <c r="E1180" s="35"/>
      <c r="F1180" s="35" t="s">
        <v>189</v>
      </c>
      <c r="G1180" s="35" t="s">
        <v>220</v>
      </c>
      <c r="H1180" s="35" t="s">
        <v>191</v>
      </c>
      <c r="I1180" s="35" t="s">
        <v>1453</v>
      </c>
      <c r="J1180" s="36" t="s">
        <v>1454</v>
      </c>
      <c r="K1180" s="37">
        <v>781598.65264901554</v>
      </c>
      <c r="L1180" s="37">
        <v>781598.65264901554</v>
      </c>
      <c r="M1180" s="35"/>
    </row>
    <row r="1181" spans="1:13" ht="15" thickBot="1" x14ac:dyDescent="0.35">
      <c r="A1181" s="35" t="s">
        <v>33</v>
      </c>
      <c r="B1181" s="35" t="s">
        <v>1385</v>
      </c>
      <c r="C1181" s="35" t="s">
        <v>1450</v>
      </c>
      <c r="D1181" s="35" t="s">
        <v>44</v>
      </c>
      <c r="E1181" s="35"/>
      <c r="F1181" s="35" t="s">
        <v>189</v>
      </c>
      <c r="G1181" s="35" t="s">
        <v>191</v>
      </c>
      <c r="H1181" s="35" t="s">
        <v>220</v>
      </c>
      <c r="I1181" s="35" t="s">
        <v>231</v>
      </c>
      <c r="J1181" s="36" t="s">
        <v>1455</v>
      </c>
      <c r="K1181" s="37">
        <v>11451143.159667144</v>
      </c>
      <c r="L1181" s="37">
        <v>17032452.343950052</v>
      </c>
      <c r="M1181" s="35"/>
    </row>
    <row r="1182" spans="1:13" s="39" customFormat="1" x14ac:dyDescent="0.3">
      <c r="A1182" s="38" t="s">
        <v>33</v>
      </c>
      <c r="B1182" s="38" t="s">
        <v>1385</v>
      </c>
      <c r="C1182" s="38" t="s">
        <v>1450</v>
      </c>
      <c r="J1182" s="112" t="s">
        <v>1456</v>
      </c>
      <c r="K1182" s="113">
        <v>82987953.737746462</v>
      </c>
      <c r="L1182" s="113">
        <v>87723976.322029397</v>
      </c>
    </row>
    <row r="1184" spans="1:13" x14ac:dyDescent="0.3">
      <c r="A1184" s="35" t="s">
        <v>33</v>
      </c>
      <c r="B1184" s="35" t="s">
        <v>1385</v>
      </c>
      <c r="C1184" s="35" t="s">
        <v>1457</v>
      </c>
      <c r="D1184" s="35" t="s">
        <v>45</v>
      </c>
      <c r="E1184" s="35"/>
      <c r="F1184" s="35" t="s">
        <v>189</v>
      </c>
      <c r="G1184" s="35" t="s">
        <v>220</v>
      </c>
      <c r="H1184" s="35" t="s">
        <v>191</v>
      </c>
      <c r="I1184" s="35" t="s">
        <v>1458</v>
      </c>
      <c r="J1184" s="36" t="s">
        <v>1459</v>
      </c>
      <c r="K1184" s="37">
        <v>419110332.83999979</v>
      </c>
      <c r="L1184" s="37">
        <v>411963040.67999971</v>
      </c>
      <c r="M1184" s="35"/>
    </row>
    <row r="1185" spans="1:13" ht="15" thickBot="1" x14ac:dyDescent="0.35">
      <c r="A1185" s="35" t="s">
        <v>33</v>
      </c>
      <c r="B1185" s="35" t="s">
        <v>1385</v>
      </c>
      <c r="C1185" s="35" t="s">
        <v>1457</v>
      </c>
      <c r="D1185" s="35" t="s">
        <v>45</v>
      </c>
      <c r="E1185" s="35"/>
      <c r="F1185" s="35" t="s">
        <v>189</v>
      </c>
      <c r="G1185" s="35" t="s">
        <v>191</v>
      </c>
      <c r="H1185" s="35" t="s">
        <v>220</v>
      </c>
      <c r="I1185" s="35" t="s">
        <v>231</v>
      </c>
      <c r="J1185" s="36" t="s">
        <v>1460</v>
      </c>
      <c r="K1185" s="37">
        <v>67946642.843016252</v>
      </c>
      <c r="L1185" s="37">
        <v>101063967.15318936</v>
      </c>
      <c r="M1185" s="35"/>
    </row>
    <row r="1186" spans="1:13" s="39" customFormat="1" x14ac:dyDescent="0.3">
      <c r="A1186" s="38" t="s">
        <v>33</v>
      </c>
      <c r="B1186" s="38" t="s">
        <v>1385</v>
      </c>
      <c r="C1186" s="38" t="s">
        <v>1457</v>
      </c>
      <c r="J1186" s="112" t="s">
        <v>1461</v>
      </c>
      <c r="K1186" s="113">
        <v>487056975.68301606</v>
      </c>
      <c r="L1186" s="113">
        <v>513027007.83318907</v>
      </c>
    </row>
    <row r="1188" spans="1:13" ht="15" thickBot="1" x14ac:dyDescent="0.35">
      <c r="A1188" s="35" t="s">
        <v>33</v>
      </c>
      <c r="B1188" s="35" t="s">
        <v>1385</v>
      </c>
      <c r="C1188" s="35" t="s">
        <v>1462</v>
      </c>
      <c r="D1188" s="35" t="s">
        <v>1462</v>
      </c>
      <c r="E1188" s="35"/>
      <c r="F1188" s="35" t="s">
        <v>189</v>
      </c>
      <c r="G1188" s="35" t="s">
        <v>220</v>
      </c>
      <c r="H1188" s="35" t="s">
        <v>191</v>
      </c>
      <c r="I1188" s="35" t="s">
        <v>1463</v>
      </c>
      <c r="J1188" s="36" t="s">
        <v>1464</v>
      </c>
      <c r="K1188" s="37">
        <v>-9855.35</v>
      </c>
      <c r="L1188" s="37">
        <v>-9855.35</v>
      </c>
      <c r="M1188" s="35"/>
    </row>
    <row r="1189" spans="1:13" s="39" customFormat="1" x14ac:dyDescent="0.3">
      <c r="A1189" s="38" t="s">
        <v>33</v>
      </c>
      <c r="B1189" s="38" t="s">
        <v>1385</v>
      </c>
      <c r="C1189" s="38" t="s">
        <v>1462</v>
      </c>
      <c r="J1189" s="112" t="s">
        <v>1465</v>
      </c>
      <c r="K1189" s="113">
        <v>-9855.35</v>
      </c>
      <c r="L1189" s="113">
        <v>-9855.35</v>
      </c>
    </row>
    <row r="1191" spans="1:13" x14ac:dyDescent="0.3">
      <c r="A1191" s="35" t="s">
        <v>33</v>
      </c>
      <c r="B1191" s="35" t="s">
        <v>1385</v>
      </c>
      <c r="C1191" s="35" t="s">
        <v>1466</v>
      </c>
      <c r="D1191" s="35" t="s">
        <v>1466</v>
      </c>
      <c r="E1191" s="35"/>
      <c r="F1191" s="35" t="s">
        <v>189</v>
      </c>
      <c r="G1191" s="35" t="s">
        <v>220</v>
      </c>
      <c r="H1191" s="35" t="s">
        <v>191</v>
      </c>
      <c r="I1191" s="35" t="s">
        <v>1467</v>
      </c>
      <c r="J1191" s="36" t="s">
        <v>1468</v>
      </c>
      <c r="K1191" s="37">
        <v>-4676309.549999998</v>
      </c>
      <c r="L1191" s="37">
        <v>-8077615.1099999966</v>
      </c>
      <c r="M1191" s="35"/>
    </row>
    <row r="1192" spans="1:13" x14ac:dyDescent="0.3">
      <c r="A1192" s="35" t="s">
        <v>33</v>
      </c>
      <c r="B1192" s="35" t="s">
        <v>1385</v>
      </c>
      <c r="C1192" s="35" t="s">
        <v>1466</v>
      </c>
      <c r="D1192" s="35" t="s">
        <v>1466</v>
      </c>
      <c r="E1192" s="35"/>
      <c r="F1192" s="35" t="s">
        <v>189</v>
      </c>
      <c r="G1192" s="35" t="s">
        <v>220</v>
      </c>
      <c r="H1192" s="35" t="s">
        <v>191</v>
      </c>
      <c r="I1192" s="35" t="s">
        <v>1467</v>
      </c>
      <c r="J1192" s="36" t="s">
        <v>1469</v>
      </c>
      <c r="K1192" s="37">
        <v>628618952.9399997</v>
      </c>
      <c r="L1192" s="37">
        <v>623675619.05999959</v>
      </c>
      <c r="M1192" s="35"/>
    </row>
    <row r="1193" spans="1:13" ht="15" thickBot="1" x14ac:dyDescent="0.35">
      <c r="A1193" s="35" t="s">
        <v>33</v>
      </c>
      <c r="B1193" s="35" t="s">
        <v>1385</v>
      </c>
      <c r="C1193" s="35" t="s">
        <v>1466</v>
      </c>
      <c r="D1193" s="35" t="s">
        <v>1466</v>
      </c>
      <c r="E1193" s="35"/>
      <c r="F1193" s="35" t="s">
        <v>189</v>
      </c>
      <c r="G1193" s="35" t="s">
        <v>191</v>
      </c>
      <c r="H1193" s="35" t="s">
        <v>220</v>
      </c>
      <c r="I1193" s="35" t="s">
        <v>231</v>
      </c>
      <c r="J1193" s="36" t="s">
        <v>1470</v>
      </c>
      <c r="K1193" s="37">
        <v>217003341.70343193</v>
      </c>
      <c r="L1193" s="37">
        <v>322771187.5142647</v>
      </c>
      <c r="M1193" s="35"/>
    </row>
    <row r="1194" spans="1:13" s="39" customFormat="1" x14ac:dyDescent="0.3">
      <c r="A1194" s="26"/>
      <c r="B1194" s="38" t="s">
        <v>1385</v>
      </c>
      <c r="C1194" s="38" t="s">
        <v>1466</v>
      </c>
      <c r="J1194" s="112" t="s">
        <v>1471</v>
      </c>
      <c r="K1194" s="113">
        <v>840945985.09343171</v>
      </c>
      <c r="L1194" s="113">
        <v>938369191.46426427</v>
      </c>
    </row>
    <row r="1196" spans="1:13" s="39" customFormat="1" ht="17.399999999999999" x14ac:dyDescent="0.3">
      <c r="A1196" s="38" t="s">
        <v>33</v>
      </c>
      <c r="B1196" s="42" t="s">
        <v>1385</v>
      </c>
      <c r="J1196" s="40" t="s">
        <v>1472</v>
      </c>
      <c r="K1196" s="41">
        <f t="shared" ref="K1196:L1196" si="4">SUM(K1194,K1189,K1186,K1182,K1177,K1172,K1165,K1160,K1152,K1147,K1143,K1138,K1131)</f>
        <v>15997156971.025209</v>
      </c>
      <c r="L1196" s="41">
        <f t="shared" si="4"/>
        <v>17390134514.792751</v>
      </c>
    </row>
    <row r="1198" spans="1:13" x14ac:dyDescent="0.3">
      <c r="A1198" s="35" t="s">
        <v>33</v>
      </c>
      <c r="B1198" s="35" t="s">
        <v>1473</v>
      </c>
      <c r="C1198" s="35" t="s">
        <v>1474</v>
      </c>
      <c r="D1198" s="35" t="s">
        <v>48</v>
      </c>
      <c r="E1198" s="35"/>
      <c r="F1198" s="35" t="s">
        <v>288</v>
      </c>
      <c r="G1198" s="35" t="s">
        <v>289</v>
      </c>
      <c r="H1198" s="35" t="s">
        <v>191</v>
      </c>
      <c r="I1198" s="35" t="s">
        <v>1475</v>
      </c>
      <c r="J1198" s="36" t="s">
        <v>1476</v>
      </c>
      <c r="K1198" s="37">
        <v>1174479.3999999999</v>
      </c>
      <c r="L1198" s="37">
        <v>736573.16999999981</v>
      </c>
      <c r="M1198" s="35"/>
    </row>
    <row r="1199" spans="1:13" x14ac:dyDescent="0.3">
      <c r="A1199" s="35" t="s">
        <v>33</v>
      </c>
      <c r="B1199" s="35" t="s">
        <v>1473</v>
      </c>
      <c r="C1199" s="35" t="s">
        <v>1474</v>
      </c>
      <c r="D1199" s="35" t="s">
        <v>48</v>
      </c>
      <c r="E1199" s="35"/>
      <c r="F1199" s="35" t="s">
        <v>288</v>
      </c>
      <c r="G1199" s="35" t="s">
        <v>289</v>
      </c>
      <c r="H1199" s="35" t="s">
        <v>191</v>
      </c>
      <c r="I1199" s="35" t="s">
        <v>1475</v>
      </c>
      <c r="J1199" s="36" t="s">
        <v>1477</v>
      </c>
      <c r="K1199" s="37">
        <v>1006726.4299999999</v>
      </c>
      <c r="L1199" s="37">
        <v>684250.74999999988</v>
      </c>
      <c r="M1199" s="35"/>
    </row>
    <row r="1200" spans="1:13" ht="15" thickBot="1" x14ac:dyDescent="0.35">
      <c r="A1200" s="35" t="s">
        <v>33</v>
      </c>
      <c r="B1200" s="35" t="s">
        <v>1473</v>
      </c>
      <c r="C1200" s="35" t="s">
        <v>1474</v>
      </c>
      <c r="D1200" s="35" t="s">
        <v>48</v>
      </c>
      <c r="E1200" s="35"/>
      <c r="F1200" s="35" t="s">
        <v>288</v>
      </c>
      <c r="G1200" s="35" t="s">
        <v>191</v>
      </c>
      <c r="H1200" s="35" t="s">
        <v>289</v>
      </c>
      <c r="I1200" s="35" t="s">
        <v>231</v>
      </c>
      <c r="J1200" s="36" t="s">
        <v>1478</v>
      </c>
      <c r="K1200" s="37">
        <v>22743991.333114065</v>
      </c>
      <c r="L1200" s="37">
        <v>33346902.298398335</v>
      </c>
      <c r="M1200" s="35"/>
    </row>
    <row r="1201" spans="1:13" s="39" customFormat="1" x14ac:dyDescent="0.3">
      <c r="A1201" s="38" t="s">
        <v>33</v>
      </c>
      <c r="B1201" s="38" t="s">
        <v>1473</v>
      </c>
      <c r="C1201" s="38" t="s">
        <v>1474</v>
      </c>
      <c r="J1201" s="112" t="s">
        <v>1479</v>
      </c>
      <c r="K1201" s="113">
        <v>24925197.163114063</v>
      </c>
      <c r="L1201" s="113">
        <v>34767726.218398333</v>
      </c>
    </row>
    <row r="1203" spans="1:13" x14ac:dyDescent="0.3">
      <c r="A1203" s="35" t="s">
        <v>33</v>
      </c>
      <c r="B1203" s="35" t="s">
        <v>1473</v>
      </c>
      <c r="C1203" s="35" t="s">
        <v>1480</v>
      </c>
      <c r="D1203" s="35" t="s">
        <v>44</v>
      </c>
      <c r="E1203" s="35"/>
      <c r="F1203" s="35" t="s">
        <v>288</v>
      </c>
      <c r="G1203" s="35" t="s">
        <v>289</v>
      </c>
      <c r="H1203" s="35" t="s">
        <v>191</v>
      </c>
      <c r="I1203" s="35" t="s">
        <v>1481</v>
      </c>
      <c r="J1203" s="36" t="s">
        <v>1482</v>
      </c>
      <c r="K1203" s="37">
        <v>14728268.751551153</v>
      </c>
      <c r="L1203" s="37">
        <v>12138947.391551154</v>
      </c>
      <c r="M1203" s="35"/>
    </row>
    <row r="1204" spans="1:13" ht="15" thickBot="1" x14ac:dyDescent="0.35">
      <c r="A1204" s="35" t="s">
        <v>33</v>
      </c>
      <c r="B1204" s="35" t="s">
        <v>1473</v>
      </c>
      <c r="C1204" s="35" t="s">
        <v>1480</v>
      </c>
      <c r="D1204" s="35" t="s">
        <v>44</v>
      </c>
      <c r="E1204" s="35"/>
      <c r="F1204" s="35" t="s">
        <v>288</v>
      </c>
      <c r="G1204" s="35" t="s">
        <v>289</v>
      </c>
      <c r="H1204" s="35" t="s">
        <v>191</v>
      </c>
      <c r="I1204" s="35" t="s">
        <v>1481</v>
      </c>
      <c r="J1204" s="36" t="s">
        <v>1483</v>
      </c>
      <c r="K1204" s="37">
        <v>235.29145715292543</v>
      </c>
      <c r="L1204" s="37">
        <v>235.29145715292543</v>
      </c>
      <c r="M1204" s="35"/>
    </row>
    <row r="1205" spans="1:13" s="39" customFormat="1" x14ac:dyDescent="0.3">
      <c r="A1205" s="38" t="s">
        <v>33</v>
      </c>
      <c r="B1205" s="38" t="s">
        <v>1473</v>
      </c>
      <c r="C1205" s="38" t="s">
        <v>1480</v>
      </c>
      <c r="J1205" s="112" t="s">
        <v>1484</v>
      </c>
      <c r="K1205" s="113">
        <v>14728504.043008305</v>
      </c>
      <c r="L1205" s="113">
        <v>12139182.683008306</v>
      </c>
    </row>
    <row r="1207" spans="1:13" ht="15" thickBot="1" x14ac:dyDescent="0.35">
      <c r="A1207" s="35" t="s">
        <v>33</v>
      </c>
      <c r="B1207" s="35" t="s">
        <v>1473</v>
      </c>
      <c r="C1207" s="35" t="s">
        <v>1485</v>
      </c>
      <c r="D1207" s="35" t="s">
        <v>44</v>
      </c>
      <c r="E1207" s="35"/>
      <c r="F1207" s="35" t="s">
        <v>288</v>
      </c>
      <c r="G1207" s="35" t="s">
        <v>289</v>
      </c>
      <c r="H1207" s="35" t="s">
        <v>191</v>
      </c>
      <c r="I1207" s="35" t="s">
        <v>1486</v>
      </c>
      <c r="J1207" s="36" t="s">
        <v>1487</v>
      </c>
      <c r="K1207" s="37">
        <v>7179404.5489124684</v>
      </c>
      <c r="L1207" s="37">
        <v>7179404.5489124684</v>
      </c>
      <c r="M1207" s="35"/>
    </row>
    <row r="1208" spans="1:13" s="39" customFormat="1" x14ac:dyDescent="0.3">
      <c r="A1208" s="38" t="s">
        <v>33</v>
      </c>
      <c r="B1208" s="38" t="s">
        <v>1473</v>
      </c>
      <c r="C1208" s="38" t="s">
        <v>1485</v>
      </c>
      <c r="J1208" s="112" t="s">
        <v>1488</v>
      </c>
      <c r="K1208" s="113">
        <v>7179404.5489124684</v>
      </c>
      <c r="L1208" s="113">
        <v>7179404.5489124684</v>
      </c>
    </row>
    <row r="1210" spans="1:13" x14ac:dyDescent="0.3">
      <c r="A1210" s="35" t="s">
        <v>33</v>
      </c>
      <c r="B1210" s="35" t="s">
        <v>1473</v>
      </c>
      <c r="C1210" s="35" t="s">
        <v>1489</v>
      </c>
      <c r="D1210" s="35" t="s">
        <v>188</v>
      </c>
      <c r="E1210" s="35"/>
      <c r="F1210" s="35" t="s">
        <v>283</v>
      </c>
      <c r="G1210" s="35" t="s">
        <v>191</v>
      </c>
      <c r="H1210" s="35" t="s">
        <v>310</v>
      </c>
      <c r="I1210" s="35" t="s">
        <v>231</v>
      </c>
      <c r="J1210" s="36" t="s">
        <v>1490</v>
      </c>
      <c r="K1210" s="37">
        <v>5345.8485947244262</v>
      </c>
      <c r="L1210" s="37">
        <v>8194.4133398214399</v>
      </c>
      <c r="M1210" s="35"/>
    </row>
    <row r="1211" spans="1:13" x14ac:dyDescent="0.3">
      <c r="A1211" s="35" t="s">
        <v>33</v>
      </c>
      <c r="B1211" s="35" t="s">
        <v>1473</v>
      </c>
      <c r="C1211" s="35" t="s">
        <v>1489</v>
      </c>
      <c r="D1211" s="35" t="s">
        <v>47</v>
      </c>
      <c r="E1211" s="35"/>
      <c r="F1211" s="35" t="s">
        <v>283</v>
      </c>
      <c r="G1211" s="35" t="s">
        <v>310</v>
      </c>
      <c r="H1211" s="35" t="s">
        <v>191</v>
      </c>
      <c r="I1211" s="35" t="s">
        <v>1387</v>
      </c>
      <c r="J1211" s="36" t="s">
        <v>1491</v>
      </c>
      <c r="K1211" s="37">
        <v>73267.38</v>
      </c>
      <c r="L1211" s="37">
        <v>73267.38</v>
      </c>
      <c r="M1211" s="35"/>
    </row>
    <row r="1212" spans="1:13" x14ac:dyDescent="0.3">
      <c r="A1212" s="35" t="s">
        <v>33</v>
      </c>
      <c r="B1212" s="35" t="s">
        <v>1473</v>
      </c>
      <c r="C1212" s="35" t="s">
        <v>1489</v>
      </c>
      <c r="D1212" s="35" t="s">
        <v>47</v>
      </c>
      <c r="E1212" s="35"/>
      <c r="F1212" s="35" t="s">
        <v>283</v>
      </c>
      <c r="G1212" s="35" t="s">
        <v>310</v>
      </c>
      <c r="H1212" s="35" t="s">
        <v>191</v>
      </c>
      <c r="I1212" s="35" t="s">
        <v>1387</v>
      </c>
      <c r="J1212" s="36" t="s">
        <v>1492</v>
      </c>
      <c r="K1212" s="37">
        <v>2913432.3199999994</v>
      </c>
      <c r="L1212" s="37">
        <v>2911674.0799999991</v>
      </c>
      <c r="M1212" s="35"/>
    </row>
    <row r="1213" spans="1:13" x14ac:dyDescent="0.3">
      <c r="A1213" s="35" t="s">
        <v>33</v>
      </c>
      <c r="B1213" s="35" t="s">
        <v>1473</v>
      </c>
      <c r="C1213" s="35" t="s">
        <v>1489</v>
      </c>
      <c r="D1213" s="35" t="s">
        <v>47</v>
      </c>
      <c r="E1213" s="35"/>
      <c r="F1213" s="35" t="s">
        <v>283</v>
      </c>
      <c r="G1213" s="35" t="s">
        <v>310</v>
      </c>
      <c r="H1213" s="35" t="s">
        <v>191</v>
      </c>
      <c r="I1213" s="35" t="s">
        <v>1387</v>
      </c>
      <c r="J1213" s="36" t="s">
        <v>1493</v>
      </c>
      <c r="K1213" s="37">
        <v>6494.3</v>
      </c>
      <c r="L1213" s="37">
        <v>6494.3</v>
      </c>
      <c r="M1213" s="35"/>
    </row>
    <row r="1214" spans="1:13" x14ac:dyDescent="0.3">
      <c r="A1214" s="35" t="s">
        <v>33</v>
      </c>
      <c r="B1214" s="35" t="s">
        <v>1473</v>
      </c>
      <c r="C1214" s="35" t="s">
        <v>1489</v>
      </c>
      <c r="D1214" s="35" t="s">
        <v>47</v>
      </c>
      <c r="E1214" s="35"/>
      <c r="F1214" s="35" t="s">
        <v>283</v>
      </c>
      <c r="G1214" s="35" t="s">
        <v>310</v>
      </c>
      <c r="H1214" s="35" t="s">
        <v>191</v>
      </c>
      <c r="I1214" s="35" t="s">
        <v>1387</v>
      </c>
      <c r="J1214" s="36" t="s">
        <v>1494</v>
      </c>
      <c r="K1214" s="37">
        <v>25265.41</v>
      </c>
      <c r="L1214" s="37">
        <v>25265.41</v>
      </c>
      <c r="M1214" s="35"/>
    </row>
    <row r="1215" spans="1:13" x14ac:dyDescent="0.3">
      <c r="A1215" s="35" t="s">
        <v>33</v>
      </c>
      <c r="B1215" s="35" t="s">
        <v>1473</v>
      </c>
      <c r="C1215" s="35" t="s">
        <v>1489</v>
      </c>
      <c r="D1215" s="35" t="s">
        <v>47</v>
      </c>
      <c r="E1215" s="35"/>
      <c r="F1215" s="35" t="s">
        <v>283</v>
      </c>
      <c r="G1215" s="35" t="s">
        <v>310</v>
      </c>
      <c r="H1215" s="35" t="s">
        <v>191</v>
      </c>
      <c r="I1215" s="35" t="s">
        <v>1387</v>
      </c>
      <c r="J1215" s="36" t="s">
        <v>1495</v>
      </c>
      <c r="K1215" s="37">
        <v>114318.43</v>
      </c>
      <c r="L1215" s="37">
        <v>114318.43</v>
      </c>
      <c r="M1215" s="35"/>
    </row>
    <row r="1216" spans="1:13" x14ac:dyDescent="0.3">
      <c r="A1216" s="35" t="s">
        <v>33</v>
      </c>
      <c r="B1216" s="35" t="s">
        <v>1473</v>
      </c>
      <c r="C1216" s="35" t="s">
        <v>1489</v>
      </c>
      <c r="D1216" s="35" t="s">
        <v>47</v>
      </c>
      <c r="E1216" s="35"/>
      <c r="F1216" s="35" t="s">
        <v>283</v>
      </c>
      <c r="G1216" s="35" t="s">
        <v>310</v>
      </c>
      <c r="H1216" s="35" t="s">
        <v>191</v>
      </c>
      <c r="I1216" s="35" t="s">
        <v>1387</v>
      </c>
      <c r="J1216" s="36" t="s">
        <v>1496</v>
      </c>
      <c r="K1216" s="37">
        <v>72444.84</v>
      </c>
      <c r="L1216" s="37">
        <v>72444.84</v>
      </c>
      <c r="M1216" s="35"/>
    </row>
    <row r="1217" spans="1:13" x14ac:dyDescent="0.3">
      <c r="A1217" s="35" t="s">
        <v>33</v>
      </c>
      <c r="B1217" s="35" t="s">
        <v>1473</v>
      </c>
      <c r="C1217" s="35" t="s">
        <v>1489</v>
      </c>
      <c r="D1217" s="35" t="s">
        <v>47</v>
      </c>
      <c r="E1217" s="35"/>
      <c r="F1217" s="35" t="s">
        <v>283</v>
      </c>
      <c r="G1217" s="35" t="s">
        <v>310</v>
      </c>
      <c r="H1217" s="35" t="s">
        <v>191</v>
      </c>
      <c r="I1217" s="35" t="s">
        <v>1387</v>
      </c>
      <c r="J1217" s="36" t="s">
        <v>1497</v>
      </c>
      <c r="K1217" s="37">
        <v>540994.06999999995</v>
      </c>
      <c r="L1217" s="37">
        <v>540994.06999999995</v>
      </c>
      <c r="M1217" s="35"/>
    </row>
    <row r="1218" spans="1:13" x14ac:dyDescent="0.3">
      <c r="A1218" s="35" t="s">
        <v>33</v>
      </c>
      <c r="B1218" s="35" t="s">
        <v>1473</v>
      </c>
      <c r="C1218" s="35" t="s">
        <v>1489</v>
      </c>
      <c r="D1218" s="35" t="s">
        <v>47</v>
      </c>
      <c r="E1218" s="35"/>
      <c r="F1218" s="35" t="s">
        <v>283</v>
      </c>
      <c r="G1218" s="35" t="s">
        <v>310</v>
      </c>
      <c r="H1218" s="35" t="s">
        <v>191</v>
      </c>
      <c r="I1218" s="35" t="s">
        <v>1387</v>
      </c>
      <c r="J1218" s="36" t="s">
        <v>1498</v>
      </c>
      <c r="K1218" s="37">
        <v>274858.3</v>
      </c>
      <c r="L1218" s="37">
        <v>274858.3</v>
      </c>
      <c r="M1218" s="35"/>
    </row>
    <row r="1219" spans="1:13" x14ac:dyDescent="0.3">
      <c r="A1219" s="35" t="s">
        <v>33</v>
      </c>
      <c r="B1219" s="35" t="s">
        <v>1473</v>
      </c>
      <c r="C1219" s="35" t="s">
        <v>1489</v>
      </c>
      <c r="D1219" s="35" t="s">
        <v>48</v>
      </c>
      <c r="E1219" s="35"/>
      <c r="F1219" s="35" t="s">
        <v>283</v>
      </c>
      <c r="G1219" s="35" t="s">
        <v>310</v>
      </c>
      <c r="H1219" s="35" t="s">
        <v>191</v>
      </c>
      <c r="I1219" s="35" t="s">
        <v>1393</v>
      </c>
      <c r="J1219" s="36" t="s">
        <v>1499</v>
      </c>
      <c r="K1219" s="37">
        <v>1938178.78</v>
      </c>
      <c r="L1219" s="37">
        <v>1938178.78</v>
      </c>
      <c r="M1219" s="35"/>
    </row>
    <row r="1220" spans="1:13" x14ac:dyDescent="0.3">
      <c r="A1220" s="35" t="s">
        <v>33</v>
      </c>
      <c r="B1220" s="35" t="s">
        <v>1473</v>
      </c>
      <c r="C1220" s="35" t="s">
        <v>1489</v>
      </c>
      <c r="D1220" s="35" t="s">
        <v>48</v>
      </c>
      <c r="E1220" s="35"/>
      <c r="F1220" s="35" t="s">
        <v>283</v>
      </c>
      <c r="G1220" s="35" t="s">
        <v>310</v>
      </c>
      <c r="H1220" s="35" t="s">
        <v>191</v>
      </c>
      <c r="I1220" s="35" t="s">
        <v>1393</v>
      </c>
      <c r="J1220" s="36" t="s">
        <v>1500</v>
      </c>
      <c r="K1220" s="37">
        <v>62688.54</v>
      </c>
      <c r="L1220" s="37">
        <v>62688.54</v>
      </c>
      <c r="M1220" s="35"/>
    </row>
    <row r="1221" spans="1:13" x14ac:dyDescent="0.3">
      <c r="A1221" s="35" t="s">
        <v>33</v>
      </c>
      <c r="B1221" s="35" t="s">
        <v>1473</v>
      </c>
      <c r="C1221" s="35" t="s">
        <v>1489</v>
      </c>
      <c r="D1221" s="35" t="s">
        <v>48</v>
      </c>
      <c r="E1221" s="35"/>
      <c r="F1221" s="35" t="s">
        <v>283</v>
      </c>
      <c r="G1221" s="35" t="s">
        <v>310</v>
      </c>
      <c r="H1221" s="35" t="s">
        <v>191</v>
      </c>
      <c r="I1221" s="35" t="s">
        <v>1393</v>
      </c>
      <c r="J1221" s="36" t="s">
        <v>1501</v>
      </c>
      <c r="K1221" s="37">
        <v>472661.26</v>
      </c>
      <c r="L1221" s="37">
        <v>472661.26</v>
      </c>
      <c r="M1221" s="35"/>
    </row>
    <row r="1222" spans="1:13" x14ac:dyDescent="0.3">
      <c r="A1222" s="35" t="s">
        <v>33</v>
      </c>
      <c r="B1222" s="35" t="s">
        <v>1473</v>
      </c>
      <c r="C1222" s="35" t="s">
        <v>1489</v>
      </c>
      <c r="D1222" s="35" t="s">
        <v>35</v>
      </c>
      <c r="E1222" s="35"/>
      <c r="F1222" s="35" t="s">
        <v>283</v>
      </c>
      <c r="G1222" s="35" t="s">
        <v>310</v>
      </c>
      <c r="H1222" s="35" t="s">
        <v>191</v>
      </c>
      <c r="I1222" s="35" t="s">
        <v>1401</v>
      </c>
      <c r="J1222" s="36" t="s">
        <v>1502</v>
      </c>
      <c r="K1222" s="37">
        <v>160554.72322988606</v>
      </c>
      <c r="L1222" s="37">
        <v>160554.72322988606</v>
      </c>
      <c r="M1222" s="35"/>
    </row>
    <row r="1223" spans="1:13" x14ac:dyDescent="0.3">
      <c r="A1223" s="35" t="s">
        <v>33</v>
      </c>
      <c r="B1223" s="35" t="s">
        <v>1473</v>
      </c>
      <c r="C1223" s="35" t="s">
        <v>1489</v>
      </c>
      <c r="D1223" s="35" t="s">
        <v>35</v>
      </c>
      <c r="E1223" s="35"/>
      <c r="F1223" s="35" t="s">
        <v>283</v>
      </c>
      <c r="G1223" s="35" t="s">
        <v>310</v>
      </c>
      <c r="H1223" s="35" t="s">
        <v>191</v>
      </c>
      <c r="I1223" s="35" t="s">
        <v>1401</v>
      </c>
      <c r="J1223" s="36" t="s">
        <v>1503</v>
      </c>
      <c r="K1223" s="37">
        <v>9289.6370186369713</v>
      </c>
      <c r="L1223" s="37">
        <v>9289.6370186369713</v>
      </c>
      <c r="M1223" s="35"/>
    </row>
    <row r="1224" spans="1:13" x14ac:dyDescent="0.3">
      <c r="A1224" s="35" t="s">
        <v>33</v>
      </c>
      <c r="B1224" s="35" t="s">
        <v>1473</v>
      </c>
      <c r="C1224" s="35" t="s">
        <v>1489</v>
      </c>
      <c r="D1224" s="35" t="s">
        <v>35</v>
      </c>
      <c r="E1224" s="35"/>
      <c r="F1224" s="35" t="s">
        <v>283</v>
      </c>
      <c r="G1224" s="35" t="s">
        <v>310</v>
      </c>
      <c r="H1224" s="35" t="s">
        <v>191</v>
      </c>
      <c r="I1224" s="35" t="s">
        <v>1401</v>
      </c>
      <c r="J1224" s="36" t="s">
        <v>1504</v>
      </c>
      <c r="K1224" s="37">
        <v>65572.542599917288</v>
      </c>
      <c r="L1224" s="37">
        <v>65572.542599917288</v>
      </c>
      <c r="M1224" s="35"/>
    </row>
    <row r="1225" spans="1:13" x14ac:dyDescent="0.3">
      <c r="A1225" s="35" t="s">
        <v>33</v>
      </c>
      <c r="B1225" s="35" t="s">
        <v>1473</v>
      </c>
      <c r="C1225" s="35" t="s">
        <v>1489</v>
      </c>
      <c r="D1225" s="35" t="s">
        <v>36</v>
      </c>
      <c r="E1225" s="35"/>
      <c r="F1225" s="35" t="s">
        <v>283</v>
      </c>
      <c r="G1225" s="35" t="s">
        <v>310</v>
      </c>
      <c r="H1225" s="35" t="s">
        <v>191</v>
      </c>
      <c r="I1225" s="35" t="s">
        <v>1407</v>
      </c>
      <c r="J1225" s="36" t="s">
        <v>1505</v>
      </c>
      <c r="K1225" s="37">
        <v>232508.23419487165</v>
      </c>
      <c r="L1225" s="37">
        <v>232505.35419487176</v>
      </c>
      <c r="M1225" s="35"/>
    </row>
    <row r="1226" spans="1:13" x14ac:dyDescent="0.3">
      <c r="A1226" s="35" t="s">
        <v>33</v>
      </c>
      <c r="B1226" s="35" t="s">
        <v>1473</v>
      </c>
      <c r="C1226" s="35" t="s">
        <v>1489</v>
      </c>
      <c r="D1226" s="35" t="s">
        <v>36</v>
      </c>
      <c r="E1226" s="35"/>
      <c r="F1226" s="35" t="s">
        <v>283</v>
      </c>
      <c r="G1226" s="35" t="s">
        <v>310</v>
      </c>
      <c r="H1226" s="35" t="s">
        <v>191</v>
      </c>
      <c r="I1226" s="35" t="s">
        <v>1407</v>
      </c>
      <c r="J1226" s="36" t="s">
        <v>1506</v>
      </c>
      <c r="K1226" s="37">
        <v>412006.15891617083</v>
      </c>
      <c r="L1226" s="37">
        <v>412006.15891617083</v>
      </c>
      <c r="M1226" s="35"/>
    </row>
    <row r="1227" spans="1:13" x14ac:dyDescent="0.3">
      <c r="A1227" s="35" t="s">
        <v>33</v>
      </c>
      <c r="B1227" s="35" t="s">
        <v>1473</v>
      </c>
      <c r="C1227" s="35" t="s">
        <v>1489</v>
      </c>
      <c r="D1227" s="35" t="s">
        <v>36</v>
      </c>
      <c r="E1227" s="35"/>
      <c r="F1227" s="35" t="s">
        <v>283</v>
      </c>
      <c r="G1227" s="35" t="s">
        <v>310</v>
      </c>
      <c r="H1227" s="35" t="s">
        <v>191</v>
      </c>
      <c r="I1227" s="35" t="s">
        <v>1407</v>
      </c>
      <c r="J1227" s="36" t="s">
        <v>1507</v>
      </c>
      <c r="K1227" s="37">
        <v>75256.971434601393</v>
      </c>
      <c r="L1227" s="37">
        <v>75256.971434601393</v>
      </c>
      <c r="M1227" s="35"/>
    </row>
    <row r="1228" spans="1:13" x14ac:dyDescent="0.3">
      <c r="A1228" s="35" t="s">
        <v>33</v>
      </c>
      <c r="B1228" s="35" t="s">
        <v>1473</v>
      </c>
      <c r="C1228" s="35" t="s">
        <v>1489</v>
      </c>
      <c r="D1228" s="35" t="s">
        <v>37</v>
      </c>
      <c r="E1228" s="35"/>
      <c r="F1228" s="35" t="s">
        <v>283</v>
      </c>
      <c r="G1228" s="35" t="s">
        <v>310</v>
      </c>
      <c r="H1228" s="35" t="s">
        <v>191</v>
      </c>
      <c r="I1228" s="35" t="s">
        <v>1411</v>
      </c>
      <c r="J1228" s="36" t="s">
        <v>1508</v>
      </c>
      <c r="K1228" s="37">
        <v>220824.92424652845</v>
      </c>
      <c r="L1228" s="37">
        <v>220824.92424652845</v>
      </c>
      <c r="M1228" s="35"/>
    </row>
    <row r="1229" spans="1:13" x14ac:dyDescent="0.3">
      <c r="A1229" s="35" t="s">
        <v>33</v>
      </c>
      <c r="B1229" s="35" t="s">
        <v>1473</v>
      </c>
      <c r="C1229" s="35" t="s">
        <v>1489</v>
      </c>
      <c r="D1229" s="35" t="s">
        <v>37</v>
      </c>
      <c r="E1229" s="35"/>
      <c r="F1229" s="35" t="s">
        <v>283</v>
      </c>
      <c r="G1229" s="35" t="s">
        <v>310</v>
      </c>
      <c r="H1229" s="35" t="s">
        <v>191</v>
      </c>
      <c r="I1229" s="35" t="s">
        <v>1411</v>
      </c>
      <c r="J1229" s="36" t="s">
        <v>1509</v>
      </c>
      <c r="K1229" s="37">
        <v>94474.785606325779</v>
      </c>
      <c r="L1229" s="37">
        <v>94474.785606325779</v>
      </c>
      <c r="M1229" s="35"/>
    </row>
    <row r="1230" spans="1:13" x14ac:dyDescent="0.3">
      <c r="A1230" s="35" t="s">
        <v>33</v>
      </c>
      <c r="B1230" s="35" t="s">
        <v>1473</v>
      </c>
      <c r="C1230" s="35" t="s">
        <v>1489</v>
      </c>
      <c r="D1230" s="35" t="s">
        <v>37</v>
      </c>
      <c r="E1230" s="35"/>
      <c r="F1230" s="35" t="s">
        <v>283</v>
      </c>
      <c r="G1230" s="35" t="s">
        <v>310</v>
      </c>
      <c r="H1230" s="35" t="s">
        <v>191</v>
      </c>
      <c r="I1230" s="35" t="s">
        <v>1411</v>
      </c>
      <c r="J1230" s="36" t="s">
        <v>1510</v>
      </c>
      <c r="K1230" s="37">
        <v>497.40286921589421</v>
      </c>
      <c r="L1230" s="37">
        <v>497.40286921589421</v>
      </c>
      <c r="M1230" s="35"/>
    </row>
    <row r="1231" spans="1:13" x14ac:dyDescent="0.3">
      <c r="A1231" s="35" t="s">
        <v>33</v>
      </c>
      <c r="B1231" s="35" t="s">
        <v>1473</v>
      </c>
      <c r="C1231" s="35" t="s">
        <v>1489</v>
      </c>
      <c r="D1231" s="35" t="s">
        <v>37</v>
      </c>
      <c r="E1231" s="35"/>
      <c r="F1231" s="35" t="s">
        <v>283</v>
      </c>
      <c r="G1231" s="35" t="s">
        <v>310</v>
      </c>
      <c r="H1231" s="35" t="s">
        <v>191</v>
      </c>
      <c r="I1231" s="35" t="s">
        <v>1413</v>
      </c>
      <c r="J1231" s="36" t="s">
        <v>1511</v>
      </c>
      <c r="K1231" s="37">
        <v>3097.4655946300327</v>
      </c>
      <c r="L1231" s="37">
        <v>3097.4655946300327</v>
      </c>
      <c r="M1231" s="35"/>
    </row>
    <row r="1232" spans="1:13" x14ac:dyDescent="0.3">
      <c r="A1232" s="35" t="s">
        <v>33</v>
      </c>
      <c r="B1232" s="35" t="s">
        <v>1473</v>
      </c>
      <c r="C1232" s="35" t="s">
        <v>1489</v>
      </c>
      <c r="D1232" s="35" t="s">
        <v>37</v>
      </c>
      <c r="E1232" s="35"/>
      <c r="F1232" s="35" t="s">
        <v>283</v>
      </c>
      <c r="G1232" s="35" t="s">
        <v>310</v>
      </c>
      <c r="H1232" s="35" t="s">
        <v>191</v>
      </c>
      <c r="I1232" s="35" t="s">
        <v>1413</v>
      </c>
      <c r="J1232" s="36" t="s">
        <v>1512</v>
      </c>
      <c r="K1232" s="37">
        <v>6194.9311892600654</v>
      </c>
      <c r="L1232" s="37">
        <v>6194.9311892600654</v>
      </c>
      <c r="M1232" s="35"/>
    </row>
    <row r="1233" spans="1:13" x14ac:dyDescent="0.3">
      <c r="A1233" s="35" t="s">
        <v>33</v>
      </c>
      <c r="B1233" s="35" t="s">
        <v>1473</v>
      </c>
      <c r="C1233" s="35" t="s">
        <v>1489</v>
      </c>
      <c r="D1233" s="35" t="s">
        <v>37</v>
      </c>
      <c r="E1233" s="35"/>
      <c r="F1233" s="35" t="s">
        <v>283</v>
      </c>
      <c r="G1233" s="35" t="s">
        <v>310</v>
      </c>
      <c r="H1233" s="35" t="s">
        <v>191</v>
      </c>
      <c r="I1233" s="35" t="s">
        <v>1413</v>
      </c>
      <c r="J1233" s="36" t="s">
        <v>1513</v>
      </c>
      <c r="K1233" s="37">
        <v>12204.035042547008</v>
      </c>
      <c r="L1233" s="37">
        <v>12204.035042547008</v>
      </c>
      <c r="M1233" s="35"/>
    </row>
    <row r="1234" spans="1:13" x14ac:dyDescent="0.3">
      <c r="A1234" s="35" t="s">
        <v>33</v>
      </c>
      <c r="B1234" s="35" t="s">
        <v>1473</v>
      </c>
      <c r="C1234" s="35" t="s">
        <v>1489</v>
      </c>
      <c r="D1234" s="35" t="s">
        <v>37</v>
      </c>
      <c r="E1234" s="35"/>
      <c r="F1234" s="35" t="s">
        <v>283</v>
      </c>
      <c r="G1234" s="35" t="s">
        <v>310</v>
      </c>
      <c r="H1234" s="35" t="s">
        <v>191</v>
      </c>
      <c r="I1234" s="35" t="s">
        <v>1413</v>
      </c>
      <c r="J1234" s="36" t="s">
        <v>1514</v>
      </c>
      <c r="K1234" s="37">
        <v>24593.947420350345</v>
      </c>
      <c r="L1234" s="37">
        <v>24593.947420350345</v>
      </c>
      <c r="M1234" s="35"/>
    </row>
    <row r="1235" spans="1:13" x14ac:dyDescent="0.3">
      <c r="A1235" s="35" t="s">
        <v>33</v>
      </c>
      <c r="B1235" s="35" t="s">
        <v>1473</v>
      </c>
      <c r="C1235" s="35" t="s">
        <v>1489</v>
      </c>
      <c r="D1235" s="35" t="s">
        <v>37</v>
      </c>
      <c r="E1235" s="35"/>
      <c r="F1235" s="35" t="s">
        <v>283</v>
      </c>
      <c r="G1235" s="35" t="s">
        <v>310</v>
      </c>
      <c r="H1235" s="35" t="s">
        <v>191</v>
      </c>
      <c r="I1235" s="35" t="s">
        <v>1413</v>
      </c>
      <c r="J1235" s="36" t="s">
        <v>1515</v>
      </c>
      <c r="K1235" s="37">
        <v>18306.057563748836</v>
      </c>
      <c r="L1235" s="37">
        <v>18306.057563748836</v>
      </c>
      <c r="M1235" s="35"/>
    </row>
    <row r="1236" spans="1:13" x14ac:dyDescent="0.3">
      <c r="A1236" s="35" t="s">
        <v>33</v>
      </c>
      <c r="B1236" s="35" t="s">
        <v>1473</v>
      </c>
      <c r="C1236" s="35" t="s">
        <v>1489</v>
      </c>
      <c r="D1236" s="35" t="s">
        <v>37</v>
      </c>
      <c r="E1236" s="35"/>
      <c r="F1236" s="35" t="s">
        <v>283</v>
      </c>
      <c r="G1236" s="35" t="s">
        <v>310</v>
      </c>
      <c r="H1236" s="35" t="s">
        <v>191</v>
      </c>
      <c r="I1236" s="35" t="s">
        <v>1413</v>
      </c>
      <c r="J1236" s="36" t="s">
        <v>1516</v>
      </c>
      <c r="K1236" s="37">
        <v>6102.0025214885427</v>
      </c>
      <c r="L1236" s="37">
        <v>6102.0025214885427</v>
      </c>
      <c r="M1236" s="35"/>
    </row>
    <row r="1237" spans="1:13" x14ac:dyDescent="0.3">
      <c r="A1237" s="35" t="s">
        <v>33</v>
      </c>
      <c r="B1237" s="35" t="s">
        <v>1473</v>
      </c>
      <c r="C1237" s="35" t="s">
        <v>1489</v>
      </c>
      <c r="D1237" s="35" t="s">
        <v>37</v>
      </c>
      <c r="E1237" s="35"/>
      <c r="F1237" s="35" t="s">
        <v>283</v>
      </c>
      <c r="G1237" s="35" t="s">
        <v>310</v>
      </c>
      <c r="H1237" s="35" t="s">
        <v>191</v>
      </c>
      <c r="I1237" s="35" t="s">
        <v>1413</v>
      </c>
      <c r="J1237" s="36" t="s">
        <v>1517</v>
      </c>
      <c r="K1237" s="37">
        <v>2995.2070606117832</v>
      </c>
      <c r="L1237" s="37">
        <v>2995.2070606117832</v>
      </c>
      <c r="M1237" s="35"/>
    </row>
    <row r="1238" spans="1:13" x14ac:dyDescent="0.3">
      <c r="A1238" s="35" t="s">
        <v>33</v>
      </c>
      <c r="B1238" s="35" t="s">
        <v>1473</v>
      </c>
      <c r="C1238" s="35" t="s">
        <v>1489</v>
      </c>
      <c r="D1238" s="35" t="s">
        <v>38</v>
      </c>
      <c r="E1238" s="35"/>
      <c r="F1238" s="35" t="s">
        <v>283</v>
      </c>
      <c r="G1238" s="35" t="s">
        <v>310</v>
      </c>
      <c r="H1238" s="35" t="s">
        <v>191</v>
      </c>
      <c r="I1238" s="35" t="s">
        <v>1422</v>
      </c>
      <c r="J1238" s="36" t="s">
        <v>1518</v>
      </c>
      <c r="K1238" s="37">
        <v>154852.83146107741</v>
      </c>
      <c r="L1238" s="37">
        <v>154852.83146107741</v>
      </c>
      <c r="M1238" s="35"/>
    </row>
    <row r="1239" spans="1:13" x14ac:dyDescent="0.3">
      <c r="A1239" s="35" t="s">
        <v>33</v>
      </c>
      <c r="B1239" s="35" t="s">
        <v>1473</v>
      </c>
      <c r="C1239" s="35" t="s">
        <v>1489</v>
      </c>
      <c r="D1239" s="35" t="s">
        <v>38</v>
      </c>
      <c r="E1239" s="35"/>
      <c r="F1239" s="35" t="s">
        <v>283</v>
      </c>
      <c r="G1239" s="35" t="s">
        <v>310</v>
      </c>
      <c r="H1239" s="35" t="s">
        <v>191</v>
      </c>
      <c r="I1239" s="35" t="s">
        <v>1422</v>
      </c>
      <c r="J1239" s="36" t="s">
        <v>1519</v>
      </c>
      <c r="K1239" s="37">
        <v>2728.9458087645444</v>
      </c>
      <c r="L1239" s="37">
        <v>2728.9458087645444</v>
      </c>
      <c r="M1239" s="35"/>
    </row>
    <row r="1240" spans="1:13" x14ac:dyDescent="0.3">
      <c r="A1240" s="35" t="s">
        <v>33</v>
      </c>
      <c r="B1240" s="35" t="s">
        <v>1473</v>
      </c>
      <c r="C1240" s="35" t="s">
        <v>1489</v>
      </c>
      <c r="D1240" s="35" t="s">
        <v>38</v>
      </c>
      <c r="E1240" s="35"/>
      <c r="F1240" s="35" t="s">
        <v>283</v>
      </c>
      <c r="G1240" s="35" t="s">
        <v>310</v>
      </c>
      <c r="H1240" s="35" t="s">
        <v>191</v>
      </c>
      <c r="I1240" s="35" t="s">
        <v>1422</v>
      </c>
      <c r="J1240" s="36" t="s">
        <v>1520</v>
      </c>
      <c r="K1240" s="37">
        <v>14178.873705910763</v>
      </c>
      <c r="L1240" s="37">
        <v>14178.873705910763</v>
      </c>
      <c r="M1240" s="35"/>
    </row>
    <row r="1241" spans="1:13" ht="15" thickBot="1" x14ac:dyDescent="0.35">
      <c r="A1241" s="35" t="s">
        <v>33</v>
      </c>
      <c r="B1241" s="35" t="s">
        <v>1473</v>
      </c>
      <c r="C1241" s="35" t="s">
        <v>1489</v>
      </c>
      <c r="D1241" s="35" t="s">
        <v>40</v>
      </c>
      <c r="E1241" s="35"/>
      <c r="F1241" s="35" t="s">
        <v>283</v>
      </c>
      <c r="G1241" s="35" t="s">
        <v>310</v>
      </c>
      <c r="H1241" s="35" t="s">
        <v>191</v>
      </c>
      <c r="I1241" s="35" t="s">
        <v>1435</v>
      </c>
      <c r="J1241" s="36" t="s">
        <v>1521</v>
      </c>
      <c r="K1241" s="37">
        <v>607.05948029747037</v>
      </c>
      <c r="L1241" s="37">
        <v>607.05948029747037</v>
      </c>
      <c r="M1241" s="35"/>
    </row>
    <row r="1242" spans="1:13" s="39" customFormat="1" x14ac:dyDescent="0.3">
      <c r="A1242" s="26"/>
      <c r="B1242" s="38" t="s">
        <v>1473</v>
      </c>
      <c r="C1242" s="38" t="s">
        <v>1489</v>
      </c>
      <c r="J1242" s="112" t="s">
        <v>1522</v>
      </c>
      <c r="K1242" s="113">
        <v>8016796.2155595636</v>
      </c>
      <c r="L1242" s="113">
        <v>8017883.6603046609</v>
      </c>
    </row>
    <row r="1244" spans="1:13" s="39" customFormat="1" ht="17.399999999999999" x14ac:dyDescent="0.3">
      <c r="A1244" s="38" t="s">
        <v>33</v>
      </c>
      <c r="B1244" s="42" t="s">
        <v>1473</v>
      </c>
      <c r="J1244" s="40" t="s">
        <v>1523</v>
      </c>
      <c r="K1244" s="41">
        <f t="shared" ref="K1244:L1244" si="5">SUM(K1242,K1208,K1205,K1201)</f>
        <v>54849901.970594399</v>
      </c>
      <c r="L1244" s="41">
        <f t="shared" si="5"/>
        <v>62104197.110623769</v>
      </c>
    </row>
    <row r="1246" spans="1:13" x14ac:dyDescent="0.3">
      <c r="A1246" s="35" t="s">
        <v>33</v>
      </c>
      <c r="B1246" s="35" t="s">
        <v>1524</v>
      </c>
      <c r="C1246" s="35" t="s">
        <v>1524</v>
      </c>
      <c r="D1246" s="35" t="s">
        <v>188</v>
      </c>
      <c r="E1246" s="35"/>
      <c r="F1246" s="35" t="s">
        <v>189</v>
      </c>
      <c r="G1246" s="35" t="s">
        <v>220</v>
      </c>
      <c r="H1246" s="35" t="s">
        <v>191</v>
      </c>
      <c r="I1246" s="35" t="s">
        <v>1525</v>
      </c>
      <c r="J1246" s="36" t="s">
        <v>1526</v>
      </c>
      <c r="K1246" s="37">
        <v>14343.171148662623</v>
      </c>
      <c r="L1246" s="37">
        <v>14343.171148662623</v>
      </c>
      <c r="M1246" s="35"/>
    </row>
    <row r="1247" spans="1:13" x14ac:dyDescent="0.3">
      <c r="A1247" s="35" t="s">
        <v>33</v>
      </c>
      <c r="B1247" s="35" t="s">
        <v>1524</v>
      </c>
      <c r="C1247" s="35" t="s">
        <v>1524</v>
      </c>
      <c r="D1247" s="35" t="s">
        <v>188</v>
      </c>
      <c r="E1247" s="35"/>
      <c r="F1247" s="35" t="s">
        <v>189</v>
      </c>
      <c r="G1247" s="35" t="s">
        <v>220</v>
      </c>
      <c r="H1247" s="35" t="s">
        <v>191</v>
      </c>
      <c r="I1247" s="35" t="s">
        <v>1525</v>
      </c>
      <c r="J1247" s="36" t="s">
        <v>1527</v>
      </c>
      <c r="K1247" s="37">
        <v>1045559.0411387132</v>
      </c>
      <c r="L1247" s="37">
        <v>1043889.8411387135</v>
      </c>
      <c r="M1247" s="35"/>
    </row>
    <row r="1248" spans="1:13" x14ac:dyDescent="0.3">
      <c r="A1248" s="35" t="s">
        <v>33</v>
      </c>
      <c r="B1248" s="35" t="s">
        <v>1524</v>
      </c>
      <c r="C1248" s="35" t="s">
        <v>1524</v>
      </c>
      <c r="D1248" s="35" t="s">
        <v>188</v>
      </c>
      <c r="E1248" s="35"/>
      <c r="F1248" s="35" t="s">
        <v>189</v>
      </c>
      <c r="G1248" s="35" t="s">
        <v>220</v>
      </c>
      <c r="H1248" s="35" t="s">
        <v>191</v>
      </c>
      <c r="I1248" s="35" t="s">
        <v>1525</v>
      </c>
      <c r="J1248" s="36" t="s">
        <v>1528</v>
      </c>
      <c r="K1248" s="37">
        <v>351371053.18705273</v>
      </c>
      <c r="L1248" s="37">
        <v>347678562.34705281</v>
      </c>
      <c r="M1248" s="35"/>
    </row>
    <row r="1249" spans="1:13" x14ac:dyDescent="0.3">
      <c r="A1249" s="35" t="s">
        <v>33</v>
      </c>
      <c r="B1249" s="35" t="s">
        <v>1524</v>
      </c>
      <c r="C1249" s="35" t="s">
        <v>1524</v>
      </c>
      <c r="D1249" s="35" t="s">
        <v>188</v>
      </c>
      <c r="E1249" s="35"/>
      <c r="F1249" s="35" t="s">
        <v>189</v>
      </c>
      <c r="G1249" s="35" t="s">
        <v>220</v>
      </c>
      <c r="H1249" s="35" t="s">
        <v>191</v>
      </c>
      <c r="I1249" s="35" t="s">
        <v>1525</v>
      </c>
      <c r="J1249" s="36" t="s">
        <v>1529</v>
      </c>
      <c r="K1249" s="37">
        <v>3497856.0738389348</v>
      </c>
      <c r="L1249" s="37">
        <v>3415017.6738389325</v>
      </c>
      <c r="M1249" s="35"/>
    </row>
    <row r="1250" spans="1:13" x14ac:dyDescent="0.3">
      <c r="A1250" s="35" t="s">
        <v>33</v>
      </c>
      <c r="B1250" s="35" t="s">
        <v>1524</v>
      </c>
      <c r="C1250" s="35" t="s">
        <v>1524</v>
      </c>
      <c r="D1250" s="35" t="s">
        <v>188</v>
      </c>
      <c r="E1250" s="35"/>
      <c r="F1250" s="35" t="s">
        <v>189</v>
      </c>
      <c r="G1250" s="35" t="s">
        <v>220</v>
      </c>
      <c r="H1250" s="35" t="s">
        <v>191</v>
      </c>
      <c r="I1250" s="35" t="s">
        <v>1525</v>
      </c>
      <c r="J1250" s="36" t="s">
        <v>1530</v>
      </c>
      <c r="K1250" s="37">
        <v>2316010.145487187</v>
      </c>
      <c r="L1250" s="37">
        <v>2315506.0254871896</v>
      </c>
      <c r="M1250" s="35"/>
    </row>
    <row r="1251" spans="1:13" x14ac:dyDescent="0.3">
      <c r="A1251" s="35" t="s">
        <v>33</v>
      </c>
      <c r="B1251" s="35" t="s">
        <v>1524</v>
      </c>
      <c r="C1251" s="35" t="s">
        <v>1524</v>
      </c>
      <c r="D1251" s="35" t="s">
        <v>188</v>
      </c>
      <c r="E1251" s="35"/>
      <c r="F1251" s="35" t="s">
        <v>189</v>
      </c>
      <c r="G1251" s="35" t="s">
        <v>220</v>
      </c>
      <c r="H1251" s="35" t="s">
        <v>191</v>
      </c>
      <c r="I1251" s="35" t="s">
        <v>1525</v>
      </c>
      <c r="J1251" s="36" t="s">
        <v>1531</v>
      </c>
      <c r="K1251" s="37">
        <v>5434504.6613816321</v>
      </c>
      <c r="L1251" s="37">
        <v>5426783.621381633</v>
      </c>
      <c r="M1251" s="35"/>
    </row>
    <row r="1252" spans="1:13" x14ac:dyDescent="0.3">
      <c r="A1252" s="35" t="s">
        <v>33</v>
      </c>
      <c r="B1252" s="35" t="s">
        <v>1524</v>
      </c>
      <c r="C1252" s="35" t="s">
        <v>1524</v>
      </c>
      <c r="D1252" s="35" t="s">
        <v>188</v>
      </c>
      <c r="E1252" s="35"/>
      <c r="F1252" s="35" t="s">
        <v>189</v>
      </c>
      <c r="G1252" s="35" t="s">
        <v>220</v>
      </c>
      <c r="H1252" s="35" t="s">
        <v>191</v>
      </c>
      <c r="I1252" s="35" t="s">
        <v>1525</v>
      </c>
      <c r="J1252" s="36" t="s">
        <v>1532</v>
      </c>
      <c r="K1252" s="37">
        <v>538219.84622669395</v>
      </c>
      <c r="L1252" s="37">
        <v>538219.84622669395</v>
      </c>
      <c r="M1252" s="35"/>
    </row>
    <row r="1253" spans="1:13" x14ac:dyDescent="0.3">
      <c r="A1253" s="35" t="s">
        <v>33</v>
      </c>
      <c r="B1253" s="35" t="s">
        <v>1524</v>
      </c>
      <c r="C1253" s="35" t="s">
        <v>1524</v>
      </c>
      <c r="D1253" s="35" t="s">
        <v>188</v>
      </c>
      <c r="E1253" s="35"/>
      <c r="F1253" s="35" t="s">
        <v>189</v>
      </c>
      <c r="G1253" s="35" t="s">
        <v>220</v>
      </c>
      <c r="H1253" s="35" t="s">
        <v>191</v>
      </c>
      <c r="I1253" s="35" t="s">
        <v>1525</v>
      </c>
      <c r="J1253" s="36" t="s">
        <v>1533</v>
      </c>
      <c r="K1253" s="37">
        <v>13338055.558471067</v>
      </c>
      <c r="L1253" s="37">
        <v>13216774.43847107</v>
      </c>
      <c r="M1253" s="35"/>
    </row>
    <row r="1254" spans="1:13" x14ac:dyDescent="0.3">
      <c r="A1254" s="35" t="s">
        <v>33</v>
      </c>
      <c r="B1254" s="35" t="s">
        <v>1524</v>
      </c>
      <c r="C1254" s="35" t="s">
        <v>1524</v>
      </c>
      <c r="D1254" s="35" t="s">
        <v>188</v>
      </c>
      <c r="E1254" s="35"/>
      <c r="F1254" s="35" t="s">
        <v>189</v>
      </c>
      <c r="G1254" s="35" t="s">
        <v>220</v>
      </c>
      <c r="H1254" s="35" t="s">
        <v>191</v>
      </c>
      <c r="I1254" s="35" t="s">
        <v>1525</v>
      </c>
      <c r="J1254" s="36" t="s">
        <v>1534</v>
      </c>
      <c r="K1254" s="37">
        <v>141148.01051950912</v>
      </c>
      <c r="L1254" s="37">
        <v>141148.01051950912</v>
      </c>
      <c r="M1254" s="35"/>
    </row>
    <row r="1255" spans="1:13" x14ac:dyDescent="0.3">
      <c r="A1255" s="35" t="s">
        <v>33</v>
      </c>
      <c r="B1255" s="35" t="s">
        <v>1524</v>
      </c>
      <c r="C1255" s="35" t="s">
        <v>1524</v>
      </c>
      <c r="D1255" s="35" t="s">
        <v>188</v>
      </c>
      <c r="E1255" s="35"/>
      <c r="F1255" s="35" t="s">
        <v>189</v>
      </c>
      <c r="G1255" s="35" t="s">
        <v>220</v>
      </c>
      <c r="H1255" s="35" t="s">
        <v>191</v>
      </c>
      <c r="I1255" s="35" t="s">
        <v>1525</v>
      </c>
      <c r="J1255" s="36" t="s">
        <v>1535</v>
      </c>
      <c r="K1255" s="37">
        <v>228308.865692783</v>
      </c>
      <c r="L1255" s="37">
        <v>228308.865692783</v>
      </c>
      <c r="M1255" s="35"/>
    </row>
    <row r="1256" spans="1:13" x14ac:dyDescent="0.3">
      <c r="A1256" s="35" t="s">
        <v>33</v>
      </c>
      <c r="B1256" s="35" t="s">
        <v>1524</v>
      </c>
      <c r="C1256" s="35" t="s">
        <v>1524</v>
      </c>
      <c r="D1256" s="35" t="s">
        <v>188</v>
      </c>
      <c r="E1256" s="35"/>
      <c r="F1256" s="35" t="s">
        <v>189</v>
      </c>
      <c r="G1256" s="35" t="s">
        <v>223</v>
      </c>
      <c r="H1256" s="35" t="s">
        <v>191</v>
      </c>
      <c r="I1256" s="35" t="s">
        <v>1536</v>
      </c>
      <c r="J1256" s="36" t="s">
        <v>1537</v>
      </c>
      <c r="K1256" s="37">
        <v>223971.38513442344</v>
      </c>
      <c r="L1256" s="37">
        <v>40.305134423455456</v>
      </c>
      <c r="M1256" s="35"/>
    </row>
    <row r="1257" spans="1:13" x14ac:dyDescent="0.3">
      <c r="A1257" s="35" t="s">
        <v>33</v>
      </c>
      <c r="B1257" s="35" t="s">
        <v>1524</v>
      </c>
      <c r="C1257" s="35" t="s">
        <v>1524</v>
      </c>
      <c r="D1257" s="35" t="s">
        <v>188</v>
      </c>
      <c r="E1257" s="35"/>
      <c r="F1257" s="35" t="s">
        <v>189</v>
      </c>
      <c r="G1257" s="35" t="s">
        <v>223</v>
      </c>
      <c r="H1257" s="35" t="s">
        <v>191</v>
      </c>
      <c r="I1257" s="35" t="s">
        <v>1536</v>
      </c>
      <c r="J1257" s="36" t="s">
        <v>1538</v>
      </c>
      <c r="K1257" s="37">
        <v>2217760.1406285618</v>
      </c>
      <c r="L1257" s="37">
        <v>18612.140628561843</v>
      </c>
      <c r="M1257" s="35"/>
    </row>
    <row r="1258" spans="1:13" ht="15" thickBot="1" x14ac:dyDescent="0.35">
      <c r="A1258" s="35" t="s">
        <v>33</v>
      </c>
      <c r="B1258" s="35" t="s">
        <v>1524</v>
      </c>
      <c r="C1258" s="35" t="s">
        <v>1524</v>
      </c>
      <c r="D1258" s="35" t="s">
        <v>188</v>
      </c>
      <c r="E1258" s="35"/>
      <c r="F1258" s="35" t="s">
        <v>189</v>
      </c>
      <c r="G1258" s="35" t="s">
        <v>191</v>
      </c>
      <c r="H1258" s="35" t="s">
        <v>220</v>
      </c>
      <c r="I1258" s="35" t="s">
        <v>231</v>
      </c>
      <c r="J1258" s="36" t="s">
        <v>1539</v>
      </c>
      <c r="K1258" s="37">
        <v>117433783.6630635</v>
      </c>
      <c r="L1258" s="37">
        <v>158975945.01325107</v>
      </c>
      <c r="M1258" s="35"/>
    </row>
    <row r="1259" spans="1:13" s="39" customFormat="1" x14ac:dyDescent="0.3">
      <c r="A1259" s="26"/>
      <c r="B1259" s="38" t="s">
        <v>1524</v>
      </c>
      <c r="C1259" s="38" t="s">
        <v>1524</v>
      </c>
      <c r="J1259" s="112" t="s">
        <v>1540</v>
      </c>
      <c r="K1259" s="113">
        <v>497800573.74978447</v>
      </c>
      <c r="L1259" s="113">
        <v>533013151.29997206</v>
      </c>
    </row>
    <row r="1261" spans="1:13" ht="17.399999999999999" x14ac:dyDescent="0.3">
      <c r="A1261" s="38" t="s">
        <v>33</v>
      </c>
      <c r="B1261" s="38" t="s">
        <v>1524</v>
      </c>
      <c r="C1261" s="39"/>
      <c r="J1261" s="40" t="s">
        <v>1540</v>
      </c>
      <c r="K1261" s="41">
        <v>497800573.74978447</v>
      </c>
      <c r="L1261" s="41">
        <v>533013151.29997206</v>
      </c>
    </row>
    <row r="1263" spans="1:13" x14ac:dyDescent="0.3">
      <c r="A1263" s="35" t="s">
        <v>33</v>
      </c>
      <c r="B1263" s="35" t="s">
        <v>1541</v>
      </c>
      <c r="C1263" s="35" t="s">
        <v>1542</v>
      </c>
      <c r="D1263" s="35" t="s">
        <v>188</v>
      </c>
      <c r="E1263" s="35"/>
      <c r="F1263" s="35" t="s">
        <v>283</v>
      </c>
      <c r="G1263" s="35" t="s">
        <v>310</v>
      </c>
      <c r="H1263" s="35" t="s">
        <v>191</v>
      </c>
      <c r="I1263" s="35" t="s">
        <v>1525</v>
      </c>
      <c r="J1263" s="36" t="s">
        <v>1543</v>
      </c>
      <c r="K1263" s="37">
        <v>4413.5542483239869</v>
      </c>
      <c r="L1263" s="37">
        <v>4413.5542483239869</v>
      </c>
      <c r="M1263" s="35"/>
    </row>
    <row r="1264" spans="1:13" x14ac:dyDescent="0.3">
      <c r="A1264" s="35" t="s">
        <v>33</v>
      </c>
      <c r="B1264" s="35" t="s">
        <v>1541</v>
      </c>
      <c r="C1264" s="35" t="s">
        <v>1542</v>
      </c>
      <c r="D1264" s="35" t="s">
        <v>188</v>
      </c>
      <c r="E1264" s="35"/>
      <c r="F1264" s="35" t="s">
        <v>283</v>
      </c>
      <c r="G1264" s="35" t="s">
        <v>310</v>
      </c>
      <c r="H1264" s="35" t="s">
        <v>191</v>
      </c>
      <c r="I1264" s="35" t="s">
        <v>1525</v>
      </c>
      <c r="J1264" s="36" t="s">
        <v>1544</v>
      </c>
      <c r="K1264" s="37">
        <v>146717.72282613453</v>
      </c>
      <c r="L1264" s="37">
        <v>146717.72282613453</v>
      </c>
      <c r="M1264" s="35"/>
    </row>
    <row r="1265" spans="1:13" x14ac:dyDescent="0.3">
      <c r="A1265" s="35" t="s">
        <v>33</v>
      </c>
      <c r="B1265" s="35" t="s">
        <v>1541</v>
      </c>
      <c r="C1265" s="35" t="s">
        <v>1542</v>
      </c>
      <c r="D1265" s="35" t="s">
        <v>188</v>
      </c>
      <c r="E1265" s="35"/>
      <c r="F1265" s="35" t="s">
        <v>283</v>
      </c>
      <c r="G1265" s="35" t="s">
        <v>310</v>
      </c>
      <c r="H1265" s="35" t="s">
        <v>191</v>
      </c>
      <c r="I1265" s="35" t="s">
        <v>1525</v>
      </c>
      <c r="J1265" s="36" t="s">
        <v>1545</v>
      </c>
      <c r="K1265" s="37">
        <v>5838890.7470688866</v>
      </c>
      <c r="L1265" s="37">
        <v>5838890.7470688866</v>
      </c>
      <c r="M1265" s="35"/>
    </row>
    <row r="1266" spans="1:13" x14ac:dyDescent="0.3">
      <c r="A1266" s="35" t="s">
        <v>33</v>
      </c>
      <c r="B1266" s="35" t="s">
        <v>1541</v>
      </c>
      <c r="C1266" s="35" t="s">
        <v>1542</v>
      </c>
      <c r="D1266" s="35" t="s">
        <v>188</v>
      </c>
      <c r="E1266" s="35"/>
      <c r="F1266" s="35" t="s">
        <v>283</v>
      </c>
      <c r="G1266" s="35" t="s">
        <v>310</v>
      </c>
      <c r="H1266" s="35" t="s">
        <v>191</v>
      </c>
      <c r="I1266" s="35" t="s">
        <v>1525</v>
      </c>
      <c r="J1266" s="36" t="s">
        <v>1546</v>
      </c>
      <c r="K1266" s="37">
        <v>115467.46913596985</v>
      </c>
      <c r="L1266" s="37">
        <v>115467.46913596985</v>
      </c>
      <c r="M1266" s="35"/>
    </row>
    <row r="1267" spans="1:13" x14ac:dyDescent="0.3">
      <c r="A1267" s="35" t="s">
        <v>33</v>
      </c>
      <c r="B1267" s="35" t="s">
        <v>1541</v>
      </c>
      <c r="C1267" s="35" t="s">
        <v>1542</v>
      </c>
      <c r="D1267" s="35" t="s">
        <v>188</v>
      </c>
      <c r="E1267" s="35"/>
      <c r="F1267" s="35" t="s">
        <v>283</v>
      </c>
      <c r="G1267" s="35" t="s">
        <v>284</v>
      </c>
      <c r="H1267" s="35" t="s">
        <v>191</v>
      </c>
      <c r="I1267" s="35" t="s">
        <v>1547</v>
      </c>
      <c r="J1267" s="36" t="s">
        <v>1548</v>
      </c>
      <c r="K1267" s="37">
        <v>-14.222059867257485</v>
      </c>
      <c r="L1267" s="37">
        <v>-14.222059867257485</v>
      </c>
      <c r="M1267" s="35"/>
    </row>
    <row r="1268" spans="1:13" x14ac:dyDescent="0.3">
      <c r="A1268" s="35" t="s">
        <v>33</v>
      </c>
      <c r="B1268" s="35" t="s">
        <v>1541</v>
      </c>
      <c r="C1268" s="35" t="s">
        <v>1542</v>
      </c>
      <c r="D1268" s="35" t="s">
        <v>188</v>
      </c>
      <c r="E1268" s="35"/>
      <c r="F1268" s="35" t="s">
        <v>283</v>
      </c>
      <c r="G1268" s="35" t="s">
        <v>284</v>
      </c>
      <c r="H1268" s="35" t="s">
        <v>191</v>
      </c>
      <c r="I1268" s="35" t="s">
        <v>1547</v>
      </c>
      <c r="J1268" s="36" t="s">
        <v>1549</v>
      </c>
      <c r="K1268" s="37">
        <v>-5.901829943658413</v>
      </c>
      <c r="L1268" s="37">
        <v>-5.901829943658413</v>
      </c>
      <c r="M1268" s="35"/>
    </row>
    <row r="1269" spans="1:13" x14ac:dyDescent="0.3">
      <c r="A1269" s="35" t="s">
        <v>33</v>
      </c>
      <c r="B1269" s="35" t="s">
        <v>1541</v>
      </c>
      <c r="C1269" s="35" t="s">
        <v>1542</v>
      </c>
      <c r="D1269" s="35" t="s">
        <v>188</v>
      </c>
      <c r="E1269" s="35"/>
      <c r="F1269" s="35" t="s">
        <v>283</v>
      </c>
      <c r="G1269" s="35" t="s">
        <v>284</v>
      </c>
      <c r="H1269" s="35" t="s">
        <v>191</v>
      </c>
      <c r="I1269" s="35" t="s">
        <v>1547</v>
      </c>
      <c r="J1269" s="36" t="s">
        <v>1550</v>
      </c>
      <c r="K1269" s="37">
        <v>-18.594209886741737</v>
      </c>
      <c r="L1269" s="37">
        <v>-18.594209886741737</v>
      </c>
      <c r="M1269" s="35"/>
    </row>
    <row r="1270" spans="1:13" x14ac:dyDescent="0.3">
      <c r="A1270" s="35" t="s">
        <v>33</v>
      </c>
      <c r="B1270" s="35" t="s">
        <v>1541</v>
      </c>
      <c r="C1270" s="35" t="s">
        <v>1542</v>
      </c>
      <c r="D1270" s="35" t="s">
        <v>188</v>
      </c>
      <c r="E1270" s="35"/>
      <c r="F1270" s="35" t="s">
        <v>283</v>
      </c>
      <c r="G1270" s="35" t="s">
        <v>191</v>
      </c>
      <c r="H1270" s="35" t="s">
        <v>310</v>
      </c>
      <c r="I1270" s="35" t="s">
        <v>231</v>
      </c>
      <c r="J1270" s="36" t="s">
        <v>1551</v>
      </c>
      <c r="K1270" s="37">
        <v>12962.831425989063</v>
      </c>
      <c r="L1270" s="37">
        <v>13695.925039825475</v>
      </c>
      <c r="M1270" s="35"/>
    </row>
    <row r="1271" spans="1:13" x14ac:dyDescent="0.3">
      <c r="A1271" s="35" t="s">
        <v>33</v>
      </c>
      <c r="B1271" s="35" t="s">
        <v>1541</v>
      </c>
      <c r="C1271" s="35" t="s">
        <v>1542</v>
      </c>
      <c r="D1271" s="35" t="s">
        <v>957</v>
      </c>
      <c r="E1271" s="35"/>
      <c r="F1271" s="35" t="s">
        <v>283</v>
      </c>
      <c r="G1271" s="35" t="s">
        <v>284</v>
      </c>
      <c r="H1271" s="35" t="s">
        <v>191</v>
      </c>
      <c r="I1271" s="35" t="s">
        <v>1552</v>
      </c>
      <c r="J1271" s="36" t="s">
        <v>1553</v>
      </c>
      <c r="K1271" s="37">
        <v>18992.89</v>
      </c>
      <c r="L1271" s="37">
        <v>18992.89</v>
      </c>
      <c r="M1271" s="35"/>
    </row>
    <row r="1272" spans="1:13" ht="15" thickBot="1" x14ac:dyDescent="0.35">
      <c r="A1272" s="35" t="s">
        <v>33</v>
      </c>
      <c r="B1272" s="35" t="s">
        <v>1541</v>
      </c>
      <c r="C1272" s="35" t="s">
        <v>1542</v>
      </c>
      <c r="D1272" s="35" t="s">
        <v>957</v>
      </c>
      <c r="E1272" s="35"/>
      <c r="F1272" s="35" t="s">
        <v>283</v>
      </c>
      <c r="G1272" s="35" t="s">
        <v>284</v>
      </c>
      <c r="H1272" s="35" t="s">
        <v>191</v>
      </c>
      <c r="I1272" s="35" t="s">
        <v>1547</v>
      </c>
      <c r="J1272" s="36" t="s">
        <v>1554</v>
      </c>
      <c r="K1272" s="37">
        <v>3203.99</v>
      </c>
      <c r="L1272" s="37">
        <v>3203.99</v>
      </c>
      <c r="M1272" s="35"/>
    </row>
    <row r="1273" spans="1:13" s="39" customFormat="1" x14ac:dyDescent="0.3">
      <c r="A1273" s="38" t="s">
        <v>33</v>
      </c>
      <c r="B1273" s="38" t="s">
        <v>1541</v>
      </c>
      <c r="C1273" s="38" t="s">
        <v>1542</v>
      </c>
      <c r="J1273" s="112" t="s">
        <v>1555</v>
      </c>
      <c r="K1273" s="113">
        <v>6140610.486605606</v>
      </c>
      <c r="L1273" s="113">
        <v>6141343.580219442</v>
      </c>
    </row>
    <row r="1275" spans="1:13" x14ac:dyDescent="0.3">
      <c r="A1275" s="35" t="s">
        <v>33</v>
      </c>
      <c r="B1275" s="35" t="s">
        <v>1541</v>
      </c>
      <c r="C1275" s="35" t="s">
        <v>1556</v>
      </c>
      <c r="D1275" s="35" t="s">
        <v>188</v>
      </c>
      <c r="E1275" s="35"/>
      <c r="F1275" s="35" t="s">
        <v>189</v>
      </c>
      <c r="G1275" s="35" t="s">
        <v>220</v>
      </c>
      <c r="H1275" s="35" t="s">
        <v>191</v>
      </c>
      <c r="I1275" s="35" t="s">
        <v>1557</v>
      </c>
      <c r="J1275" s="36" t="s">
        <v>1558</v>
      </c>
      <c r="K1275" s="37">
        <v>459436.78009332163</v>
      </c>
      <c r="L1275" s="37">
        <v>459436.78009332163</v>
      </c>
      <c r="M1275" s="35"/>
    </row>
    <row r="1276" spans="1:13" x14ac:dyDescent="0.3">
      <c r="A1276" s="35" t="s">
        <v>33</v>
      </c>
      <c r="B1276" s="35" t="s">
        <v>1541</v>
      </c>
      <c r="C1276" s="35" t="s">
        <v>1556</v>
      </c>
      <c r="D1276" s="35" t="s">
        <v>188</v>
      </c>
      <c r="E1276" s="35"/>
      <c r="F1276" s="35" t="s">
        <v>189</v>
      </c>
      <c r="G1276" s="35" t="s">
        <v>220</v>
      </c>
      <c r="H1276" s="35" t="s">
        <v>191</v>
      </c>
      <c r="I1276" s="35" t="s">
        <v>1557</v>
      </c>
      <c r="J1276" s="36" t="s">
        <v>1559</v>
      </c>
      <c r="K1276" s="37">
        <v>22310.300023606567</v>
      </c>
      <c r="L1276" s="37">
        <v>22310.300023606567</v>
      </c>
      <c r="M1276" s="35"/>
    </row>
    <row r="1277" spans="1:13" x14ac:dyDescent="0.3">
      <c r="A1277" s="35" t="s">
        <v>33</v>
      </c>
      <c r="B1277" s="35" t="s">
        <v>1541</v>
      </c>
      <c r="C1277" s="35" t="s">
        <v>1556</v>
      </c>
      <c r="D1277" s="35" t="s">
        <v>188</v>
      </c>
      <c r="E1277" s="35"/>
      <c r="F1277" s="35" t="s">
        <v>189</v>
      </c>
      <c r="G1277" s="35" t="s">
        <v>220</v>
      </c>
      <c r="H1277" s="35" t="s">
        <v>191</v>
      </c>
      <c r="I1277" s="35" t="s">
        <v>1560</v>
      </c>
      <c r="J1277" s="36" t="s">
        <v>1561</v>
      </c>
      <c r="K1277" s="37">
        <v>13365.807865784918</v>
      </c>
      <c r="L1277" s="37">
        <v>-11.712134215082187</v>
      </c>
      <c r="M1277" s="35"/>
    </row>
    <row r="1278" spans="1:13" x14ac:dyDescent="0.3">
      <c r="A1278" s="35" t="s">
        <v>33</v>
      </c>
      <c r="B1278" s="35" t="s">
        <v>1541</v>
      </c>
      <c r="C1278" s="35" t="s">
        <v>1556</v>
      </c>
      <c r="D1278" s="35" t="s">
        <v>188</v>
      </c>
      <c r="E1278" s="35"/>
      <c r="F1278" s="35" t="s">
        <v>189</v>
      </c>
      <c r="G1278" s="35" t="s">
        <v>220</v>
      </c>
      <c r="H1278" s="35" t="s">
        <v>191</v>
      </c>
      <c r="I1278" s="35" t="s">
        <v>1562</v>
      </c>
      <c r="J1278" s="36" t="s">
        <v>1563</v>
      </c>
      <c r="K1278" s="37">
        <v>11835.13</v>
      </c>
      <c r="L1278" s="37">
        <v>11835.13</v>
      </c>
      <c r="M1278" s="35"/>
    </row>
    <row r="1279" spans="1:13" x14ac:dyDescent="0.3">
      <c r="A1279" s="35" t="s">
        <v>33</v>
      </c>
      <c r="B1279" s="35" t="s">
        <v>1541</v>
      </c>
      <c r="C1279" s="35" t="s">
        <v>1556</v>
      </c>
      <c r="D1279" s="35" t="s">
        <v>188</v>
      </c>
      <c r="E1279" s="35"/>
      <c r="F1279" s="35" t="s">
        <v>189</v>
      </c>
      <c r="G1279" s="35" t="s">
        <v>220</v>
      </c>
      <c r="H1279" s="35" t="s">
        <v>191</v>
      </c>
      <c r="I1279" s="35" t="s">
        <v>1562</v>
      </c>
      <c r="J1279" s="36" t="s">
        <v>1564</v>
      </c>
      <c r="K1279" s="37">
        <v>341.52</v>
      </c>
      <c r="L1279" s="37">
        <v>341.52</v>
      </c>
      <c r="M1279" s="35"/>
    </row>
    <row r="1280" spans="1:13" x14ac:dyDescent="0.3">
      <c r="A1280" s="35" t="s">
        <v>33</v>
      </c>
      <c r="B1280" s="35" t="s">
        <v>1541</v>
      </c>
      <c r="C1280" s="35" t="s">
        <v>1556</v>
      </c>
      <c r="D1280" s="35" t="s">
        <v>188</v>
      </c>
      <c r="E1280" s="35"/>
      <c r="F1280" s="35" t="s">
        <v>189</v>
      </c>
      <c r="G1280" s="35" t="s">
        <v>220</v>
      </c>
      <c r="H1280" s="35" t="s">
        <v>191</v>
      </c>
      <c r="I1280" s="35" t="s">
        <v>1562</v>
      </c>
      <c r="J1280" s="36" t="s">
        <v>1565</v>
      </c>
      <c r="K1280" s="37">
        <v>1546.0152642103774</v>
      </c>
      <c r="L1280" s="37">
        <v>1546.0152642103774</v>
      </c>
      <c r="M1280" s="35"/>
    </row>
    <row r="1281" spans="1:13" x14ac:dyDescent="0.3">
      <c r="A1281" s="35" t="s">
        <v>33</v>
      </c>
      <c r="B1281" s="35" t="s">
        <v>1541</v>
      </c>
      <c r="C1281" s="35" t="s">
        <v>1556</v>
      </c>
      <c r="D1281" s="35" t="s">
        <v>188</v>
      </c>
      <c r="E1281" s="35"/>
      <c r="F1281" s="35" t="s">
        <v>189</v>
      </c>
      <c r="G1281" s="35" t="s">
        <v>220</v>
      </c>
      <c r="H1281" s="35" t="s">
        <v>191</v>
      </c>
      <c r="I1281" s="35" t="s">
        <v>1562</v>
      </c>
      <c r="J1281" s="36" t="s">
        <v>1566</v>
      </c>
      <c r="K1281" s="37">
        <v>25973.739839886439</v>
      </c>
      <c r="L1281" s="37">
        <v>25973.739839886439</v>
      </c>
      <c r="M1281" s="35"/>
    </row>
    <row r="1282" spans="1:13" x14ac:dyDescent="0.3">
      <c r="A1282" s="35" t="s">
        <v>33</v>
      </c>
      <c r="B1282" s="35" t="s">
        <v>1541</v>
      </c>
      <c r="C1282" s="35" t="s">
        <v>1556</v>
      </c>
      <c r="D1282" s="35" t="s">
        <v>188</v>
      </c>
      <c r="E1282" s="35"/>
      <c r="F1282" s="35" t="s">
        <v>189</v>
      </c>
      <c r="G1282" s="35" t="s">
        <v>220</v>
      </c>
      <c r="H1282" s="35" t="s">
        <v>191</v>
      </c>
      <c r="I1282" s="35" t="s">
        <v>1562</v>
      </c>
      <c r="J1282" s="36" t="s">
        <v>1567</v>
      </c>
      <c r="K1282" s="37">
        <v>393853.12602998537</v>
      </c>
      <c r="L1282" s="37">
        <v>393853.12602998537</v>
      </c>
      <c r="M1282" s="35"/>
    </row>
    <row r="1283" spans="1:13" x14ac:dyDescent="0.3">
      <c r="A1283" s="35" t="s">
        <v>33</v>
      </c>
      <c r="B1283" s="35" t="s">
        <v>1541</v>
      </c>
      <c r="C1283" s="35" t="s">
        <v>1556</v>
      </c>
      <c r="D1283" s="35" t="s">
        <v>188</v>
      </c>
      <c r="E1283" s="35"/>
      <c r="F1283" s="35" t="s">
        <v>189</v>
      </c>
      <c r="G1283" s="35" t="s">
        <v>220</v>
      </c>
      <c r="H1283" s="35" t="s">
        <v>191</v>
      </c>
      <c r="I1283" s="35" t="s">
        <v>1562</v>
      </c>
      <c r="J1283" s="36" t="s">
        <v>1568</v>
      </c>
      <c r="K1283" s="37">
        <v>10748.801085540863</v>
      </c>
      <c r="L1283" s="37">
        <v>10748.801085540863</v>
      </c>
      <c r="M1283" s="35"/>
    </row>
    <row r="1284" spans="1:13" x14ac:dyDescent="0.3">
      <c r="A1284" s="35" t="s">
        <v>33</v>
      </c>
      <c r="B1284" s="35" t="s">
        <v>1541</v>
      </c>
      <c r="C1284" s="35" t="s">
        <v>1556</v>
      </c>
      <c r="D1284" s="35" t="s">
        <v>188</v>
      </c>
      <c r="E1284" s="35"/>
      <c r="F1284" s="35" t="s">
        <v>189</v>
      </c>
      <c r="G1284" s="35" t="s">
        <v>220</v>
      </c>
      <c r="H1284" s="35" t="s">
        <v>191</v>
      </c>
      <c r="I1284" s="35" t="s">
        <v>1562</v>
      </c>
      <c r="J1284" s="36" t="s">
        <v>1569</v>
      </c>
      <c r="K1284" s="37">
        <v>64022.768396280422</v>
      </c>
      <c r="L1284" s="37">
        <v>64022.768396280422</v>
      </c>
      <c r="M1284" s="35"/>
    </row>
    <row r="1285" spans="1:13" x14ac:dyDescent="0.3">
      <c r="A1285" s="35" t="s">
        <v>33</v>
      </c>
      <c r="B1285" s="35" t="s">
        <v>1541</v>
      </c>
      <c r="C1285" s="35" t="s">
        <v>1556</v>
      </c>
      <c r="D1285" s="35" t="s">
        <v>188</v>
      </c>
      <c r="E1285" s="35"/>
      <c r="F1285" s="35" t="s">
        <v>189</v>
      </c>
      <c r="G1285" s="35" t="s">
        <v>220</v>
      </c>
      <c r="H1285" s="35" t="s">
        <v>191</v>
      </c>
      <c r="I1285" s="35" t="s">
        <v>1562</v>
      </c>
      <c r="J1285" s="36" t="s">
        <v>1570</v>
      </c>
      <c r="K1285" s="37">
        <v>7299.7234288843156</v>
      </c>
      <c r="L1285" s="37">
        <v>7299.7234288843156</v>
      </c>
      <c r="M1285" s="35"/>
    </row>
    <row r="1286" spans="1:13" x14ac:dyDescent="0.3">
      <c r="A1286" s="35" t="s">
        <v>33</v>
      </c>
      <c r="B1286" s="35" t="s">
        <v>1541</v>
      </c>
      <c r="C1286" s="35" t="s">
        <v>1556</v>
      </c>
      <c r="D1286" s="35" t="s">
        <v>188</v>
      </c>
      <c r="E1286" s="35"/>
      <c r="F1286" s="35" t="s">
        <v>189</v>
      </c>
      <c r="G1286" s="35" t="s">
        <v>220</v>
      </c>
      <c r="H1286" s="35" t="s">
        <v>191</v>
      </c>
      <c r="I1286" s="35" t="s">
        <v>1562</v>
      </c>
      <c r="J1286" s="36" t="s">
        <v>1571</v>
      </c>
      <c r="K1286" s="37">
        <v>134139.87647007738</v>
      </c>
      <c r="L1286" s="37">
        <v>134139.87647007738</v>
      </c>
      <c r="M1286" s="35"/>
    </row>
    <row r="1287" spans="1:13" x14ac:dyDescent="0.3">
      <c r="A1287" s="35" t="s">
        <v>33</v>
      </c>
      <c r="B1287" s="35" t="s">
        <v>1541</v>
      </c>
      <c r="C1287" s="35" t="s">
        <v>1556</v>
      </c>
      <c r="D1287" s="35" t="s">
        <v>188</v>
      </c>
      <c r="E1287" s="35"/>
      <c r="F1287" s="35" t="s">
        <v>189</v>
      </c>
      <c r="G1287" s="35" t="s">
        <v>220</v>
      </c>
      <c r="H1287" s="35" t="s">
        <v>191</v>
      </c>
      <c r="I1287" s="35" t="s">
        <v>1562</v>
      </c>
      <c r="J1287" s="36" t="s">
        <v>1572</v>
      </c>
      <c r="K1287" s="37">
        <v>24222.274606515755</v>
      </c>
      <c r="L1287" s="37">
        <v>24222.274606515755</v>
      </c>
      <c r="M1287" s="35"/>
    </row>
    <row r="1288" spans="1:13" x14ac:dyDescent="0.3">
      <c r="A1288" s="35" t="s">
        <v>33</v>
      </c>
      <c r="B1288" s="35" t="s">
        <v>1541</v>
      </c>
      <c r="C1288" s="35" t="s">
        <v>1556</v>
      </c>
      <c r="D1288" s="35" t="s">
        <v>188</v>
      </c>
      <c r="E1288" s="35"/>
      <c r="F1288" s="35" t="s">
        <v>189</v>
      </c>
      <c r="G1288" s="35" t="s">
        <v>220</v>
      </c>
      <c r="H1288" s="35" t="s">
        <v>191</v>
      </c>
      <c r="I1288" s="35" t="s">
        <v>1562</v>
      </c>
      <c r="J1288" s="36" t="s">
        <v>1573</v>
      </c>
      <c r="K1288" s="37">
        <v>62663.81921058915</v>
      </c>
      <c r="L1288" s="37">
        <v>62663.81921058915</v>
      </c>
      <c r="M1288" s="35"/>
    </row>
    <row r="1289" spans="1:13" x14ac:dyDescent="0.3">
      <c r="A1289" s="35" t="s">
        <v>33</v>
      </c>
      <c r="B1289" s="35" t="s">
        <v>1541</v>
      </c>
      <c r="C1289" s="35" t="s">
        <v>1556</v>
      </c>
      <c r="D1289" s="35" t="s">
        <v>188</v>
      </c>
      <c r="E1289" s="35"/>
      <c r="F1289" s="35" t="s">
        <v>189</v>
      </c>
      <c r="G1289" s="35" t="s">
        <v>220</v>
      </c>
      <c r="H1289" s="35" t="s">
        <v>191</v>
      </c>
      <c r="I1289" s="35" t="s">
        <v>1562</v>
      </c>
      <c r="J1289" s="36" t="s">
        <v>1574</v>
      </c>
      <c r="K1289" s="37">
        <v>1830146.3484741536</v>
      </c>
      <c r="L1289" s="37">
        <v>1832409.1884741543</v>
      </c>
      <c r="M1289" s="35"/>
    </row>
    <row r="1290" spans="1:13" x14ac:dyDescent="0.3">
      <c r="A1290" s="35" t="s">
        <v>33</v>
      </c>
      <c r="B1290" s="35" t="s">
        <v>1541</v>
      </c>
      <c r="C1290" s="35" t="s">
        <v>1556</v>
      </c>
      <c r="D1290" s="35" t="s">
        <v>188</v>
      </c>
      <c r="E1290" s="35"/>
      <c r="F1290" s="35" t="s">
        <v>189</v>
      </c>
      <c r="G1290" s="35" t="s">
        <v>220</v>
      </c>
      <c r="H1290" s="35" t="s">
        <v>191</v>
      </c>
      <c r="I1290" s="35" t="s">
        <v>1562</v>
      </c>
      <c r="J1290" s="36" t="s">
        <v>1575</v>
      </c>
      <c r="K1290" s="37">
        <v>4511863.7130746385</v>
      </c>
      <c r="L1290" s="37">
        <v>4421689.2330746381</v>
      </c>
      <c r="M1290" s="35"/>
    </row>
    <row r="1291" spans="1:13" x14ac:dyDescent="0.3">
      <c r="A1291" s="35" t="s">
        <v>33</v>
      </c>
      <c r="B1291" s="35" t="s">
        <v>1541</v>
      </c>
      <c r="C1291" s="35" t="s">
        <v>1556</v>
      </c>
      <c r="D1291" s="35" t="s">
        <v>188</v>
      </c>
      <c r="E1291" s="35"/>
      <c r="F1291" s="35" t="s">
        <v>189</v>
      </c>
      <c r="G1291" s="35" t="s">
        <v>220</v>
      </c>
      <c r="H1291" s="35" t="s">
        <v>191</v>
      </c>
      <c r="I1291" s="35" t="s">
        <v>1562</v>
      </c>
      <c r="J1291" s="36" t="s">
        <v>1576</v>
      </c>
      <c r="K1291" s="37">
        <v>1018439.6729136101</v>
      </c>
      <c r="L1291" s="37">
        <v>1015673.9129136103</v>
      </c>
      <c r="M1291" s="35"/>
    </row>
    <row r="1292" spans="1:13" x14ac:dyDescent="0.3">
      <c r="A1292" s="35" t="s">
        <v>33</v>
      </c>
      <c r="B1292" s="35" t="s">
        <v>1541</v>
      </c>
      <c r="C1292" s="35" t="s">
        <v>1556</v>
      </c>
      <c r="D1292" s="35" t="s">
        <v>188</v>
      </c>
      <c r="E1292" s="35"/>
      <c r="F1292" s="35" t="s">
        <v>189</v>
      </c>
      <c r="G1292" s="35" t="s">
        <v>220</v>
      </c>
      <c r="H1292" s="35" t="s">
        <v>191</v>
      </c>
      <c r="I1292" s="35" t="s">
        <v>1562</v>
      </c>
      <c r="J1292" s="36" t="s">
        <v>1577</v>
      </c>
      <c r="K1292" s="37">
        <v>91482.256311057819</v>
      </c>
      <c r="L1292" s="37">
        <v>91482.256311057819</v>
      </c>
      <c r="M1292" s="35"/>
    </row>
    <row r="1293" spans="1:13" x14ac:dyDescent="0.3">
      <c r="A1293" s="35" t="s">
        <v>33</v>
      </c>
      <c r="B1293" s="35" t="s">
        <v>1541</v>
      </c>
      <c r="C1293" s="35" t="s">
        <v>1556</v>
      </c>
      <c r="D1293" s="35" t="s">
        <v>188</v>
      </c>
      <c r="E1293" s="35"/>
      <c r="F1293" s="35" t="s">
        <v>189</v>
      </c>
      <c r="G1293" s="35" t="s">
        <v>220</v>
      </c>
      <c r="H1293" s="35" t="s">
        <v>191</v>
      </c>
      <c r="I1293" s="35" t="s">
        <v>1562</v>
      </c>
      <c r="J1293" s="36" t="s">
        <v>1578</v>
      </c>
      <c r="K1293" s="37">
        <v>52590.945825949559</v>
      </c>
      <c r="L1293" s="37">
        <v>52590.945825949559</v>
      </c>
      <c r="M1293" s="35"/>
    </row>
    <row r="1294" spans="1:13" x14ac:dyDescent="0.3">
      <c r="A1294" s="35" t="s">
        <v>33</v>
      </c>
      <c r="B1294" s="35" t="s">
        <v>1541</v>
      </c>
      <c r="C1294" s="35" t="s">
        <v>1556</v>
      </c>
      <c r="D1294" s="35" t="s">
        <v>188</v>
      </c>
      <c r="E1294" s="35"/>
      <c r="F1294" s="35" t="s">
        <v>189</v>
      </c>
      <c r="G1294" s="35" t="s">
        <v>220</v>
      </c>
      <c r="H1294" s="35" t="s">
        <v>191</v>
      </c>
      <c r="I1294" s="35" t="s">
        <v>1562</v>
      </c>
      <c r="J1294" s="36" t="s">
        <v>1579</v>
      </c>
      <c r="K1294" s="37">
        <v>32564.014941184032</v>
      </c>
      <c r="L1294" s="37">
        <v>32564.014941184032</v>
      </c>
      <c r="M1294" s="35"/>
    </row>
    <row r="1295" spans="1:13" x14ac:dyDescent="0.3">
      <c r="A1295" s="35" t="s">
        <v>33</v>
      </c>
      <c r="B1295" s="35" t="s">
        <v>1541</v>
      </c>
      <c r="C1295" s="35" t="s">
        <v>1556</v>
      </c>
      <c r="D1295" s="35" t="s">
        <v>188</v>
      </c>
      <c r="E1295" s="35"/>
      <c r="F1295" s="35" t="s">
        <v>189</v>
      </c>
      <c r="G1295" s="35" t="s">
        <v>220</v>
      </c>
      <c r="H1295" s="35" t="s">
        <v>191</v>
      </c>
      <c r="I1295" s="35" t="s">
        <v>1562</v>
      </c>
      <c r="J1295" s="36" t="s">
        <v>1580</v>
      </c>
      <c r="K1295" s="37">
        <v>1118048.8907941356</v>
      </c>
      <c r="L1295" s="37">
        <v>1118048.8907941356</v>
      </c>
      <c r="M1295" s="35"/>
    </row>
    <row r="1296" spans="1:13" x14ac:dyDescent="0.3">
      <c r="A1296" s="35" t="s">
        <v>33</v>
      </c>
      <c r="B1296" s="35" t="s">
        <v>1541</v>
      </c>
      <c r="C1296" s="35" t="s">
        <v>1556</v>
      </c>
      <c r="D1296" s="35" t="s">
        <v>188</v>
      </c>
      <c r="E1296" s="35"/>
      <c r="F1296" s="35" t="s">
        <v>189</v>
      </c>
      <c r="G1296" s="35" t="s">
        <v>220</v>
      </c>
      <c r="H1296" s="35" t="s">
        <v>191</v>
      </c>
      <c r="I1296" s="35" t="s">
        <v>1562</v>
      </c>
      <c r="J1296" s="36" t="s">
        <v>1581</v>
      </c>
      <c r="K1296" s="37">
        <v>6239.0728513363129</v>
      </c>
      <c r="L1296" s="37">
        <v>6239.0728513363129</v>
      </c>
      <c r="M1296" s="35"/>
    </row>
    <row r="1297" spans="1:13" x14ac:dyDescent="0.3">
      <c r="A1297" s="35" t="s">
        <v>33</v>
      </c>
      <c r="B1297" s="35" t="s">
        <v>1541</v>
      </c>
      <c r="C1297" s="35" t="s">
        <v>1556</v>
      </c>
      <c r="D1297" s="35" t="s">
        <v>188</v>
      </c>
      <c r="E1297" s="35"/>
      <c r="F1297" s="35" t="s">
        <v>189</v>
      </c>
      <c r="G1297" s="35" t="s">
        <v>220</v>
      </c>
      <c r="H1297" s="35" t="s">
        <v>191</v>
      </c>
      <c r="I1297" s="35" t="s">
        <v>1562</v>
      </c>
      <c r="J1297" s="36" t="s">
        <v>1582</v>
      </c>
      <c r="K1297" s="37">
        <v>42412.894606103502</v>
      </c>
      <c r="L1297" s="37">
        <v>42412.894606103502</v>
      </c>
      <c r="M1297" s="35"/>
    </row>
    <row r="1298" spans="1:13" x14ac:dyDescent="0.3">
      <c r="A1298" s="35" t="s">
        <v>33</v>
      </c>
      <c r="B1298" s="35" t="s">
        <v>1541</v>
      </c>
      <c r="C1298" s="35" t="s">
        <v>1556</v>
      </c>
      <c r="D1298" s="35" t="s">
        <v>188</v>
      </c>
      <c r="E1298" s="35"/>
      <c r="F1298" s="35" t="s">
        <v>189</v>
      </c>
      <c r="G1298" s="35" t="s">
        <v>220</v>
      </c>
      <c r="H1298" s="35" t="s">
        <v>191</v>
      </c>
      <c r="I1298" s="35" t="s">
        <v>1583</v>
      </c>
      <c r="J1298" s="36" t="s">
        <v>1584</v>
      </c>
      <c r="K1298" s="37">
        <v>3832.0920304230353</v>
      </c>
      <c r="L1298" s="37">
        <v>3832.0920304230353</v>
      </c>
      <c r="M1298" s="35"/>
    </row>
    <row r="1299" spans="1:13" x14ac:dyDescent="0.3">
      <c r="A1299" s="35" t="s">
        <v>33</v>
      </c>
      <c r="B1299" s="35" t="s">
        <v>1541</v>
      </c>
      <c r="C1299" s="35" t="s">
        <v>1556</v>
      </c>
      <c r="D1299" s="35" t="s">
        <v>188</v>
      </c>
      <c r="E1299" s="35"/>
      <c r="F1299" s="35" t="s">
        <v>189</v>
      </c>
      <c r="G1299" s="35" t="s">
        <v>220</v>
      </c>
      <c r="H1299" s="35" t="s">
        <v>191</v>
      </c>
      <c r="I1299" s="35" t="s">
        <v>1585</v>
      </c>
      <c r="J1299" s="36" t="s">
        <v>1586</v>
      </c>
      <c r="K1299" s="37">
        <v>22084.887547108705</v>
      </c>
      <c r="L1299" s="37">
        <v>22084.887547108705</v>
      </c>
      <c r="M1299" s="35"/>
    </row>
    <row r="1300" spans="1:13" x14ac:dyDescent="0.3">
      <c r="A1300" s="35" t="s">
        <v>33</v>
      </c>
      <c r="B1300" s="35" t="s">
        <v>1541</v>
      </c>
      <c r="C1300" s="35" t="s">
        <v>1556</v>
      </c>
      <c r="D1300" s="35" t="s">
        <v>188</v>
      </c>
      <c r="E1300" s="35"/>
      <c r="F1300" s="35" t="s">
        <v>189</v>
      </c>
      <c r="G1300" s="35" t="s">
        <v>220</v>
      </c>
      <c r="H1300" s="35" t="s">
        <v>191</v>
      </c>
      <c r="I1300" s="35" t="s">
        <v>1585</v>
      </c>
      <c r="J1300" s="36" t="s">
        <v>1587</v>
      </c>
      <c r="K1300" s="37">
        <v>1150.5517992814273</v>
      </c>
      <c r="L1300" s="37">
        <v>1150.5517992814273</v>
      </c>
      <c r="M1300" s="35"/>
    </row>
    <row r="1301" spans="1:13" x14ac:dyDescent="0.3">
      <c r="A1301" s="35" t="s">
        <v>33</v>
      </c>
      <c r="B1301" s="35" t="s">
        <v>1541</v>
      </c>
      <c r="C1301" s="35" t="s">
        <v>1556</v>
      </c>
      <c r="D1301" s="35" t="s">
        <v>188</v>
      </c>
      <c r="E1301" s="35"/>
      <c r="F1301" s="35" t="s">
        <v>189</v>
      </c>
      <c r="G1301" s="35" t="s">
        <v>223</v>
      </c>
      <c r="H1301" s="35" t="s">
        <v>191</v>
      </c>
      <c r="I1301" s="35" t="s">
        <v>1557</v>
      </c>
      <c r="J1301" s="36" t="s">
        <v>1588</v>
      </c>
      <c r="K1301" s="37">
        <v>15008821.979840038</v>
      </c>
      <c r="L1301" s="37">
        <v>12520763.669840038</v>
      </c>
      <c r="M1301" s="35"/>
    </row>
    <row r="1302" spans="1:13" x14ac:dyDescent="0.3">
      <c r="A1302" s="35" t="s">
        <v>33</v>
      </c>
      <c r="B1302" s="35" t="s">
        <v>1541</v>
      </c>
      <c r="C1302" s="35" t="s">
        <v>1556</v>
      </c>
      <c r="D1302" s="35" t="s">
        <v>188</v>
      </c>
      <c r="E1302" s="35"/>
      <c r="F1302" s="35" t="s">
        <v>189</v>
      </c>
      <c r="G1302" s="35" t="s">
        <v>223</v>
      </c>
      <c r="H1302" s="35" t="s">
        <v>191</v>
      </c>
      <c r="I1302" s="35" t="s">
        <v>1557</v>
      </c>
      <c r="J1302" s="36" t="s">
        <v>1589</v>
      </c>
      <c r="K1302" s="37">
        <v>660243.10727176489</v>
      </c>
      <c r="L1302" s="37">
        <v>642675.30727176485</v>
      </c>
      <c r="M1302" s="35"/>
    </row>
    <row r="1303" spans="1:13" x14ac:dyDescent="0.3">
      <c r="A1303" s="35" t="s">
        <v>33</v>
      </c>
      <c r="B1303" s="35" t="s">
        <v>1541</v>
      </c>
      <c r="C1303" s="35" t="s">
        <v>1556</v>
      </c>
      <c r="D1303" s="35" t="s">
        <v>188</v>
      </c>
      <c r="E1303" s="35"/>
      <c r="F1303" s="35" t="s">
        <v>189</v>
      </c>
      <c r="G1303" s="35" t="s">
        <v>223</v>
      </c>
      <c r="H1303" s="35" t="s">
        <v>191</v>
      </c>
      <c r="I1303" s="35" t="s">
        <v>1557</v>
      </c>
      <c r="J1303" s="36" t="s">
        <v>1590</v>
      </c>
      <c r="K1303" s="37">
        <v>294272.34995868092</v>
      </c>
      <c r="L1303" s="37">
        <v>278067.13995868096</v>
      </c>
      <c r="M1303" s="35"/>
    </row>
    <row r="1304" spans="1:13" x14ac:dyDescent="0.3">
      <c r="A1304" s="35" t="s">
        <v>33</v>
      </c>
      <c r="B1304" s="35" t="s">
        <v>1541</v>
      </c>
      <c r="C1304" s="35" t="s">
        <v>1556</v>
      </c>
      <c r="D1304" s="35" t="s">
        <v>188</v>
      </c>
      <c r="E1304" s="35"/>
      <c r="F1304" s="35" t="s">
        <v>189</v>
      </c>
      <c r="G1304" s="35" t="s">
        <v>223</v>
      </c>
      <c r="H1304" s="35" t="s">
        <v>191</v>
      </c>
      <c r="I1304" s="35" t="s">
        <v>1557</v>
      </c>
      <c r="J1304" s="36" t="s">
        <v>1591</v>
      </c>
      <c r="K1304" s="37">
        <v>1836088.1567072237</v>
      </c>
      <c r="L1304" s="37">
        <v>1509162.8167072237</v>
      </c>
      <c r="M1304" s="35"/>
    </row>
    <row r="1305" spans="1:13" x14ac:dyDescent="0.3">
      <c r="A1305" s="35" t="s">
        <v>33</v>
      </c>
      <c r="B1305" s="35" t="s">
        <v>1541</v>
      </c>
      <c r="C1305" s="35" t="s">
        <v>1556</v>
      </c>
      <c r="D1305" s="35" t="s">
        <v>188</v>
      </c>
      <c r="E1305" s="35"/>
      <c r="F1305" s="35" t="s">
        <v>189</v>
      </c>
      <c r="G1305" s="35" t="s">
        <v>223</v>
      </c>
      <c r="H1305" s="35" t="s">
        <v>191</v>
      </c>
      <c r="I1305" s="35" t="s">
        <v>1557</v>
      </c>
      <c r="J1305" s="36" t="s">
        <v>1592</v>
      </c>
      <c r="K1305" s="37">
        <v>51000.122963915092</v>
      </c>
      <c r="L1305" s="37">
        <v>51000.122963915092</v>
      </c>
      <c r="M1305" s="35"/>
    </row>
    <row r="1306" spans="1:13" x14ac:dyDescent="0.3">
      <c r="A1306" s="35" t="s">
        <v>33</v>
      </c>
      <c r="B1306" s="35" t="s">
        <v>1541</v>
      </c>
      <c r="C1306" s="35" t="s">
        <v>1556</v>
      </c>
      <c r="D1306" s="35" t="s">
        <v>188</v>
      </c>
      <c r="E1306" s="35"/>
      <c r="F1306" s="35" t="s">
        <v>189</v>
      </c>
      <c r="G1306" s="35" t="s">
        <v>223</v>
      </c>
      <c r="H1306" s="35" t="s">
        <v>191</v>
      </c>
      <c r="I1306" s="35" t="s">
        <v>1560</v>
      </c>
      <c r="J1306" s="36" t="s">
        <v>1593</v>
      </c>
      <c r="K1306" s="37">
        <v>2128183.8869379102</v>
      </c>
      <c r="L1306" s="37">
        <v>762754.94693791028</v>
      </c>
      <c r="M1306" s="35"/>
    </row>
    <row r="1307" spans="1:13" x14ac:dyDescent="0.3">
      <c r="A1307" s="35" t="s">
        <v>33</v>
      </c>
      <c r="B1307" s="35" t="s">
        <v>1541</v>
      </c>
      <c r="C1307" s="35" t="s">
        <v>1556</v>
      </c>
      <c r="D1307" s="35" t="s">
        <v>188</v>
      </c>
      <c r="E1307" s="35"/>
      <c r="F1307" s="35" t="s">
        <v>189</v>
      </c>
      <c r="G1307" s="35" t="s">
        <v>223</v>
      </c>
      <c r="H1307" s="35" t="s">
        <v>191</v>
      </c>
      <c r="I1307" s="35" t="s">
        <v>1560</v>
      </c>
      <c r="J1307" s="36" t="s">
        <v>1594</v>
      </c>
      <c r="K1307" s="37">
        <v>72890.600786859315</v>
      </c>
      <c r="L1307" s="37">
        <v>72890.600786859315</v>
      </c>
      <c r="M1307" s="35"/>
    </row>
    <row r="1308" spans="1:13" x14ac:dyDescent="0.3">
      <c r="A1308" s="35" t="s">
        <v>33</v>
      </c>
      <c r="B1308" s="35" t="s">
        <v>1541</v>
      </c>
      <c r="C1308" s="35" t="s">
        <v>1556</v>
      </c>
      <c r="D1308" s="35" t="s">
        <v>188</v>
      </c>
      <c r="E1308" s="35"/>
      <c r="F1308" s="35" t="s">
        <v>189</v>
      </c>
      <c r="G1308" s="35" t="s">
        <v>223</v>
      </c>
      <c r="H1308" s="35" t="s">
        <v>191</v>
      </c>
      <c r="I1308" s="35" t="s">
        <v>1560</v>
      </c>
      <c r="J1308" s="36" t="s">
        <v>1595</v>
      </c>
      <c r="K1308" s="37">
        <v>578.8527653198164</v>
      </c>
      <c r="L1308" s="37">
        <v>578.8527653198164</v>
      </c>
      <c r="M1308" s="35"/>
    </row>
    <row r="1309" spans="1:13" x14ac:dyDescent="0.3">
      <c r="A1309" s="35" t="s">
        <v>33</v>
      </c>
      <c r="B1309" s="35" t="s">
        <v>1541</v>
      </c>
      <c r="C1309" s="35" t="s">
        <v>1556</v>
      </c>
      <c r="D1309" s="35" t="s">
        <v>188</v>
      </c>
      <c r="E1309" s="35"/>
      <c r="F1309" s="35" t="s">
        <v>189</v>
      </c>
      <c r="G1309" s="35" t="s">
        <v>223</v>
      </c>
      <c r="H1309" s="35" t="s">
        <v>191</v>
      </c>
      <c r="I1309" s="35" t="s">
        <v>1560</v>
      </c>
      <c r="J1309" s="36" t="s">
        <v>1596</v>
      </c>
      <c r="K1309" s="37">
        <v>-154.54227075132076</v>
      </c>
      <c r="L1309" s="37">
        <v>-154.54227075132076</v>
      </c>
      <c r="M1309" s="35"/>
    </row>
    <row r="1310" spans="1:13" x14ac:dyDescent="0.3">
      <c r="A1310" s="35" t="s">
        <v>33</v>
      </c>
      <c r="B1310" s="35" t="s">
        <v>1541</v>
      </c>
      <c r="C1310" s="35" t="s">
        <v>1556</v>
      </c>
      <c r="D1310" s="35" t="s">
        <v>188</v>
      </c>
      <c r="E1310" s="35"/>
      <c r="F1310" s="35" t="s">
        <v>189</v>
      </c>
      <c r="G1310" s="35" t="s">
        <v>223</v>
      </c>
      <c r="H1310" s="35" t="s">
        <v>191</v>
      </c>
      <c r="I1310" s="35" t="s">
        <v>1597</v>
      </c>
      <c r="J1310" s="36" t="s">
        <v>1598</v>
      </c>
      <c r="K1310" s="37">
        <v>39840.478051214668</v>
      </c>
      <c r="L1310" s="37">
        <v>39840.478051214668</v>
      </c>
      <c r="M1310" s="35"/>
    </row>
    <row r="1311" spans="1:13" x14ac:dyDescent="0.3">
      <c r="A1311" s="35" t="s">
        <v>33</v>
      </c>
      <c r="B1311" s="35" t="s">
        <v>1541</v>
      </c>
      <c r="C1311" s="35" t="s">
        <v>1556</v>
      </c>
      <c r="D1311" s="35" t="s">
        <v>188</v>
      </c>
      <c r="E1311" s="35"/>
      <c r="F1311" s="35" t="s">
        <v>189</v>
      </c>
      <c r="G1311" s="35" t="s">
        <v>223</v>
      </c>
      <c r="H1311" s="35" t="s">
        <v>191</v>
      </c>
      <c r="I1311" s="35" t="s">
        <v>1597</v>
      </c>
      <c r="J1311" s="36" t="s">
        <v>1599</v>
      </c>
      <c r="K1311" s="37">
        <v>150813.5131751695</v>
      </c>
      <c r="L1311" s="37">
        <v>129656.64317516948</v>
      </c>
      <c r="M1311" s="35"/>
    </row>
    <row r="1312" spans="1:13" x14ac:dyDescent="0.3">
      <c r="A1312" s="35" t="s">
        <v>33</v>
      </c>
      <c r="B1312" s="35" t="s">
        <v>1541</v>
      </c>
      <c r="C1312" s="35" t="s">
        <v>1556</v>
      </c>
      <c r="D1312" s="35" t="s">
        <v>188</v>
      </c>
      <c r="E1312" s="35"/>
      <c r="F1312" s="35" t="s">
        <v>189</v>
      </c>
      <c r="G1312" s="35" t="s">
        <v>223</v>
      </c>
      <c r="H1312" s="35" t="s">
        <v>191</v>
      </c>
      <c r="I1312" s="35" t="s">
        <v>1597</v>
      </c>
      <c r="J1312" s="36" t="s">
        <v>1600</v>
      </c>
      <c r="K1312" s="37">
        <v>-1.7564454145683612</v>
      </c>
      <c r="L1312" s="37">
        <v>-1.7564454145683612</v>
      </c>
      <c r="M1312" s="35"/>
    </row>
    <row r="1313" spans="1:13" x14ac:dyDescent="0.3">
      <c r="A1313" s="35" t="s">
        <v>33</v>
      </c>
      <c r="B1313" s="35" t="s">
        <v>1541</v>
      </c>
      <c r="C1313" s="35" t="s">
        <v>1556</v>
      </c>
      <c r="D1313" s="35" t="s">
        <v>188</v>
      </c>
      <c r="E1313" s="35"/>
      <c r="F1313" s="35" t="s">
        <v>189</v>
      </c>
      <c r="G1313" s="35" t="s">
        <v>223</v>
      </c>
      <c r="H1313" s="35" t="s">
        <v>191</v>
      </c>
      <c r="I1313" s="35" t="s">
        <v>1597</v>
      </c>
      <c r="J1313" s="36" t="s">
        <v>1601</v>
      </c>
      <c r="K1313" s="37">
        <v>34145.409203633804</v>
      </c>
      <c r="L1313" s="37">
        <v>34145.409203633804</v>
      </c>
      <c r="M1313" s="35"/>
    </row>
    <row r="1314" spans="1:13" x14ac:dyDescent="0.3">
      <c r="A1314" s="35" t="s">
        <v>33</v>
      </c>
      <c r="B1314" s="35" t="s">
        <v>1541</v>
      </c>
      <c r="C1314" s="35" t="s">
        <v>1556</v>
      </c>
      <c r="D1314" s="35" t="s">
        <v>188</v>
      </c>
      <c r="E1314" s="35"/>
      <c r="F1314" s="35" t="s">
        <v>189</v>
      </c>
      <c r="G1314" s="35" t="s">
        <v>223</v>
      </c>
      <c r="H1314" s="35" t="s">
        <v>191</v>
      </c>
      <c r="I1314" s="35" t="s">
        <v>1602</v>
      </c>
      <c r="J1314" s="36" t="s">
        <v>1603</v>
      </c>
      <c r="K1314" s="37">
        <v>-1.0365409329428985</v>
      </c>
      <c r="L1314" s="37">
        <v>-1.0365409329428985</v>
      </c>
      <c r="M1314" s="35"/>
    </row>
    <row r="1315" spans="1:13" x14ac:dyDescent="0.3">
      <c r="A1315" s="35" t="s">
        <v>33</v>
      </c>
      <c r="B1315" s="35" t="s">
        <v>1541</v>
      </c>
      <c r="C1315" s="35" t="s">
        <v>1556</v>
      </c>
      <c r="D1315" s="35" t="s">
        <v>188</v>
      </c>
      <c r="E1315" s="35"/>
      <c r="F1315" s="35" t="s">
        <v>189</v>
      </c>
      <c r="G1315" s="35" t="s">
        <v>223</v>
      </c>
      <c r="H1315" s="35" t="s">
        <v>191</v>
      </c>
      <c r="I1315" s="35" t="s">
        <v>1602</v>
      </c>
      <c r="J1315" s="36" t="s">
        <v>1604</v>
      </c>
      <c r="K1315" s="37">
        <v>77813.070024010492</v>
      </c>
      <c r="L1315" s="37">
        <v>77813.070024010492</v>
      </c>
      <c r="M1315" s="35"/>
    </row>
    <row r="1316" spans="1:13" x14ac:dyDescent="0.3">
      <c r="A1316" s="35" t="s">
        <v>33</v>
      </c>
      <c r="B1316" s="35" t="s">
        <v>1541</v>
      </c>
      <c r="C1316" s="35" t="s">
        <v>1556</v>
      </c>
      <c r="D1316" s="35" t="s">
        <v>188</v>
      </c>
      <c r="E1316" s="35"/>
      <c r="F1316" s="35" t="s">
        <v>189</v>
      </c>
      <c r="G1316" s="35" t="s">
        <v>223</v>
      </c>
      <c r="H1316" s="35" t="s">
        <v>191</v>
      </c>
      <c r="I1316" s="35" t="s">
        <v>1605</v>
      </c>
      <c r="J1316" s="36" t="s">
        <v>1606</v>
      </c>
      <c r="K1316" s="37">
        <v>78939062.889834002</v>
      </c>
      <c r="L1316" s="37">
        <v>49353030.149834</v>
      </c>
      <c r="M1316" s="35"/>
    </row>
    <row r="1317" spans="1:13" x14ac:dyDescent="0.3">
      <c r="A1317" s="35" t="s">
        <v>33</v>
      </c>
      <c r="B1317" s="35" t="s">
        <v>1541</v>
      </c>
      <c r="C1317" s="35" t="s">
        <v>1556</v>
      </c>
      <c r="D1317" s="35" t="s">
        <v>188</v>
      </c>
      <c r="E1317" s="35"/>
      <c r="F1317" s="35" t="s">
        <v>189</v>
      </c>
      <c r="G1317" s="35" t="s">
        <v>223</v>
      </c>
      <c r="H1317" s="35" t="s">
        <v>191</v>
      </c>
      <c r="I1317" s="35" t="s">
        <v>1605</v>
      </c>
      <c r="J1317" s="36" t="s">
        <v>1607</v>
      </c>
      <c r="K1317" s="37">
        <v>633734.36946793646</v>
      </c>
      <c r="L1317" s="37">
        <v>243573.28946793653</v>
      </c>
      <c r="M1317" s="35"/>
    </row>
    <row r="1318" spans="1:13" x14ac:dyDescent="0.3">
      <c r="A1318" s="35" t="s">
        <v>33</v>
      </c>
      <c r="B1318" s="35" t="s">
        <v>1541</v>
      </c>
      <c r="C1318" s="35" t="s">
        <v>1556</v>
      </c>
      <c r="D1318" s="35" t="s">
        <v>188</v>
      </c>
      <c r="E1318" s="35"/>
      <c r="F1318" s="35" t="s">
        <v>189</v>
      </c>
      <c r="G1318" s="35" t="s">
        <v>223</v>
      </c>
      <c r="H1318" s="35" t="s">
        <v>191</v>
      </c>
      <c r="I1318" s="35" t="s">
        <v>1605</v>
      </c>
      <c r="J1318" s="36" t="s">
        <v>1608</v>
      </c>
      <c r="K1318" s="37">
        <v>1370038.7802316851</v>
      </c>
      <c r="L1318" s="37">
        <v>1278322.0102316851</v>
      </c>
      <c r="M1318" s="35"/>
    </row>
    <row r="1319" spans="1:13" x14ac:dyDescent="0.3">
      <c r="A1319" s="35" t="s">
        <v>33</v>
      </c>
      <c r="B1319" s="35" t="s">
        <v>1541</v>
      </c>
      <c r="C1319" s="35" t="s">
        <v>1556</v>
      </c>
      <c r="D1319" s="35" t="s">
        <v>188</v>
      </c>
      <c r="E1319" s="35"/>
      <c r="F1319" s="35" t="s">
        <v>189</v>
      </c>
      <c r="G1319" s="35" t="s">
        <v>223</v>
      </c>
      <c r="H1319" s="35" t="s">
        <v>191</v>
      </c>
      <c r="I1319" s="35" t="s">
        <v>1605</v>
      </c>
      <c r="J1319" s="36" t="s">
        <v>1609</v>
      </c>
      <c r="K1319" s="37">
        <v>7800834.9935809001</v>
      </c>
      <c r="L1319" s="37">
        <v>5685823.2335809004</v>
      </c>
      <c r="M1319" s="35"/>
    </row>
    <row r="1320" spans="1:13" x14ac:dyDescent="0.3">
      <c r="A1320" s="35" t="s">
        <v>33</v>
      </c>
      <c r="B1320" s="35" t="s">
        <v>1541</v>
      </c>
      <c r="C1320" s="35" t="s">
        <v>1556</v>
      </c>
      <c r="D1320" s="35" t="s">
        <v>188</v>
      </c>
      <c r="E1320" s="35"/>
      <c r="F1320" s="35" t="s">
        <v>189</v>
      </c>
      <c r="G1320" s="35" t="s">
        <v>223</v>
      </c>
      <c r="H1320" s="35" t="s">
        <v>191</v>
      </c>
      <c r="I1320" s="35" t="s">
        <v>1605</v>
      </c>
      <c r="J1320" s="36" t="s">
        <v>1610</v>
      </c>
      <c r="K1320" s="37">
        <v>624048.40870301053</v>
      </c>
      <c r="L1320" s="37">
        <v>343886.24870301055</v>
      </c>
      <c r="M1320" s="35"/>
    </row>
    <row r="1321" spans="1:13" x14ac:dyDescent="0.3">
      <c r="A1321" s="35" t="s">
        <v>33</v>
      </c>
      <c r="B1321" s="35" t="s">
        <v>1541</v>
      </c>
      <c r="C1321" s="35" t="s">
        <v>1556</v>
      </c>
      <c r="D1321" s="35" t="s">
        <v>188</v>
      </c>
      <c r="E1321" s="35"/>
      <c r="F1321" s="35" t="s">
        <v>189</v>
      </c>
      <c r="G1321" s="35" t="s">
        <v>223</v>
      </c>
      <c r="H1321" s="35" t="s">
        <v>191</v>
      </c>
      <c r="I1321" s="35" t="s">
        <v>1605</v>
      </c>
      <c r="J1321" s="36" t="s">
        <v>1611</v>
      </c>
      <c r="K1321" s="37">
        <v>11792540.068027539</v>
      </c>
      <c r="L1321" s="37">
        <v>6816401.1980275391</v>
      </c>
      <c r="M1321" s="35"/>
    </row>
    <row r="1322" spans="1:13" x14ac:dyDescent="0.3">
      <c r="A1322" s="35" t="s">
        <v>33</v>
      </c>
      <c r="B1322" s="35" t="s">
        <v>1541</v>
      </c>
      <c r="C1322" s="35" t="s">
        <v>1556</v>
      </c>
      <c r="D1322" s="35" t="s">
        <v>188</v>
      </c>
      <c r="E1322" s="35"/>
      <c r="F1322" s="35" t="s">
        <v>189</v>
      </c>
      <c r="G1322" s="35" t="s">
        <v>223</v>
      </c>
      <c r="H1322" s="35" t="s">
        <v>191</v>
      </c>
      <c r="I1322" s="35" t="s">
        <v>1605</v>
      </c>
      <c r="J1322" s="36" t="s">
        <v>1612</v>
      </c>
      <c r="K1322" s="37">
        <v>-8.071314064852686E-2</v>
      </c>
      <c r="L1322" s="37">
        <v>-8.071314064852686E-2</v>
      </c>
      <c r="M1322" s="35"/>
    </row>
    <row r="1323" spans="1:13" x14ac:dyDescent="0.3">
      <c r="A1323" s="35" t="s">
        <v>33</v>
      </c>
      <c r="B1323" s="35" t="s">
        <v>1541</v>
      </c>
      <c r="C1323" s="35" t="s">
        <v>1556</v>
      </c>
      <c r="D1323" s="35" t="s">
        <v>188</v>
      </c>
      <c r="E1323" s="35"/>
      <c r="F1323" s="35" t="s">
        <v>189</v>
      </c>
      <c r="G1323" s="35" t="s">
        <v>223</v>
      </c>
      <c r="H1323" s="35" t="s">
        <v>191</v>
      </c>
      <c r="I1323" s="35" t="s">
        <v>1613</v>
      </c>
      <c r="J1323" s="36" t="s">
        <v>1614</v>
      </c>
      <c r="K1323" s="37">
        <v>698967.4825058938</v>
      </c>
      <c r="L1323" s="37">
        <v>481757.73250589392</v>
      </c>
      <c r="M1323" s="35"/>
    </row>
    <row r="1324" spans="1:13" x14ac:dyDescent="0.3">
      <c r="A1324" s="35" t="s">
        <v>33</v>
      </c>
      <c r="B1324" s="35" t="s">
        <v>1541</v>
      </c>
      <c r="C1324" s="35" t="s">
        <v>1556</v>
      </c>
      <c r="D1324" s="35" t="s">
        <v>188</v>
      </c>
      <c r="E1324" s="35"/>
      <c r="F1324" s="35" t="s">
        <v>189</v>
      </c>
      <c r="G1324" s="35" t="s">
        <v>223</v>
      </c>
      <c r="H1324" s="35" t="s">
        <v>191</v>
      </c>
      <c r="I1324" s="35" t="s">
        <v>1613</v>
      </c>
      <c r="J1324" s="36" t="s">
        <v>1615</v>
      </c>
      <c r="K1324" s="37">
        <v>225928.6879717024</v>
      </c>
      <c r="L1324" s="37">
        <v>15087.667971702389</v>
      </c>
      <c r="M1324" s="35"/>
    </row>
    <row r="1325" spans="1:13" x14ac:dyDescent="0.3">
      <c r="A1325" s="35" t="s">
        <v>33</v>
      </c>
      <c r="B1325" s="35" t="s">
        <v>1541</v>
      </c>
      <c r="C1325" s="35" t="s">
        <v>1556</v>
      </c>
      <c r="D1325" s="35" t="s">
        <v>188</v>
      </c>
      <c r="E1325" s="35"/>
      <c r="F1325" s="35" t="s">
        <v>189</v>
      </c>
      <c r="G1325" s="35" t="s">
        <v>223</v>
      </c>
      <c r="H1325" s="35" t="s">
        <v>191</v>
      </c>
      <c r="I1325" s="35" t="s">
        <v>1613</v>
      </c>
      <c r="J1325" s="36" t="s">
        <v>1616</v>
      </c>
      <c r="K1325" s="37">
        <v>80893.683363345524</v>
      </c>
      <c r="L1325" s="37">
        <v>65811.253363345517</v>
      </c>
      <c r="M1325" s="35"/>
    </row>
    <row r="1326" spans="1:13" x14ac:dyDescent="0.3">
      <c r="A1326" s="35" t="s">
        <v>33</v>
      </c>
      <c r="B1326" s="35" t="s">
        <v>1541</v>
      </c>
      <c r="C1326" s="35" t="s">
        <v>1556</v>
      </c>
      <c r="D1326" s="35" t="s">
        <v>188</v>
      </c>
      <c r="E1326" s="35"/>
      <c r="F1326" s="35" t="s">
        <v>189</v>
      </c>
      <c r="G1326" s="35" t="s">
        <v>223</v>
      </c>
      <c r="H1326" s="35" t="s">
        <v>191</v>
      </c>
      <c r="I1326" s="35" t="s">
        <v>1613</v>
      </c>
      <c r="J1326" s="36" t="s">
        <v>1617</v>
      </c>
      <c r="K1326" s="37">
        <v>141056.67821047234</v>
      </c>
      <c r="L1326" s="37">
        <v>2157.4282104723516</v>
      </c>
      <c r="M1326" s="35"/>
    </row>
    <row r="1327" spans="1:13" x14ac:dyDescent="0.3">
      <c r="A1327" s="35" t="s">
        <v>33</v>
      </c>
      <c r="B1327" s="35" t="s">
        <v>1541</v>
      </c>
      <c r="C1327" s="35" t="s">
        <v>1556</v>
      </c>
      <c r="D1327" s="35" t="s">
        <v>188</v>
      </c>
      <c r="E1327" s="35"/>
      <c r="F1327" s="35" t="s">
        <v>189</v>
      </c>
      <c r="G1327" s="35" t="s">
        <v>223</v>
      </c>
      <c r="H1327" s="35" t="s">
        <v>191</v>
      </c>
      <c r="I1327" s="35" t="s">
        <v>1613</v>
      </c>
      <c r="J1327" s="36" t="s">
        <v>1618</v>
      </c>
      <c r="K1327" s="37">
        <v>187883.38700978321</v>
      </c>
      <c r="L1327" s="37">
        <v>6816.6870097832161</v>
      </c>
      <c r="M1327" s="35"/>
    </row>
    <row r="1328" spans="1:13" x14ac:dyDescent="0.3">
      <c r="A1328" s="35" t="s">
        <v>33</v>
      </c>
      <c r="B1328" s="35" t="s">
        <v>1541</v>
      </c>
      <c r="C1328" s="35" t="s">
        <v>1556</v>
      </c>
      <c r="D1328" s="35" t="s">
        <v>188</v>
      </c>
      <c r="E1328" s="35"/>
      <c r="F1328" s="35" t="s">
        <v>189</v>
      </c>
      <c r="G1328" s="35" t="s">
        <v>223</v>
      </c>
      <c r="H1328" s="35" t="s">
        <v>191</v>
      </c>
      <c r="I1328" s="35" t="s">
        <v>1613</v>
      </c>
      <c r="J1328" s="36" t="s">
        <v>1619</v>
      </c>
      <c r="K1328" s="37">
        <v>126890.65533117803</v>
      </c>
      <c r="L1328" s="37">
        <v>2003.5453311780147</v>
      </c>
      <c r="M1328" s="35"/>
    </row>
    <row r="1329" spans="1:13" x14ac:dyDescent="0.3">
      <c r="A1329" s="35" t="s">
        <v>33</v>
      </c>
      <c r="B1329" s="35" t="s">
        <v>1541</v>
      </c>
      <c r="C1329" s="35" t="s">
        <v>1556</v>
      </c>
      <c r="D1329" s="35" t="s">
        <v>188</v>
      </c>
      <c r="E1329" s="35"/>
      <c r="F1329" s="35" t="s">
        <v>189</v>
      </c>
      <c r="G1329" s="35" t="s">
        <v>223</v>
      </c>
      <c r="H1329" s="35" t="s">
        <v>191</v>
      </c>
      <c r="I1329" s="35" t="s">
        <v>1620</v>
      </c>
      <c r="J1329" s="36" t="s">
        <v>1621</v>
      </c>
      <c r="K1329" s="37">
        <v>601914.6897651836</v>
      </c>
      <c r="L1329" s="37">
        <v>313918.74976518366</v>
      </c>
      <c r="M1329" s="35"/>
    </row>
    <row r="1330" spans="1:13" x14ac:dyDescent="0.3">
      <c r="A1330" s="35" t="s">
        <v>33</v>
      </c>
      <c r="B1330" s="35" t="s">
        <v>1541</v>
      </c>
      <c r="C1330" s="35" t="s">
        <v>1556</v>
      </c>
      <c r="D1330" s="35" t="s">
        <v>188</v>
      </c>
      <c r="E1330" s="35"/>
      <c r="F1330" s="35" t="s">
        <v>189</v>
      </c>
      <c r="G1330" s="35" t="s">
        <v>223</v>
      </c>
      <c r="H1330" s="35" t="s">
        <v>191</v>
      </c>
      <c r="I1330" s="35" t="s">
        <v>1620</v>
      </c>
      <c r="J1330" s="36" t="s">
        <v>1622</v>
      </c>
      <c r="K1330" s="37">
        <v>3098.6136316503398</v>
      </c>
      <c r="L1330" s="37">
        <v>3098.6136316503398</v>
      </c>
      <c r="M1330" s="35"/>
    </row>
    <row r="1331" spans="1:13" x14ac:dyDescent="0.3">
      <c r="A1331" s="35" t="s">
        <v>33</v>
      </c>
      <c r="B1331" s="35" t="s">
        <v>1541</v>
      </c>
      <c r="C1331" s="35" t="s">
        <v>1556</v>
      </c>
      <c r="D1331" s="35" t="s">
        <v>188</v>
      </c>
      <c r="E1331" s="35"/>
      <c r="F1331" s="35" t="s">
        <v>189</v>
      </c>
      <c r="G1331" s="35" t="s">
        <v>223</v>
      </c>
      <c r="H1331" s="35" t="s">
        <v>191</v>
      </c>
      <c r="I1331" s="35" t="s">
        <v>1620</v>
      </c>
      <c r="J1331" s="36" t="s">
        <v>1623</v>
      </c>
      <c r="K1331" s="37">
        <v>123893.49512626656</v>
      </c>
      <c r="L1331" s="37">
        <v>123893.49512626656</v>
      </c>
      <c r="M1331" s="35"/>
    </row>
    <row r="1332" spans="1:13" x14ac:dyDescent="0.3">
      <c r="A1332" s="35" t="s">
        <v>33</v>
      </c>
      <c r="B1332" s="35" t="s">
        <v>1541</v>
      </c>
      <c r="C1332" s="35" t="s">
        <v>1556</v>
      </c>
      <c r="D1332" s="35" t="s">
        <v>188</v>
      </c>
      <c r="E1332" s="35"/>
      <c r="F1332" s="35" t="s">
        <v>189</v>
      </c>
      <c r="G1332" s="35" t="s">
        <v>223</v>
      </c>
      <c r="H1332" s="35" t="s">
        <v>191</v>
      </c>
      <c r="I1332" s="35" t="s">
        <v>1624</v>
      </c>
      <c r="J1332" s="36" t="s">
        <v>1625</v>
      </c>
      <c r="K1332" s="37">
        <v>-64026.449999999975</v>
      </c>
      <c r="L1332" s="37">
        <v>-92482.650000000038</v>
      </c>
      <c r="M1332" s="35"/>
    </row>
    <row r="1333" spans="1:13" x14ac:dyDescent="0.3">
      <c r="A1333" s="35" t="s">
        <v>33</v>
      </c>
      <c r="B1333" s="35" t="s">
        <v>1541</v>
      </c>
      <c r="C1333" s="35" t="s">
        <v>1556</v>
      </c>
      <c r="D1333" s="35" t="s">
        <v>188</v>
      </c>
      <c r="E1333" s="35"/>
      <c r="F1333" s="35" t="s">
        <v>189</v>
      </c>
      <c r="G1333" s="35" t="s">
        <v>223</v>
      </c>
      <c r="H1333" s="35" t="s">
        <v>191</v>
      </c>
      <c r="I1333" s="35" t="s">
        <v>1626</v>
      </c>
      <c r="J1333" s="36" t="s">
        <v>1627</v>
      </c>
      <c r="K1333" s="37">
        <v>3045.4813183678516</v>
      </c>
      <c r="L1333" s="37">
        <v>3045.4813183678516</v>
      </c>
      <c r="M1333" s="35"/>
    </row>
    <row r="1334" spans="1:13" x14ac:dyDescent="0.3">
      <c r="A1334" s="35" t="s">
        <v>33</v>
      </c>
      <c r="B1334" s="35" t="s">
        <v>1541</v>
      </c>
      <c r="C1334" s="35" t="s">
        <v>1556</v>
      </c>
      <c r="D1334" s="35" t="s">
        <v>188</v>
      </c>
      <c r="E1334" s="35"/>
      <c r="F1334" s="35" t="s">
        <v>189</v>
      </c>
      <c r="G1334" s="35" t="s">
        <v>223</v>
      </c>
      <c r="H1334" s="35" t="s">
        <v>191</v>
      </c>
      <c r="I1334" s="35" t="s">
        <v>1552</v>
      </c>
      <c r="J1334" s="36" t="s">
        <v>1628</v>
      </c>
      <c r="K1334" s="37">
        <v>2806389.8830875261</v>
      </c>
      <c r="L1334" s="37">
        <v>2627587.303087526</v>
      </c>
      <c r="M1334" s="35"/>
    </row>
    <row r="1335" spans="1:13" x14ac:dyDescent="0.3">
      <c r="A1335" s="35" t="s">
        <v>33</v>
      </c>
      <c r="B1335" s="35" t="s">
        <v>1541</v>
      </c>
      <c r="C1335" s="35" t="s">
        <v>1556</v>
      </c>
      <c r="D1335" s="35" t="s">
        <v>188</v>
      </c>
      <c r="E1335" s="35"/>
      <c r="F1335" s="35" t="s">
        <v>189</v>
      </c>
      <c r="G1335" s="35" t="s">
        <v>223</v>
      </c>
      <c r="H1335" s="35" t="s">
        <v>191</v>
      </c>
      <c r="I1335" s="35" t="s">
        <v>1552</v>
      </c>
      <c r="J1335" s="36" t="s">
        <v>1629</v>
      </c>
      <c r="K1335" s="37">
        <v>11770191.049076922</v>
      </c>
      <c r="L1335" s="37">
        <v>10970509.269076921</v>
      </c>
      <c r="M1335" s="35"/>
    </row>
    <row r="1336" spans="1:13" x14ac:dyDescent="0.3">
      <c r="A1336" s="35" t="s">
        <v>33</v>
      </c>
      <c r="B1336" s="35" t="s">
        <v>1541</v>
      </c>
      <c r="C1336" s="35" t="s">
        <v>1556</v>
      </c>
      <c r="D1336" s="35" t="s">
        <v>188</v>
      </c>
      <c r="E1336" s="35"/>
      <c r="F1336" s="35" t="s">
        <v>189</v>
      </c>
      <c r="G1336" s="35" t="s">
        <v>223</v>
      </c>
      <c r="H1336" s="35" t="s">
        <v>191</v>
      </c>
      <c r="I1336" s="35" t="s">
        <v>1552</v>
      </c>
      <c r="J1336" s="36" t="s">
        <v>1630</v>
      </c>
      <c r="K1336" s="37">
        <v>457749.39043905103</v>
      </c>
      <c r="L1336" s="37">
        <v>193536.52043905103</v>
      </c>
      <c r="M1336" s="35"/>
    </row>
    <row r="1337" spans="1:13" x14ac:dyDescent="0.3">
      <c r="A1337" s="35" t="s">
        <v>33</v>
      </c>
      <c r="B1337" s="35" t="s">
        <v>1541</v>
      </c>
      <c r="C1337" s="35" t="s">
        <v>1556</v>
      </c>
      <c r="D1337" s="35" t="s">
        <v>188</v>
      </c>
      <c r="E1337" s="35"/>
      <c r="F1337" s="35" t="s">
        <v>189</v>
      </c>
      <c r="G1337" s="35" t="s">
        <v>223</v>
      </c>
      <c r="H1337" s="35" t="s">
        <v>191</v>
      </c>
      <c r="I1337" s="35" t="s">
        <v>1552</v>
      </c>
      <c r="J1337" s="36" t="s">
        <v>1631</v>
      </c>
      <c r="K1337" s="37">
        <v>2753353.688909214</v>
      </c>
      <c r="L1337" s="37">
        <v>2473325.8189092143</v>
      </c>
      <c r="M1337" s="35"/>
    </row>
    <row r="1338" spans="1:13" x14ac:dyDescent="0.3">
      <c r="A1338" s="35" t="s">
        <v>33</v>
      </c>
      <c r="B1338" s="35" t="s">
        <v>1541</v>
      </c>
      <c r="C1338" s="35" t="s">
        <v>1556</v>
      </c>
      <c r="D1338" s="35" t="s">
        <v>188</v>
      </c>
      <c r="E1338" s="35"/>
      <c r="F1338" s="35" t="s">
        <v>189</v>
      </c>
      <c r="G1338" s="35" t="s">
        <v>223</v>
      </c>
      <c r="H1338" s="35" t="s">
        <v>191</v>
      </c>
      <c r="I1338" s="35" t="s">
        <v>1552</v>
      </c>
      <c r="J1338" s="36" t="s">
        <v>1632</v>
      </c>
      <c r="K1338" s="37">
        <v>2810921.7455803123</v>
      </c>
      <c r="L1338" s="37">
        <v>1722493.7655803121</v>
      </c>
      <c r="M1338" s="35"/>
    </row>
    <row r="1339" spans="1:13" x14ac:dyDescent="0.3">
      <c r="A1339" s="35" t="s">
        <v>33</v>
      </c>
      <c r="B1339" s="35" t="s">
        <v>1541</v>
      </c>
      <c r="C1339" s="35" t="s">
        <v>1556</v>
      </c>
      <c r="D1339" s="35" t="s">
        <v>188</v>
      </c>
      <c r="E1339" s="35"/>
      <c r="F1339" s="35" t="s">
        <v>189</v>
      </c>
      <c r="G1339" s="35" t="s">
        <v>223</v>
      </c>
      <c r="H1339" s="35" t="s">
        <v>191</v>
      </c>
      <c r="I1339" s="35" t="s">
        <v>1552</v>
      </c>
      <c r="J1339" s="36" t="s">
        <v>1633</v>
      </c>
      <c r="K1339" s="37">
        <v>1005.1452191901953</v>
      </c>
      <c r="L1339" s="37">
        <v>4977.2752191901955</v>
      </c>
      <c r="M1339" s="35"/>
    </row>
    <row r="1340" spans="1:13" x14ac:dyDescent="0.3">
      <c r="A1340" s="35" t="s">
        <v>33</v>
      </c>
      <c r="B1340" s="35" t="s">
        <v>1541</v>
      </c>
      <c r="C1340" s="35" t="s">
        <v>1556</v>
      </c>
      <c r="D1340" s="35" t="s">
        <v>188</v>
      </c>
      <c r="E1340" s="35"/>
      <c r="F1340" s="35" t="s">
        <v>189</v>
      </c>
      <c r="G1340" s="35" t="s">
        <v>223</v>
      </c>
      <c r="H1340" s="35" t="s">
        <v>191</v>
      </c>
      <c r="I1340" s="35" t="s">
        <v>1552</v>
      </c>
      <c r="J1340" s="36" t="s">
        <v>1634</v>
      </c>
      <c r="K1340" s="37">
        <v>3670.6035388829882</v>
      </c>
      <c r="L1340" s="37">
        <v>-3.2164611170119315</v>
      </c>
      <c r="M1340" s="35"/>
    </row>
    <row r="1341" spans="1:13" x14ac:dyDescent="0.3">
      <c r="A1341" s="35" t="s">
        <v>33</v>
      </c>
      <c r="B1341" s="35" t="s">
        <v>1541</v>
      </c>
      <c r="C1341" s="35" t="s">
        <v>1556</v>
      </c>
      <c r="D1341" s="35" t="s">
        <v>188</v>
      </c>
      <c r="E1341" s="35"/>
      <c r="F1341" s="35" t="s">
        <v>189</v>
      </c>
      <c r="G1341" s="35" t="s">
        <v>223</v>
      </c>
      <c r="H1341" s="35" t="s">
        <v>191</v>
      </c>
      <c r="I1341" s="35" t="s">
        <v>1635</v>
      </c>
      <c r="J1341" s="36" t="s">
        <v>1636</v>
      </c>
      <c r="K1341" s="37">
        <v>24795.022721193305</v>
      </c>
      <c r="L1341" s="37">
        <v>24795.022721193305</v>
      </c>
      <c r="M1341" s="35"/>
    </row>
    <row r="1342" spans="1:13" x14ac:dyDescent="0.3">
      <c r="A1342" s="35" t="s">
        <v>33</v>
      </c>
      <c r="B1342" s="35" t="s">
        <v>1541</v>
      </c>
      <c r="C1342" s="35" t="s">
        <v>1556</v>
      </c>
      <c r="D1342" s="35" t="s">
        <v>188</v>
      </c>
      <c r="E1342" s="35"/>
      <c r="F1342" s="35" t="s">
        <v>189</v>
      </c>
      <c r="G1342" s="35" t="s">
        <v>223</v>
      </c>
      <c r="H1342" s="35" t="s">
        <v>191</v>
      </c>
      <c r="I1342" s="35" t="s">
        <v>1635</v>
      </c>
      <c r="J1342" s="36" t="s">
        <v>1637</v>
      </c>
      <c r="K1342" s="37">
        <v>64176.273883134425</v>
      </c>
      <c r="L1342" s="37">
        <v>64176.273883134425</v>
      </c>
      <c r="M1342" s="35"/>
    </row>
    <row r="1343" spans="1:13" x14ac:dyDescent="0.3">
      <c r="A1343" s="35" t="s">
        <v>33</v>
      </c>
      <c r="B1343" s="35" t="s">
        <v>1541</v>
      </c>
      <c r="C1343" s="35" t="s">
        <v>1556</v>
      </c>
      <c r="D1343" s="35" t="s">
        <v>188</v>
      </c>
      <c r="E1343" s="35"/>
      <c r="F1343" s="35" t="s">
        <v>189</v>
      </c>
      <c r="G1343" s="35" t="s">
        <v>223</v>
      </c>
      <c r="H1343" s="35" t="s">
        <v>191</v>
      </c>
      <c r="I1343" s="35" t="s">
        <v>1638</v>
      </c>
      <c r="J1343" s="36" t="s">
        <v>1639</v>
      </c>
      <c r="K1343" s="37">
        <v>-8.6424268503459203</v>
      </c>
      <c r="L1343" s="37">
        <v>-8.6424268503459203</v>
      </c>
      <c r="M1343" s="35"/>
    </row>
    <row r="1344" spans="1:13" x14ac:dyDescent="0.3">
      <c r="A1344" s="35" t="s">
        <v>33</v>
      </c>
      <c r="B1344" s="35" t="s">
        <v>1541</v>
      </c>
      <c r="C1344" s="35" t="s">
        <v>1556</v>
      </c>
      <c r="D1344" s="35" t="s">
        <v>188</v>
      </c>
      <c r="E1344" s="35"/>
      <c r="F1344" s="35" t="s">
        <v>189</v>
      </c>
      <c r="G1344" s="35" t="s">
        <v>223</v>
      </c>
      <c r="H1344" s="35" t="s">
        <v>191</v>
      </c>
      <c r="I1344" s="35" t="s">
        <v>1638</v>
      </c>
      <c r="J1344" s="36" t="s">
        <v>1640</v>
      </c>
      <c r="K1344" s="37">
        <v>-24795.022721193305</v>
      </c>
      <c r="L1344" s="37">
        <v>-24795.022721193305</v>
      </c>
      <c r="M1344" s="35"/>
    </row>
    <row r="1345" spans="1:13" x14ac:dyDescent="0.3">
      <c r="A1345" s="35" t="s">
        <v>33</v>
      </c>
      <c r="B1345" s="35" t="s">
        <v>1541</v>
      </c>
      <c r="C1345" s="35" t="s">
        <v>1556</v>
      </c>
      <c r="D1345" s="35" t="s">
        <v>188</v>
      </c>
      <c r="E1345" s="35"/>
      <c r="F1345" s="35" t="s">
        <v>189</v>
      </c>
      <c r="G1345" s="35" t="s">
        <v>223</v>
      </c>
      <c r="H1345" s="35" t="s">
        <v>191</v>
      </c>
      <c r="I1345" s="35" t="s">
        <v>1638</v>
      </c>
      <c r="J1345" s="36" t="s">
        <v>1641</v>
      </c>
      <c r="K1345" s="37">
        <v>8.6424268503459203</v>
      </c>
      <c r="L1345" s="37">
        <v>8.6424268503459203</v>
      </c>
      <c r="M1345" s="35"/>
    </row>
    <row r="1346" spans="1:13" x14ac:dyDescent="0.3">
      <c r="A1346" s="35" t="s">
        <v>33</v>
      </c>
      <c r="B1346" s="35" t="s">
        <v>1541</v>
      </c>
      <c r="C1346" s="35" t="s">
        <v>1556</v>
      </c>
      <c r="D1346" s="35" t="s">
        <v>188</v>
      </c>
      <c r="E1346" s="35"/>
      <c r="F1346" s="35" t="s">
        <v>189</v>
      </c>
      <c r="G1346" s="35" t="s">
        <v>223</v>
      </c>
      <c r="H1346" s="35" t="s">
        <v>191</v>
      </c>
      <c r="I1346" s="35" t="s">
        <v>1638</v>
      </c>
      <c r="J1346" s="36" t="s">
        <v>1642</v>
      </c>
      <c r="K1346" s="37">
        <v>-64176.273883134425</v>
      </c>
      <c r="L1346" s="37">
        <v>-64176.273883134425</v>
      </c>
      <c r="M1346" s="35"/>
    </row>
    <row r="1347" spans="1:13" x14ac:dyDescent="0.3">
      <c r="A1347" s="35" t="s">
        <v>33</v>
      </c>
      <c r="B1347" s="35" t="s">
        <v>1541</v>
      </c>
      <c r="C1347" s="35" t="s">
        <v>1556</v>
      </c>
      <c r="D1347" s="35" t="s">
        <v>188</v>
      </c>
      <c r="E1347" s="35"/>
      <c r="F1347" s="35" t="s">
        <v>189</v>
      </c>
      <c r="G1347" s="35" t="s">
        <v>223</v>
      </c>
      <c r="H1347" s="35" t="s">
        <v>191</v>
      </c>
      <c r="I1347" s="35" t="s">
        <v>1643</v>
      </c>
      <c r="J1347" s="36" t="s">
        <v>1644</v>
      </c>
      <c r="K1347" s="37">
        <v>1258068.29966018</v>
      </c>
      <c r="L1347" s="37">
        <v>1235092.1496601799</v>
      </c>
      <c r="M1347" s="35"/>
    </row>
    <row r="1348" spans="1:13" x14ac:dyDescent="0.3">
      <c r="A1348" s="35" t="s">
        <v>33</v>
      </c>
      <c r="B1348" s="35" t="s">
        <v>1541</v>
      </c>
      <c r="C1348" s="35" t="s">
        <v>1556</v>
      </c>
      <c r="D1348" s="35" t="s">
        <v>188</v>
      </c>
      <c r="E1348" s="35"/>
      <c r="F1348" s="35" t="s">
        <v>189</v>
      </c>
      <c r="G1348" s="35" t="s">
        <v>223</v>
      </c>
      <c r="H1348" s="35" t="s">
        <v>191</v>
      </c>
      <c r="I1348" s="35" t="s">
        <v>1643</v>
      </c>
      <c r="J1348" s="36" t="s">
        <v>1645</v>
      </c>
      <c r="K1348" s="37">
        <v>326822.49067990691</v>
      </c>
      <c r="L1348" s="37">
        <v>311658.96067990689</v>
      </c>
      <c r="M1348" s="35"/>
    </row>
    <row r="1349" spans="1:13" x14ac:dyDescent="0.3">
      <c r="A1349" s="35" t="s">
        <v>33</v>
      </c>
      <c r="B1349" s="35" t="s">
        <v>1541</v>
      </c>
      <c r="C1349" s="35" t="s">
        <v>1556</v>
      </c>
      <c r="D1349" s="35" t="s">
        <v>188</v>
      </c>
      <c r="E1349" s="35"/>
      <c r="F1349" s="35" t="s">
        <v>189</v>
      </c>
      <c r="G1349" s="35" t="s">
        <v>223</v>
      </c>
      <c r="H1349" s="35" t="s">
        <v>191</v>
      </c>
      <c r="I1349" s="35" t="s">
        <v>1643</v>
      </c>
      <c r="J1349" s="36" t="s">
        <v>1646</v>
      </c>
      <c r="K1349" s="37">
        <v>235486.66179409114</v>
      </c>
      <c r="L1349" s="37">
        <v>209134.57179409114</v>
      </c>
      <c r="M1349" s="35"/>
    </row>
    <row r="1350" spans="1:13" x14ac:dyDescent="0.3">
      <c r="A1350" s="35" t="s">
        <v>33</v>
      </c>
      <c r="B1350" s="35" t="s">
        <v>1541</v>
      </c>
      <c r="C1350" s="35" t="s">
        <v>1556</v>
      </c>
      <c r="D1350" s="35" t="s">
        <v>188</v>
      </c>
      <c r="E1350" s="35"/>
      <c r="F1350" s="35" t="s">
        <v>189</v>
      </c>
      <c r="G1350" s="35" t="s">
        <v>223</v>
      </c>
      <c r="H1350" s="35" t="s">
        <v>191</v>
      </c>
      <c r="I1350" s="35" t="s">
        <v>1643</v>
      </c>
      <c r="J1350" s="36" t="s">
        <v>1647</v>
      </c>
      <c r="K1350" s="37">
        <v>561786.5586878726</v>
      </c>
      <c r="L1350" s="37">
        <v>325640.6186878726</v>
      </c>
      <c r="M1350" s="35"/>
    </row>
    <row r="1351" spans="1:13" x14ac:dyDescent="0.3">
      <c r="A1351" s="35" t="s">
        <v>33</v>
      </c>
      <c r="B1351" s="35" t="s">
        <v>1541</v>
      </c>
      <c r="C1351" s="35" t="s">
        <v>1556</v>
      </c>
      <c r="D1351" s="35" t="s">
        <v>188</v>
      </c>
      <c r="E1351" s="35"/>
      <c r="F1351" s="35" t="s">
        <v>189</v>
      </c>
      <c r="G1351" s="35" t="s">
        <v>223</v>
      </c>
      <c r="H1351" s="35" t="s">
        <v>191</v>
      </c>
      <c r="I1351" s="35" t="s">
        <v>1643</v>
      </c>
      <c r="J1351" s="36" t="s">
        <v>1648</v>
      </c>
      <c r="K1351" s="37">
        <v>274333.42881812196</v>
      </c>
      <c r="L1351" s="37">
        <v>274333.42881812196</v>
      </c>
      <c r="M1351" s="35"/>
    </row>
    <row r="1352" spans="1:13" x14ac:dyDescent="0.3">
      <c r="A1352" s="35" t="s">
        <v>33</v>
      </c>
      <c r="B1352" s="35" t="s">
        <v>1541</v>
      </c>
      <c r="C1352" s="35" t="s">
        <v>1556</v>
      </c>
      <c r="D1352" s="35" t="s">
        <v>188</v>
      </c>
      <c r="E1352" s="35"/>
      <c r="F1352" s="35" t="s">
        <v>189</v>
      </c>
      <c r="G1352" s="35" t="s">
        <v>223</v>
      </c>
      <c r="H1352" s="35" t="s">
        <v>191</v>
      </c>
      <c r="I1352" s="35" t="s">
        <v>1643</v>
      </c>
      <c r="J1352" s="36" t="s">
        <v>1649</v>
      </c>
      <c r="K1352" s="37">
        <v>3571092.8435931872</v>
      </c>
      <c r="L1352" s="37">
        <v>3434145.3735931874</v>
      </c>
      <c r="M1352" s="35"/>
    </row>
    <row r="1353" spans="1:13" x14ac:dyDescent="0.3">
      <c r="A1353" s="35" t="s">
        <v>33</v>
      </c>
      <c r="B1353" s="35" t="s">
        <v>1541</v>
      </c>
      <c r="C1353" s="35" t="s">
        <v>1556</v>
      </c>
      <c r="D1353" s="35" t="s">
        <v>188</v>
      </c>
      <c r="E1353" s="35"/>
      <c r="F1353" s="35" t="s">
        <v>189</v>
      </c>
      <c r="G1353" s="35" t="s">
        <v>223</v>
      </c>
      <c r="H1353" s="35" t="s">
        <v>191</v>
      </c>
      <c r="I1353" s="35" t="s">
        <v>1650</v>
      </c>
      <c r="J1353" s="36" t="s">
        <v>1651</v>
      </c>
      <c r="K1353" s="37">
        <v>84.176238397877881</v>
      </c>
      <c r="L1353" s="37">
        <v>84.176238397877881</v>
      </c>
      <c r="M1353" s="35"/>
    </row>
    <row r="1354" spans="1:13" x14ac:dyDescent="0.3">
      <c r="A1354" s="35" t="s">
        <v>33</v>
      </c>
      <c r="B1354" s="35" t="s">
        <v>1541</v>
      </c>
      <c r="C1354" s="35" t="s">
        <v>1556</v>
      </c>
      <c r="D1354" s="35" t="s">
        <v>188</v>
      </c>
      <c r="E1354" s="35"/>
      <c r="F1354" s="35" t="s">
        <v>189</v>
      </c>
      <c r="G1354" s="35" t="s">
        <v>223</v>
      </c>
      <c r="H1354" s="35" t="s">
        <v>191</v>
      </c>
      <c r="I1354" s="35" t="s">
        <v>1650</v>
      </c>
      <c r="J1354" s="36" t="s">
        <v>1652</v>
      </c>
      <c r="K1354" s="37">
        <v>1148.8732701359268</v>
      </c>
      <c r="L1354" s="37">
        <v>1148.8732701359268</v>
      </c>
      <c r="M1354" s="35"/>
    </row>
    <row r="1355" spans="1:13" x14ac:dyDescent="0.3">
      <c r="A1355" s="35" t="s">
        <v>33</v>
      </c>
      <c r="B1355" s="35" t="s">
        <v>1541</v>
      </c>
      <c r="C1355" s="35" t="s">
        <v>1556</v>
      </c>
      <c r="D1355" s="35" t="s">
        <v>188</v>
      </c>
      <c r="E1355" s="35"/>
      <c r="F1355" s="35" t="s">
        <v>189</v>
      </c>
      <c r="G1355" s="35" t="s">
        <v>223</v>
      </c>
      <c r="H1355" s="35" t="s">
        <v>191</v>
      </c>
      <c r="I1355" s="35" t="s">
        <v>1650</v>
      </c>
      <c r="J1355" s="36" t="s">
        <v>1653</v>
      </c>
      <c r="K1355" s="37">
        <v>2209.8935237457358</v>
      </c>
      <c r="L1355" s="37">
        <v>2209.8935237457358</v>
      </c>
      <c r="M1355" s="35"/>
    </row>
    <row r="1356" spans="1:13" x14ac:dyDescent="0.3">
      <c r="A1356" s="35" t="s">
        <v>33</v>
      </c>
      <c r="B1356" s="35" t="s">
        <v>1541</v>
      </c>
      <c r="C1356" s="35" t="s">
        <v>1556</v>
      </c>
      <c r="D1356" s="35" t="s">
        <v>188</v>
      </c>
      <c r="E1356" s="35"/>
      <c r="F1356" s="35" t="s">
        <v>189</v>
      </c>
      <c r="G1356" s="35" t="s">
        <v>223</v>
      </c>
      <c r="H1356" s="35" t="s">
        <v>191</v>
      </c>
      <c r="I1356" s="35" t="s">
        <v>1650</v>
      </c>
      <c r="J1356" s="36" t="s">
        <v>1654</v>
      </c>
      <c r="K1356" s="37">
        <v>-135.16156119246196</v>
      </c>
      <c r="L1356" s="37">
        <v>-135.16156119246196</v>
      </c>
      <c r="M1356" s="35"/>
    </row>
    <row r="1357" spans="1:13" x14ac:dyDescent="0.3">
      <c r="A1357" s="35" t="s">
        <v>33</v>
      </c>
      <c r="B1357" s="35" t="s">
        <v>1541</v>
      </c>
      <c r="C1357" s="35" t="s">
        <v>1556</v>
      </c>
      <c r="D1357" s="35" t="s">
        <v>188</v>
      </c>
      <c r="E1357" s="35"/>
      <c r="F1357" s="35" t="s">
        <v>189</v>
      </c>
      <c r="G1357" s="35" t="s">
        <v>223</v>
      </c>
      <c r="H1357" s="35" t="s">
        <v>191</v>
      </c>
      <c r="I1357" s="35" t="s">
        <v>1655</v>
      </c>
      <c r="J1357" s="36" t="s">
        <v>1656</v>
      </c>
      <c r="K1357" s="37">
        <v>-71.547304826967775</v>
      </c>
      <c r="L1357" s="37">
        <v>-71.547304826967775</v>
      </c>
      <c r="M1357" s="35"/>
    </row>
    <row r="1358" spans="1:13" x14ac:dyDescent="0.3">
      <c r="A1358" s="35" t="s">
        <v>33</v>
      </c>
      <c r="B1358" s="35" t="s">
        <v>1541</v>
      </c>
      <c r="C1358" s="35" t="s">
        <v>1556</v>
      </c>
      <c r="D1358" s="35" t="s">
        <v>188</v>
      </c>
      <c r="E1358" s="35"/>
      <c r="F1358" s="35" t="s">
        <v>189</v>
      </c>
      <c r="G1358" s="35" t="s">
        <v>223</v>
      </c>
      <c r="H1358" s="35" t="s">
        <v>191</v>
      </c>
      <c r="I1358" s="35" t="s">
        <v>1655</v>
      </c>
      <c r="J1358" s="36" t="s">
        <v>1657</v>
      </c>
      <c r="K1358" s="37">
        <v>-976.54427786452038</v>
      </c>
      <c r="L1358" s="37">
        <v>-976.54427786452038</v>
      </c>
      <c r="M1358" s="35"/>
    </row>
    <row r="1359" spans="1:13" x14ac:dyDescent="0.3">
      <c r="A1359" s="35" t="s">
        <v>33</v>
      </c>
      <c r="B1359" s="35" t="s">
        <v>1541</v>
      </c>
      <c r="C1359" s="35" t="s">
        <v>1556</v>
      </c>
      <c r="D1359" s="35" t="s">
        <v>188</v>
      </c>
      <c r="E1359" s="35"/>
      <c r="F1359" s="35" t="s">
        <v>189</v>
      </c>
      <c r="G1359" s="35" t="s">
        <v>223</v>
      </c>
      <c r="H1359" s="35" t="s">
        <v>191</v>
      </c>
      <c r="I1359" s="35" t="s">
        <v>1655</v>
      </c>
      <c r="J1359" s="36" t="s">
        <v>1658</v>
      </c>
      <c r="K1359" s="37">
        <v>-1878.4139912440864</v>
      </c>
      <c r="L1359" s="37">
        <v>-1878.4139912440864</v>
      </c>
      <c r="M1359" s="35"/>
    </row>
    <row r="1360" spans="1:13" x14ac:dyDescent="0.3">
      <c r="A1360" s="35" t="s">
        <v>33</v>
      </c>
      <c r="B1360" s="35" t="s">
        <v>1541</v>
      </c>
      <c r="C1360" s="35" t="s">
        <v>1556</v>
      </c>
      <c r="D1360" s="35" t="s">
        <v>188</v>
      </c>
      <c r="E1360" s="35"/>
      <c r="F1360" s="35" t="s">
        <v>189</v>
      </c>
      <c r="G1360" s="35" t="s">
        <v>223</v>
      </c>
      <c r="H1360" s="35" t="s">
        <v>191</v>
      </c>
      <c r="I1360" s="35" t="s">
        <v>1655</v>
      </c>
      <c r="J1360" s="36" t="s">
        <v>1659</v>
      </c>
      <c r="K1360" s="37">
        <v>-8.6424268503459203</v>
      </c>
      <c r="L1360" s="37">
        <v>-8.6424268503459203</v>
      </c>
      <c r="M1360" s="35"/>
    </row>
    <row r="1361" spans="1:13" x14ac:dyDescent="0.3">
      <c r="A1361" s="35" t="s">
        <v>33</v>
      </c>
      <c r="B1361" s="35" t="s">
        <v>1541</v>
      </c>
      <c r="C1361" s="35" t="s">
        <v>1556</v>
      </c>
      <c r="D1361" s="35" t="s">
        <v>188</v>
      </c>
      <c r="E1361" s="35"/>
      <c r="F1361" s="35" t="s">
        <v>189</v>
      </c>
      <c r="G1361" s="35" t="s">
        <v>223</v>
      </c>
      <c r="H1361" s="35" t="s">
        <v>191</v>
      </c>
      <c r="I1361" s="35" t="s">
        <v>1655</v>
      </c>
      <c r="J1361" s="36" t="s">
        <v>1660</v>
      </c>
      <c r="K1361" s="37">
        <v>134.66199894677723</v>
      </c>
      <c r="L1361" s="37">
        <v>134.66199894677723</v>
      </c>
      <c r="M1361" s="35"/>
    </row>
    <row r="1362" spans="1:13" x14ac:dyDescent="0.3">
      <c r="A1362" s="35" t="s">
        <v>33</v>
      </c>
      <c r="B1362" s="35" t="s">
        <v>1541</v>
      </c>
      <c r="C1362" s="35" t="s">
        <v>1556</v>
      </c>
      <c r="D1362" s="35" t="s">
        <v>188</v>
      </c>
      <c r="E1362" s="35"/>
      <c r="F1362" s="35" t="s">
        <v>189</v>
      </c>
      <c r="G1362" s="35" t="s">
        <v>223</v>
      </c>
      <c r="H1362" s="35" t="s">
        <v>191</v>
      </c>
      <c r="I1362" s="35" t="s">
        <v>1547</v>
      </c>
      <c r="J1362" s="36" t="s">
        <v>1661</v>
      </c>
      <c r="K1362" s="37">
        <v>58219260.517602831</v>
      </c>
      <c r="L1362" s="37">
        <v>58213065.437602833</v>
      </c>
      <c r="M1362" s="35"/>
    </row>
    <row r="1363" spans="1:13" x14ac:dyDescent="0.3">
      <c r="A1363" s="35" t="s">
        <v>33</v>
      </c>
      <c r="B1363" s="35" t="s">
        <v>1541</v>
      </c>
      <c r="C1363" s="35" t="s">
        <v>1556</v>
      </c>
      <c r="D1363" s="35" t="s">
        <v>188</v>
      </c>
      <c r="E1363" s="35"/>
      <c r="F1363" s="35" t="s">
        <v>189</v>
      </c>
      <c r="G1363" s="35" t="s">
        <v>223</v>
      </c>
      <c r="H1363" s="35" t="s">
        <v>191</v>
      </c>
      <c r="I1363" s="35" t="s">
        <v>1547</v>
      </c>
      <c r="J1363" s="36" t="s">
        <v>1662</v>
      </c>
      <c r="K1363" s="37">
        <v>14198166.134624947</v>
      </c>
      <c r="L1363" s="37">
        <v>13608126.314624945</v>
      </c>
      <c r="M1363" s="35"/>
    </row>
    <row r="1364" spans="1:13" x14ac:dyDescent="0.3">
      <c r="A1364" s="35" t="s">
        <v>33</v>
      </c>
      <c r="B1364" s="35" t="s">
        <v>1541</v>
      </c>
      <c r="C1364" s="35" t="s">
        <v>1556</v>
      </c>
      <c r="D1364" s="35" t="s">
        <v>188</v>
      </c>
      <c r="E1364" s="35"/>
      <c r="F1364" s="35" t="s">
        <v>189</v>
      </c>
      <c r="G1364" s="35" t="s">
        <v>223</v>
      </c>
      <c r="H1364" s="35" t="s">
        <v>191</v>
      </c>
      <c r="I1364" s="35" t="s">
        <v>1547</v>
      </c>
      <c r="J1364" s="36" t="s">
        <v>1663</v>
      </c>
      <c r="K1364" s="37">
        <v>17160.605762972235</v>
      </c>
      <c r="L1364" s="37">
        <v>-88.98423702776563</v>
      </c>
      <c r="M1364" s="35"/>
    </row>
    <row r="1365" spans="1:13" x14ac:dyDescent="0.3">
      <c r="A1365" s="35" t="s">
        <v>33</v>
      </c>
      <c r="B1365" s="35" t="s">
        <v>1541</v>
      </c>
      <c r="C1365" s="35" t="s">
        <v>1556</v>
      </c>
      <c r="D1365" s="35" t="s">
        <v>188</v>
      </c>
      <c r="E1365" s="35"/>
      <c r="F1365" s="35" t="s">
        <v>189</v>
      </c>
      <c r="G1365" s="35" t="s">
        <v>223</v>
      </c>
      <c r="H1365" s="35" t="s">
        <v>191</v>
      </c>
      <c r="I1365" s="35" t="s">
        <v>1547</v>
      </c>
      <c r="J1365" s="36" t="s">
        <v>1664</v>
      </c>
      <c r="K1365" s="37">
        <v>20044928.567677524</v>
      </c>
      <c r="L1365" s="37">
        <v>19062324.187677525</v>
      </c>
      <c r="M1365" s="35"/>
    </row>
    <row r="1366" spans="1:13" x14ac:dyDescent="0.3">
      <c r="A1366" s="35" t="s">
        <v>33</v>
      </c>
      <c r="B1366" s="35" t="s">
        <v>1541</v>
      </c>
      <c r="C1366" s="35" t="s">
        <v>1556</v>
      </c>
      <c r="D1366" s="35" t="s">
        <v>188</v>
      </c>
      <c r="E1366" s="35"/>
      <c r="F1366" s="35" t="s">
        <v>189</v>
      </c>
      <c r="G1366" s="35" t="s">
        <v>223</v>
      </c>
      <c r="H1366" s="35" t="s">
        <v>191</v>
      </c>
      <c r="I1366" s="35" t="s">
        <v>1547</v>
      </c>
      <c r="J1366" s="36" t="s">
        <v>1665</v>
      </c>
      <c r="K1366" s="37">
        <v>34194.925813426074</v>
      </c>
      <c r="L1366" s="37">
        <v>34194.925813426074</v>
      </c>
      <c r="M1366" s="35"/>
    </row>
    <row r="1367" spans="1:13" x14ac:dyDescent="0.3">
      <c r="A1367" s="35" t="s">
        <v>33</v>
      </c>
      <c r="B1367" s="35" t="s">
        <v>1541</v>
      </c>
      <c r="C1367" s="35" t="s">
        <v>1556</v>
      </c>
      <c r="D1367" s="35" t="s">
        <v>188</v>
      </c>
      <c r="E1367" s="35"/>
      <c r="F1367" s="35" t="s">
        <v>189</v>
      </c>
      <c r="G1367" s="35" t="s">
        <v>223</v>
      </c>
      <c r="H1367" s="35" t="s">
        <v>191</v>
      </c>
      <c r="I1367" s="35" t="s">
        <v>1547</v>
      </c>
      <c r="J1367" s="36" t="s">
        <v>1666</v>
      </c>
      <c r="K1367" s="37">
        <v>23842.985538443827</v>
      </c>
      <c r="L1367" s="37">
        <v>23842.985538443827</v>
      </c>
      <c r="M1367" s="35"/>
    </row>
    <row r="1368" spans="1:13" x14ac:dyDescent="0.3">
      <c r="A1368" s="35" t="s">
        <v>33</v>
      </c>
      <c r="B1368" s="35" t="s">
        <v>1541</v>
      </c>
      <c r="C1368" s="35" t="s">
        <v>1556</v>
      </c>
      <c r="D1368" s="35" t="s">
        <v>188</v>
      </c>
      <c r="E1368" s="35"/>
      <c r="F1368" s="35" t="s">
        <v>189</v>
      </c>
      <c r="G1368" s="35" t="s">
        <v>223</v>
      </c>
      <c r="H1368" s="35" t="s">
        <v>191</v>
      </c>
      <c r="I1368" s="35" t="s">
        <v>1547</v>
      </c>
      <c r="J1368" s="36" t="s">
        <v>1667</v>
      </c>
      <c r="K1368" s="37">
        <v>-599.55742423151969</v>
      </c>
      <c r="L1368" s="37">
        <v>-599.55742423151969</v>
      </c>
      <c r="M1368" s="35"/>
    </row>
    <row r="1369" spans="1:13" x14ac:dyDescent="0.3">
      <c r="A1369" s="35" t="s">
        <v>33</v>
      </c>
      <c r="B1369" s="35" t="s">
        <v>1541</v>
      </c>
      <c r="C1369" s="35" t="s">
        <v>1556</v>
      </c>
      <c r="D1369" s="35" t="s">
        <v>188</v>
      </c>
      <c r="E1369" s="35"/>
      <c r="F1369" s="35" t="s">
        <v>189</v>
      </c>
      <c r="G1369" s="35" t="s">
        <v>223</v>
      </c>
      <c r="H1369" s="35" t="s">
        <v>191</v>
      </c>
      <c r="I1369" s="35" t="s">
        <v>1547</v>
      </c>
      <c r="J1369" s="36" t="s">
        <v>1668</v>
      </c>
      <c r="K1369" s="37">
        <v>42706.33</v>
      </c>
      <c r="L1369" s="37">
        <v>28645.170000000002</v>
      </c>
      <c r="M1369" s="35"/>
    </row>
    <row r="1370" spans="1:13" x14ac:dyDescent="0.3">
      <c r="A1370" s="35" t="s">
        <v>33</v>
      </c>
      <c r="B1370" s="35" t="s">
        <v>1541</v>
      </c>
      <c r="C1370" s="35" t="s">
        <v>1556</v>
      </c>
      <c r="D1370" s="35" t="s">
        <v>188</v>
      </c>
      <c r="E1370" s="35"/>
      <c r="F1370" s="35" t="s">
        <v>189</v>
      </c>
      <c r="G1370" s="35" t="s">
        <v>223</v>
      </c>
      <c r="H1370" s="35" t="s">
        <v>191</v>
      </c>
      <c r="I1370" s="35" t="s">
        <v>1547</v>
      </c>
      <c r="J1370" s="36" t="s">
        <v>1669</v>
      </c>
      <c r="K1370" s="37">
        <v>52459.340000000004</v>
      </c>
      <c r="L1370" s="37">
        <v>13357.120000000006</v>
      </c>
      <c r="M1370" s="35"/>
    </row>
    <row r="1371" spans="1:13" x14ac:dyDescent="0.3">
      <c r="A1371" s="35" t="s">
        <v>33</v>
      </c>
      <c r="B1371" s="35" t="s">
        <v>1541</v>
      </c>
      <c r="C1371" s="35" t="s">
        <v>1556</v>
      </c>
      <c r="D1371" s="35" t="s">
        <v>188</v>
      </c>
      <c r="E1371" s="35"/>
      <c r="F1371" s="35" t="s">
        <v>189</v>
      </c>
      <c r="G1371" s="35" t="s">
        <v>223</v>
      </c>
      <c r="H1371" s="35" t="s">
        <v>191</v>
      </c>
      <c r="I1371" s="35" t="s">
        <v>1670</v>
      </c>
      <c r="J1371" s="36" t="s">
        <v>1671</v>
      </c>
      <c r="K1371" s="37">
        <v>-12.628933570910107</v>
      </c>
      <c r="L1371" s="37">
        <v>-12.628933570910107</v>
      </c>
      <c r="M1371" s="35"/>
    </row>
    <row r="1372" spans="1:13" x14ac:dyDescent="0.3">
      <c r="A1372" s="35" t="s">
        <v>33</v>
      </c>
      <c r="B1372" s="35" t="s">
        <v>1541</v>
      </c>
      <c r="C1372" s="35" t="s">
        <v>1556</v>
      </c>
      <c r="D1372" s="35" t="s">
        <v>188</v>
      </c>
      <c r="E1372" s="35"/>
      <c r="F1372" s="35" t="s">
        <v>189</v>
      </c>
      <c r="G1372" s="35" t="s">
        <v>223</v>
      </c>
      <c r="H1372" s="35" t="s">
        <v>191</v>
      </c>
      <c r="I1372" s="35" t="s">
        <v>1670</v>
      </c>
      <c r="J1372" s="36" t="s">
        <v>1672</v>
      </c>
      <c r="K1372" s="37">
        <v>9.9912449136947048E-3</v>
      </c>
      <c r="L1372" s="37">
        <v>9.9912449136947048E-3</v>
      </c>
      <c r="M1372" s="35"/>
    </row>
    <row r="1373" spans="1:13" x14ac:dyDescent="0.3">
      <c r="A1373" s="35" t="s">
        <v>33</v>
      </c>
      <c r="B1373" s="35" t="s">
        <v>1541</v>
      </c>
      <c r="C1373" s="35" t="s">
        <v>1556</v>
      </c>
      <c r="D1373" s="35" t="s">
        <v>188</v>
      </c>
      <c r="E1373" s="35"/>
      <c r="F1373" s="35" t="s">
        <v>189</v>
      </c>
      <c r="G1373" s="35" t="s">
        <v>223</v>
      </c>
      <c r="H1373" s="35" t="s">
        <v>191</v>
      </c>
      <c r="I1373" s="35" t="s">
        <v>1670</v>
      </c>
      <c r="J1373" s="36" t="s">
        <v>1673</v>
      </c>
      <c r="K1373" s="37">
        <v>-3.9964979654778819E-2</v>
      </c>
      <c r="L1373" s="37">
        <v>-3.9964979654778819E-2</v>
      </c>
      <c r="M1373" s="35"/>
    </row>
    <row r="1374" spans="1:13" x14ac:dyDescent="0.3">
      <c r="A1374" s="35" t="s">
        <v>33</v>
      </c>
      <c r="B1374" s="35" t="s">
        <v>1541</v>
      </c>
      <c r="C1374" s="35" t="s">
        <v>1556</v>
      </c>
      <c r="D1374" s="35" t="s">
        <v>188</v>
      </c>
      <c r="E1374" s="35"/>
      <c r="F1374" s="35" t="s">
        <v>189</v>
      </c>
      <c r="G1374" s="35" t="s">
        <v>223</v>
      </c>
      <c r="H1374" s="35" t="s">
        <v>191</v>
      </c>
      <c r="I1374" s="35" t="s">
        <v>1670</v>
      </c>
      <c r="J1374" s="36" t="s">
        <v>1674</v>
      </c>
      <c r="K1374" s="37">
        <v>-172.32899227140626</v>
      </c>
      <c r="L1374" s="37">
        <v>-172.32899227140626</v>
      </c>
      <c r="M1374" s="35"/>
    </row>
    <row r="1375" spans="1:13" x14ac:dyDescent="0.3">
      <c r="A1375" s="35" t="s">
        <v>33</v>
      </c>
      <c r="B1375" s="35" t="s">
        <v>1541</v>
      </c>
      <c r="C1375" s="35" t="s">
        <v>1556</v>
      </c>
      <c r="D1375" s="35" t="s">
        <v>188</v>
      </c>
      <c r="E1375" s="35"/>
      <c r="F1375" s="35" t="s">
        <v>189</v>
      </c>
      <c r="G1375" s="35" t="s">
        <v>223</v>
      </c>
      <c r="H1375" s="35" t="s">
        <v>191</v>
      </c>
      <c r="I1375" s="35" t="s">
        <v>1670</v>
      </c>
      <c r="J1375" s="36" t="s">
        <v>1675</v>
      </c>
      <c r="K1375" s="37">
        <v>-331.4895237465629</v>
      </c>
      <c r="L1375" s="37">
        <v>-331.4895237465629</v>
      </c>
      <c r="M1375" s="35"/>
    </row>
    <row r="1376" spans="1:13" x14ac:dyDescent="0.3">
      <c r="A1376" s="35" t="s">
        <v>33</v>
      </c>
      <c r="B1376" s="35" t="s">
        <v>1541</v>
      </c>
      <c r="C1376" s="35" t="s">
        <v>1556</v>
      </c>
      <c r="D1376" s="35" t="s">
        <v>188</v>
      </c>
      <c r="E1376" s="35"/>
      <c r="F1376" s="35" t="s">
        <v>189</v>
      </c>
      <c r="G1376" s="35" t="s">
        <v>223</v>
      </c>
      <c r="H1376" s="35" t="s">
        <v>191</v>
      </c>
      <c r="I1376" s="35" t="s">
        <v>1583</v>
      </c>
      <c r="J1376" s="36" t="s">
        <v>1676</v>
      </c>
      <c r="K1376" s="37">
        <v>9472797.8897990007</v>
      </c>
      <c r="L1376" s="37">
        <v>7546015.4097990002</v>
      </c>
      <c r="M1376" s="35"/>
    </row>
    <row r="1377" spans="1:13" x14ac:dyDescent="0.3">
      <c r="A1377" s="35" t="s">
        <v>33</v>
      </c>
      <c r="B1377" s="35" t="s">
        <v>1541</v>
      </c>
      <c r="C1377" s="35" t="s">
        <v>1556</v>
      </c>
      <c r="D1377" s="35" t="s">
        <v>188</v>
      </c>
      <c r="E1377" s="35"/>
      <c r="F1377" s="35" t="s">
        <v>189</v>
      </c>
      <c r="G1377" s="35" t="s">
        <v>223</v>
      </c>
      <c r="H1377" s="35" t="s">
        <v>191</v>
      </c>
      <c r="I1377" s="35" t="s">
        <v>1583</v>
      </c>
      <c r="J1377" s="36" t="s">
        <v>1677</v>
      </c>
      <c r="K1377" s="37">
        <v>2825651.9720538924</v>
      </c>
      <c r="L1377" s="37">
        <v>2764130.6520538921</v>
      </c>
      <c r="M1377" s="35"/>
    </row>
    <row r="1378" spans="1:13" x14ac:dyDescent="0.3">
      <c r="A1378" s="35" t="s">
        <v>33</v>
      </c>
      <c r="B1378" s="35" t="s">
        <v>1541</v>
      </c>
      <c r="C1378" s="35" t="s">
        <v>1556</v>
      </c>
      <c r="D1378" s="35" t="s">
        <v>188</v>
      </c>
      <c r="E1378" s="35"/>
      <c r="F1378" s="35" t="s">
        <v>189</v>
      </c>
      <c r="G1378" s="35" t="s">
        <v>223</v>
      </c>
      <c r="H1378" s="35" t="s">
        <v>191</v>
      </c>
      <c r="I1378" s="35" t="s">
        <v>1583</v>
      </c>
      <c r="J1378" s="36" t="s">
        <v>1678</v>
      </c>
      <c r="K1378" s="37">
        <v>470800.73643762991</v>
      </c>
      <c r="L1378" s="37">
        <v>440766.00643762993</v>
      </c>
      <c r="M1378" s="35"/>
    </row>
    <row r="1379" spans="1:13" x14ac:dyDescent="0.3">
      <c r="A1379" s="35" t="s">
        <v>33</v>
      </c>
      <c r="B1379" s="35" t="s">
        <v>1541</v>
      </c>
      <c r="C1379" s="35" t="s">
        <v>1556</v>
      </c>
      <c r="D1379" s="35" t="s">
        <v>188</v>
      </c>
      <c r="E1379" s="35"/>
      <c r="F1379" s="35" t="s">
        <v>189</v>
      </c>
      <c r="G1379" s="35" t="s">
        <v>223</v>
      </c>
      <c r="H1379" s="35" t="s">
        <v>191</v>
      </c>
      <c r="I1379" s="35" t="s">
        <v>1583</v>
      </c>
      <c r="J1379" s="36" t="s">
        <v>1679</v>
      </c>
      <c r="K1379" s="37">
        <v>3200131.1491044429</v>
      </c>
      <c r="L1379" s="37">
        <v>3152237.3191044428</v>
      </c>
      <c r="M1379" s="35"/>
    </row>
    <row r="1380" spans="1:13" x14ac:dyDescent="0.3">
      <c r="A1380" s="35" t="s">
        <v>33</v>
      </c>
      <c r="B1380" s="35" t="s">
        <v>1541</v>
      </c>
      <c r="C1380" s="35" t="s">
        <v>1556</v>
      </c>
      <c r="D1380" s="35" t="s">
        <v>188</v>
      </c>
      <c r="E1380" s="35"/>
      <c r="F1380" s="35" t="s">
        <v>189</v>
      </c>
      <c r="G1380" s="35" t="s">
        <v>223</v>
      </c>
      <c r="H1380" s="35" t="s">
        <v>191</v>
      </c>
      <c r="I1380" s="35" t="s">
        <v>1583</v>
      </c>
      <c r="J1380" s="36" t="s">
        <v>1680</v>
      </c>
      <c r="K1380" s="37">
        <v>129106.24266418861</v>
      </c>
      <c r="L1380" s="37">
        <v>126557.24266418861</v>
      </c>
      <c r="M1380" s="35"/>
    </row>
    <row r="1381" spans="1:13" x14ac:dyDescent="0.3">
      <c r="A1381" s="35" t="s">
        <v>33</v>
      </c>
      <c r="B1381" s="35" t="s">
        <v>1541</v>
      </c>
      <c r="C1381" s="35" t="s">
        <v>1556</v>
      </c>
      <c r="D1381" s="35" t="s">
        <v>188</v>
      </c>
      <c r="E1381" s="35"/>
      <c r="F1381" s="35" t="s">
        <v>189</v>
      </c>
      <c r="G1381" s="35" t="s">
        <v>223</v>
      </c>
      <c r="H1381" s="35" t="s">
        <v>191</v>
      </c>
      <c r="I1381" s="35" t="s">
        <v>1583</v>
      </c>
      <c r="J1381" s="36" t="s">
        <v>1681</v>
      </c>
      <c r="K1381" s="37">
        <v>1056414.1113757072</v>
      </c>
      <c r="L1381" s="37">
        <v>936460.77137570712</v>
      </c>
      <c r="M1381" s="35"/>
    </row>
    <row r="1382" spans="1:13" x14ac:dyDescent="0.3">
      <c r="A1382" s="35" t="s">
        <v>33</v>
      </c>
      <c r="B1382" s="35" t="s">
        <v>1541</v>
      </c>
      <c r="C1382" s="35" t="s">
        <v>1556</v>
      </c>
      <c r="D1382" s="35" t="s">
        <v>188</v>
      </c>
      <c r="E1382" s="35"/>
      <c r="F1382" s="35" t="s">
        <v>189</v>
      </c>
      <c r="G1382" s="35" t="s">
        <v>223</v>
      </c>
      <c r="H1382" s="35" t="s">
        <v>191</v>
      </c>
      <c r="I1382" s="35" t="s">
        <v>1583</v>
      </c>
      <c r="J1382" s="36" t="s">
        <v>1682</v>
      </c>
      <c r="K1382" s="37">
        <v>3943.4334812555499</v>
      </c>
      <c r="L1382" s="37">
        <v>-26.996518744449986</v>
      </c>
      <c r="M1382" s="35"/>
    </row>
    <row r="1383" spans="1:13" x14ac:dyDescent="0.3">
      <c r="A1383" s="35" t="s">
        <v>33</v>
      </c>
      <c r="B1383" s="35" t="s">
        <v>1541</v>
      </c>
      <c r="C1383" s="35" t="s">
        <v>1556</v>
      </c>
      <c r="D1383" s="35" t="s">
        <v>188</v>
      </c>
      <c r="E1383" s="35"/>
      <c r="F1383" s="35" t="s">
        <v>189</v>
      </c>
      <c r="G1383" s="35" t="s">
        <v>191</v>
      </c>
      <c r="H1383" s="35" t="s">
        <v>220</v>
      </c>
      <c r="I1383" s="35" t="s">
        <v>231</v>
      </c>
      <c r="J1383" s="36" t="s">
        <v>1683</v>
      </c>
      <c r="K1383" s="37">
        <v>139271196.99550426</v>
      </c>
      <c r="L1383" s="37">
        <v>243963291.8134371</v>
      </c>
      <c r="M1383" s="35"/>
    </row>
    <row r="1384" spans="1:13" ht="15" thickBot="1" x14ac:dyDescent="0.35">
      <c r="A1384" s="35" t="s">
        <v>33</v>
      </c>
      <c r="B1384" s="35" t="s">
        <v>1541</v>
      </c>
      <c r="C1384" s="35" t="s">
        <v>1556</v>
      </c>
      <c r="D1384" s="35" t="s">
        <v>188</v>
      </c>
      <c r="E1384" s="35"/>
      <c r="F1384" s="35" t="s">
        <v>283</v>
      </c>
      <c r="G1384" s="35" t="s">
        <v>284</v>
      </c>
      <c r="H1384" s="35" t="s">
        <v>191</v>
      </c>
      <c r="I1384" s="35" t="s">
        <v>1613</v>
      </c>
      <c r="J1384" s="36" t="s">
        <v>1684</v>
      </c>
      <c r="K1384" s="37">
        <v>2283.8325363755876</v>
      </c>
      <c r="L1384" s="37">
        <v>-7.4874636244126123</v>
      </c>
      <c r="M1384" s="35"/>
    </row>
    <row r="1385" spans="1:13" s="39" customFormat="1" x14ac:dyDescent="0.3">
      <c r="A1385" s="26"/>
      <c r="B1385" s="38" t="s">
        <v>1541</v>
      </c>
      <c r="C1385" s="38" t="s">
        <v>1556</v>
      </c>
      <c r="J1385" s="112" t="s">
        <v>1685</v>
      </c>
      <c r="K1385" s="113">
        <v>409502263.86896116</v>
      </c>
      <c r="L1385" s="113">
        <v>464318610.86689395</v>
      </c>
    </row>
    <row r="1387" spans="1:13" s="39" customFormat="1" ht="17.399999999999999" x14ac:dyDescent="0.3">
      <c r="A1387" s="38" t="s">
        <v>33</v>
      </c>
      <c r="B1387" s="42" t="s">
        <v>1541</v>
      </c>
      <c r="J1387" s="40" t="s">
        <v>1686</v>
      </c>
      <c r="K1387" s="41">
        <v>415642874.35556674</v>
      </c>
      <c r="L1387" s="41">
        <v>470459954.44711339</v>
      </c>
    </row>
    <row r="1389" spans="1:13" ht="15" thickBot="1" x14ac:dyDescent="0.35">
      <c r="A1389" s="35" t="s">
        <v>33</v>
      </c>
      <c r="B1389" s="35" t="s">
        <v>1687</v>
      </c>
      <c r="C1389" s="35" t="s">
        <v>1687</v>
      </c>
      <c r="D1389" s="35" t="s">
        <v>188</v>
      </c>
      <c r="E1389" s="35"/>
      <c r="F1389" s="35" t="s">
        <v>288</v>
      </c>
      <c r="G1389" s="35" t="s">
        <v>191</v>
      </c>
      <c r="H1389" s="35" t="s">
        <v>289</v>
      </c>
      <c r="I1389" s="35" t="s">
        <v>231</v>
      </c>
      <c r="J1389" s="36" t="s">
        <v>1688</v>
      </c>
      <c r="K1389" s="37">
        <v>2661749.2756338515</v>
      </c>
      <c r="L1389" s="37">
        <v>2662177.6694530514</v>
      </c>
      <c r="M1389" s="35"/>
    </row>
    <row r="1390" spans="1:13" s="39" customFormat="1" x14ac:dyDescent="0.3">
      <c r="A1390" s="26"/>
      <c r="B1390" s="38" t="s">
        <v>1687</v>
      </c>
      <c r="C1390" s="38" t="s">
        <v>1687</v>
      </c>
      <c r="J1390" s="112" t="s">
        <v>1689</v>
      </c>
      <c r="K1390" s="113">
        <v>2661749.2756338515</v>
      </c>
      <c r="L1390" s="113">
        <v>2662177.6694530514</v>
      </c>
    </row>
    <row r="1392" spans="1:13" ht="17.399999999999999" x14ac:dyDescent="0.3">
      <c r="A1392" s="38" t="s">
        <v>33</v>
      </c>
      <c r="B1392" s="42" t="s">
        <v>1687</v>
      </c>
      <c r="J1392" s="40" t="s">
        <v>1689</v>
      </c>
      <c r="K1392" s="41">
        <v>2661749.2756338515</v>
      </c>
      <c r="L1392" s="41">
        <v>2662177.6694530514</v>
      </c>
    </row>
    <row r="1394" spans="1:13" x14ac:dyDescent="0.3">
      <c r="A1394" s="35" t="s">
        <v>33</v>
      </c>
      <c r="B1394" s="35" t="s">
        <v>1690</v>
      </c>
      <c r="C1394" s="35" t="s">
        <v>1690</v>
      </c>
      <c r="D1394" s="35" t="s">
        <v>188</v>
      </c>
      <c r="E1394" s="35"/>
      <c r="F1394" s="35" t="s">
        <v>189</v>
      </c>
      <c r="G1394" s="35" t="s">
        <v>220</v>
      </c>
      <c r="H1394" s="35" t="s">
        <v>191</v>
      </c>
      <c r="I1394" s="35" t="s">
        <v>1691</v>
      </c>
      <c r="J1394" s="36" t="s">
        <v>1692</v>
      </c>
      <c r="K1394" s="37">
        <v>7180646.9448045529</v>
      </c>
      <c r="L1394" s="37">
        <v>6744923.9448045529</v>
      </c>
      <c r="M1394" s="35"/>
    </row>
    <row r="1395" spans="1:13" x14ac:dyDescent="0.3">
      <c r="A1395" s="35" t="s">
        <v>33</v>
      </c>
      <c r="B1395" s="35" t="s">
        <v>1690</v>
      </c>
      <c r="C1395" s="35" t="s">
        <v>1690</v>
      </c>
      <c r="D1395" s="35" t="s">
        <v>188</v>
      </c>
      <c r="E1395" s="35"/>
      <c r="F1395" s="35" t="s">
        <v>189</v>
      </c>
      <c r="G1395" s="35" t="s">
        <v>220</v>
      </c>
      <c r="H1395" s="35" t="s">
        <v>191</v>
      </c>
      <c r="I1395" s="35" t="s">
        <v>1693</v>
      </c>
      <c r="J1395" s="36" t="s">
        <v>1694</v>
      </c>
      <c r="K1395" s="37">
        <v>36653346.410250716</v>
      </c>
      <c r="L1395" s="37">
        <v>33822432.650250755</v>
      </c>
      <c r="M1395" s="35"/>
    </row>
    <row r="1396" spans="1:13" x14ac:dyDescent="0.3">
      <c r="A1396" s="35" t="s">
        <v>33</v>
      </c>
      <c r="B1396" s="35" t="s">
        <v>1690</v>
      </c>
      <c r="C1396" s="35" t="s">
        <v>1690</v>
      </c>
      <c r="D1396" s="35" t="s">
        <v>188</v>
      </c>
      <c r="E1396" s="35"/>
      <c r="F1396" s="35" t="s">
        <v>189</v>
      </c>
      <c r="G1396" s="35" t="s">
        <v>220</v>
      </c>
      <c r="H1396" s="35" t="s">
        <v>191</v>
      </c>
      <c r="I1396" s="35" t="s">
        <v>1693</v>
      </c>
      <c r="J1396" s="36" t="s">
        <v>1695</v>
      </c>
      <c r="K1396" s="37">
        <v>394132.68325935106</v>
      </c>
      <c r="L1396" s="37">
        <v>394132.68325935106</v>
      </c>
      <c r="M1396" s="35"/>
    </row>
    <row r="1397" spans="1:13" x14ac:dyDescent="0.3">
      <c r="A1397" s="35" t="s">
        <v>33</v>
      </c>
      <c r="B1397" s="35" t="s">
        <v>1690</v>
      </c>
      <c r="C1397" s="35" t="s">
        <v>1690</v>
      </c>
      <c r="D1397" s="35" t="s">
        <v>188</v>
      </c>
      <c r="E1397" s="35"/>
      <c r="F1397" s="35" t="s">
        <v>189</v>
      </c>
      <c r="G1397" s="35" t="s">
        <v>220</v>
      </c>
      <c r="H1397" s="35" t="s">
        <v>191</v>
      </c>
      <c r="I1397" s="35" t="s">
        <v>1696</v>
      </c>
      <c r="J1397" s="36" t="s">
        <v>1697</v>
      </c>
      <c r="K1397" s="37">
        <v>122337.67078124304</v>
      </c>
      <c r="L1397" s="37">
        <v>122337.67078124304</v>
      </c>
      <c r="M1397" s="35"/>
    </row>
    <row r="1398" spans="1:13" x14ac:dyDescent="0.3">
      <c r="A1398" s="35" t="s">
        <v>33</v>
      </c>
      <c r="B1398" s="35" t="s">
        <v>1690</v>
      </c>
      <c r="C1398" s="35" t="s">
        <v>1690</v>
      </c>
      <c r="D1398" s="35" t="s">
        <v>188</v>
      </c>
      <c r="E1398" s="35"/>
      <c r="F1398" s="35" t="s">
        <v>189</v>
      </c>
      <c r="G1398" s="35" t="s">
        <v>220</v>
      </c>
      <c r="H1398" s="35" t="s">
        <v>191</v>
      </c>
      <c r="I1398" s="35" t="s">
        <v>1696</v>
      </c>
      <c r="J1398" s="36" t="s">
        <v>1698</v>
      </c>
      <c r="K1398" s="37">
        <v>194869715.79647547</v>
      </c>
      <c r="L1398" s="37">
        <v>185941676.91647536</v>
      </c>
      <c r="M1398" s="35"/>
    </row>
    <row r="1399" spans="1:13" x14ac:dyDescent="0.3">
      <c r="A1399" s="35" t="s">
        <v>33</v>
      </c>
      <c r="B1399" s="35" t="s">
        <v>1690</v>
      </c>
      <c r="C1399" s="35" t="s">
        <v>1690</v>
      </c>
      <c r="D1399" s="35" t="s">
        <v>188</v>
      </c>
      <c r="E1399" s="35"/>
      <c r="F1399" s="35" t="s">
        <v>189</v>
      </c>
      <c r="G1399" s="35" t="s">
        <v>220</v>
      </c>
      <c r="H1399" s="35" t="s">
        <v>191</v>
      </c>
      <c r="I1399" s="35" t="s">
        <v>1699</v>
      </c>
      <c r="J1399" s="36" t="s">
        <v>1700</v>
      </c>
      <c r="K1399" s="37">
        <v>223083.10223757642</v>
      </c>
      <c r="L1399" s="37">
        <v>197069.02223757646</v>
      </c>
      <c r="M1399" s="35"/>
    </row>
    <row r="1400" spans="1:13" x14ac:dyDescent="0.3">
      <c r="A1400" s="35" t="s">
        <v>33</v>
      </c>
      <c r="B1400" s="35" t="s">
        <v>1690</v>
      </c>
      <c r="C1400" s="35" t="s">
        <v>1690</v>
      </c>
      <c r="D1400" s="35" t="s">
        <v>188</v>
      </c>
      <c r="E1400" s="35"/>
      <c r="F1400" s="35" t="s">
        <v>189</v>
      </c>
      <c r="G1400" s="35" t="s">
        <v>220</v>
      </c>
      <c r="H1400" s="35" t="s">
        <v>191</v>
      </c>
      <c r="I1400" s="35" t="s">
        <v>1701</v>
      </c>
      <c r="J1400" s="36" t="s">
        <v>1702</v>
      </c>
      <c r="K1400" s="37">
        <v>95077.853141916406</v>
      </c>
      <c r="L1400" s="37">
        <v>95077.853141916406</v>
      </c>
      <c r="M1400" s="35"/>
    </row>
    <row r="1401" spans="1:13" x14ac:dyDescent="0.3">
      <c r="A1401" s="35" t="s">
        <v>33</v>
      </c>
      <c r="B1401" s="35" t="s">
        <v>1690</v>
      </c>
      <c r="C1401" s="35" t="s">
        <v>1690</v>
      </c>
      <c r="D1401" s="35" t="s">
        <v>188</v>
      </c>
      <c r="E1401" s="35"/>
      <c r="F1401" s="35" t="s">
        <v>189</v>
      </c>
      <c r="G1401" s="35" t="s">
        <v>220</v>
      </c>
      <c r="H1401" s="35" t="s">
        <v>191</v>
      </c>
      <c r="I1401" s="35" t="s">
        <v>1701</v>
      </c>
      <c r="J1401" s="36" t="s">
        <v>1703</v>
      </c>
      <c r="K1401" s="37">
        <v>17115999.418487526</v>
      </c>
      <c r="L1401" s="37">
        <v>16651392.538487539</v>
      </c>
      <c r="M1401" s="35"/>
    </row>
    <row r="1402" spans="1:13" x14ac:dyDescent="0.3">
      <c r="A1402" s="35" t="s">
        <v>33</v>
      </c>
      <c r="B1402" s="35" t="s">
        <v>1690</v>
      </c>
      <c r="C1402" s="35" t="s">
        <v>1690</v>
      </c>
      <c r="D1402" s="35" t="s">
        <v>188</v>
      </c>
      <c r="E1402" s="35"/>
      <c r="F1402" s="35" t="s">
        <v>189</v>
      </c>
      <c r="G1402" s="35" t="s">
        <v>220</v>
      </c>
      <c r="H1402" s="35" t="s">
        <v>191</v>
      </c>
      <c r="I1402" s="35" t="s">
        <v>1701</v>
      </c>
      <c r="J1402" s="36" t="s">
        <v>1704</v>
      </c>
      <c r="K1402" s="37">
        <v>21853.879751388027</v>
      </c>
      <c r="L1402" s="37">
        <v>21853.879751388027</v>
      </c>
      <c r="M1402" s="35"/>
    </row>
    <row r="1403" spans="1:13" x14ac:dyDescent="0.3">
      <c r="A1403" s="35" t="s">
        <v>33</v>
      </c>
      <c r="B1403" s="35" t="s">
        <v>1690</v>
      </c>
      <c r="C1403" s="35" t="s">
        <v>1690</v>
      </c>
      <c r="D1403" s="35" t="s">
        <v>188</v>
      </c>
      <c r="E1403" s="35"/>
      <c r="F1403" s="35" t="s">
        <v>189</v>
      </c>
      <c r="G1403" s="35" t="s">
        <v>220</v>
      </c>
      <c r="H1403" s="35" t="s">
        <v>191</v>
      </c>
      <c r="I1403" s="35" t="s">
        <v>1705</v>
      </c>
      <c r="J1403" s="36" t="s">
        <v>1706</v>
      </c>
      <c r="K1403" s="37">
        <v>327651.99106835783</v>
      </c>
      <c r="L1403" s="37">
        <v>327651.99106835783</v>
      </c>
      <c r="M1403" s="35"/>
    </row>
    <row r="1404" spans="1:13" x14ac:dyDescent="0.3">
      <c r="A1404" s="35" t="s">
        <v>33</v>
      </c>
      <c r="B1404" s="35" t="s">
        <v>1690</v>
      </c>
      <c r="C1404" s="35" t="s">
        <v>1690</v>
      </c>
      <c r="D1404" s="35" t="s">
        <v>188</v>
      </c>
      <c r="E1404" s="35"/>
      <c r="F1404" s="35" t="s">
        <v>189</v>
      </c>
      <c r="G1404" s="35" t="s">
        <v>220</v>
      </c>
      <c r="H1404" s="35" t="s">
        <v>191</v>
      </c>
      <c r="I1404" s="35" t="s">
        <v>1705</v>
      </c>
      <c r="J1404" s="36" t="s">
        <v>1707</v>
      </c>
      <c r="K1404" s="37">
        <v>169551.78812183419</v>
      </c>
      <c r="L1404" s="37">
        <v>169551.78812183419</v>
      </c>
      <c r="M1404" s="35"/>
    </row>
    <row r="1405" spans="1:13" x14ac:dyDescent="0.3">
      <c r="A1405" s="35" t="s">
        <v>33</v>
      </c>
      <c r="B1405" s="35" t="s">
        <v>1690</v>
      </c>
      <c r="C1405" s="35" t="s">
        <v>1690</v>
      </c>
      <c r="D1405" s="35" t="s">
        <v>188</v>
      </c>
      <c r="E1405" s="35"/>
      <c r="F1405" s="35" t="s">
        <v>189</v>
      </c>
      <c r="G1405" s="35" t="s">
        <v>220</v>
      </c>
      <c r="H1405" s="35" t="s">
        <v>191</v>
      </c>
      <c r="I1405" s="35" t="s">
        <v>1705</v>
      </c>
      <c r="J1405" s="36" t="s">
        <v>1708</v>
      </c>
      <c r="K1405" s="37">
        <v>203521.92008369439</v>
      </c>
      <c r="L1405" s="37">
        <v>203521.92008369439</v>
      </c>
      <c r="M1405" s="35"/>
    </row>
    <row r="1406" spans="1:13" x14ac:dyDescent="0.3">
      <c r="A1406" s="35" t="s">
        <v>33</v>
      </c>
      <c r="B1406" s="35" t="s">
        <v>1690</v>
      </c>
      <c r="C1406" s="35" t="s">
        <v>1690</v>
      </c>
      <c r="D1406" s="35" t="s">
        <v>188</v>
      </c>
      <c r="E1406" s="35"/>
      <c r="F1406" s="35" t="s">
        <v>189</v>
      </c>
      <c r="G1406" s="35" t="s">
        <v>220</v>
      </c>
      <c r="H1406" s="35" t="s">
        <v>191</v>
      </c>
      <c r="I1406" s="35" t="s">
        <v>1705</v>
      </c>
      <c r="J1406" s="36" t="s">
        <v>1709</v>
      </c>
      <c r="K1406" s="37">
        <v>522025.5477893161</v>
      </c>
      <c r="L1406" s="37">
        <v>522025.5477893161</v>
      </c>
      <c r="M1406" s="35"/>
    </row>
    <row r="1407" spans="1:13" x14ac:dyDescent="0.3">
      <c r="A1407" s="35" t="s">
        <v>33</v>
      </c>
      <c r="B1407" s="35" t="s">
        <v>1690</v>
      </c>
      <c r="C1407" s="35" t="s">
        <v>1690</v>
      </c>
      <c r="D1407" s="35" t="s">
        <v>188</v>
      </c>
      <c r="E1407" s="35"/>
      <c r="F1407" s="35" t="s">
        <v>189</v>
      </c>
      <c r="G1407" s="35" t="s">
        <v>220</v>
      </c>
      <c r="H1407" s="35" t="s">
        <v>191</v>
      </c>
      <c r="I1407" s="35" t="s">
        <v>1705</v>
      </c>
      <c r="J1407" s="36" t="s">
        <v>1710</v>
      </c>
      <c r="K1407" s="37">
        <v>905.91418148181845</v>
      </c>
      <c r="L1407" s="37">
        <v>905.91418148181845</v>
      </c>
      <c r="M1407" s="35"/>
    </row>
    <row r="1408" spans="1:13" x14ac:dyDescent="0.3">
      <c r="A1408" s="35" t="s">
        <v>33</v>
      </c>
      <c r="B1408" s="35" t="s">
        <v>1690</v>
      </c>
      <c r="C1408" s="35" t="s">
        <v>1690</v>
      </c>
      <c r="D1408" s="35" t="s">
        <v>188</v>
      </c>
      <c r="E1408" s="35"/>
      <c r="F1408" s="35" t="s">
        <v>189</v>
      </c>
      <c r="G1408" s="35" t="s">
        <v>220</v>
      </c>
      <c r="H1408" s="35" t="s">
        <v>191</v>
      </c>
      <c r="I1408" s="35" t="s">
        <v>1705</v>
      </c>
      <c r="J1408" s="36" t="s">
        <v>1711</v>
      </c>
      <c r="K1408" s="37">
        <v>233175.32097552984</v>
      </c>
      <c r="L1408" s="37">
        <v>233175.32097552984</v>
      </c>
      <c r="M1408" s="35"/>
    </row>
    <row r="1409" spans="1:13" x14ac:dyDescent="0.3">
      <c r="A1409" s="35" t="s">
        <v>33</v>
      </c>
      <c r="B1409" s="35" t="s">
        <v>1690</v>
      </c>
      <c r="C1409" s="35" t="s">
        <v>1690</v>
      </c>
      <c r="D1409" s="35" t="s">
        <v>188</v>
      </c>
      <c r="E1409" s="35"/>
      <c r="F1409" s="35" t="s">
        <v>189</v>
      </c>
      <c r="G1409" s="35" t="s">
        <v>220</v>
      </c>
      <c r="H1409" s="35" t="s">
        <v>191</v>
      </c>
      <c r="I1409" s="35" t="s">
        <v>1705</v>
      </c>
      <c r="J1409" s="36" t="s">
        <v>1712</v>
      </c>
      <c r="K1409" s="37">
        <v>2584849.3935996103</v>
      </c>
      <c r="L1409" s="37">
        <v>2584849.3935996103</v>
      </c>
      <c r="M1409" s="35"/>
    </row>
    <row r="1410" spans="1:13" x14ac:dyDescent="0.3">
      <c r="A1410" s="35" t="s">
        <v>33</v>
      </c>
      <c r="B1410" s="35" t="s">
        <v>1690</v>
      </c>
      <c r="C1410" s="35" t="s">
        <v>1690</v>
      </c>
      <c r="D1410" s="35" t="s">
        <v>188</v>
      </c>
      <c r="E1410" s="35"/>
      <c r="F1410" s="35" t="s">
        <v>189</v>
      </c>
      <c r="G1410" s="35" t="s">
        <v>223</v>
      </c>
      <c r="H1410" s="35" t="s">
        <v>191</v>
      </c>
      <c r="I1410" s="35" t="s">
        <v>1713</v>
      </c>
      <c r="J1410" s="36" t="s">
        <v>1714</v>
      </c>
      <c r="K1410" s="37">
        <v>28186.869818376359</v>
      </c>
      <c r="L1410" s="37">
        <v>28186.869818376359</v>
      </c>
      <c r="M1410" s="35"/>
    </row>
    <row r="1411" spans="1:13" x14ac:dyDescent="0.3">
      <c r="A1411" s="35" t="s">
        <v>33</v>
      </c>
      <c r="B1411" s="35" t="s">
        <v>1690</v>
      </c>
      <c r="C1411" s="35" t="s">
        <v>1690</v>
      </c>
      <c r="D1411" s="35" t="s">
        <v>188</v>
      </c>
      <c r="E1411" s="35"/>
      <c r="F1411" s="35" t="s">
        <v>189</v>
      </c>
      <c r="G1411" s="35" t="s">
        <v>223</v>
      </c>
      <c r="H1411" s="35" t="s">
        <v>191</v>
      </c>
      <c r="I1411" s="35" t="s">
        <v>1715</v>
      </c>
      <c r="J1411" s="36" t="s">
        <v>1716</v>
      </c>
      <c r="K1411" s="37">
        <v>9659.0849813624354</v>
      </c>
      <c r="L1411" s="37">
        <v>9659.0849813624354</v>
      </c>
      <c r="M1411" s="35"/>
    </row>
    <row r="1412" spans="1:13" x14ac:dyDescent="0.3">
      <c r="A1412" s="35" t="s">
        <v>33</v>
      </c>
      <c r="B1412" s="35" t="s">
        <v>1690</v>
      </c>
      <c r="C1412" s="35" t="s">
        <v>1690</v>
      </c>
      <c r="D1412" s="35" t="s">
        <v>188</v>
      </c>
      <c r="E1412" s="35"/>
      <c r="F1412" s="35" t="s">
        <v>189</v>
      </c>
      <c r="G1412" s="35" t="s">
        <v>223</v>
      </c>
      <c r="H1412" s="35" t="s">
        <v>191</v>
      </c>
      <c r="I1412" s="35" t="s">
        <v>1715</v>
      </c>
      <c r="J1412" s="36" t="s">
        <v>1717</v>
      </c>
      <c r="K1412" s="37">
        <v>490360.72744206048</v>
      </c>
      <c r="L1412" s="37">
        <v>490360.72744206048</v>
      </c>
      <c r="M1412" s="35"/>
    </row>
    <row r="1413" spans="1:13" x14ac:dyDescent="0.3">
      <c r="A1413" s="35" t="s">
        <v>33</v>
      </c>
      <c r="B1413" s="35" t="s">
        <v>1690</v>
      </c>
      <c r="C1413" s="35" t="s">
        <v>1690</v>
      </c>
      <c r="D1413" s="35" t="s">
        <v>188</v>
      </c>
      <c r="E1413" s="35"/>
      <c r="F1413" s="35" t="s">
        <v>189</v>
      </c>
      <c r="G1413" s="35" t="s">
        <v>223</v>
      </c>
      <c r="H1413" s="35" t="s">
        <v>191</v>
      </c>
      <c r="I1413" s="35" t="s">
        <v>1715</v>
      </c>
      <c r="J1413" s="36" t="s">
        <v>1718</v>
      </c>
      <c r="K1413" s="37">
        <v>8204.792748500844</v>
      </c>
      <c r="L1413" s="37">
        <v>8204.792748500844</v>
      </c>
      <c r="M1413" s="35"/>
    </row>
    <row r="1414" spans="1:13" ht="15" thickBot="1" x14ac:dyDescent="0.35">
      <c r="A1414" s="35" t="s">
        <v>33</v>
      </c>
      <c r="B1414" s="35" t="s">
        <v>1690</v>
      </c>
      <c r="C1414" s="35" t="s">
        <v>1690</v>
      </c>
      <c r="D1414" s="35" t="s">
        <v>188</v>
      </c>
      <c r="E1414" s="35"/>
      <c r="F1414" s="35" t="s">
        <v>189</v>
      </c>
      <c r="G1414" s="35" t="s">
        <v>191</v>
      </c>
      <c r="H1414" s="35" t="s">
        <v>191</v>
      </c>
      <c r="I1414" s="35" t="s">
        <v>231</v>
      </c>
      <c r="J1414" s="36" t="s">
        <v>1719</v>
      </c>
      <c r="K1414" s="37">
        <v>85220624.054525763</v>
      </c>
      <c r="L1414" s="37">
        <v>117277640.8867901</v>
      </c>
      <c r="M1414" s="35"/>
    </row>
    <row r="1415" spans="1:13" s="39" customFormat="1" x14ac:dyDescent="0.3">
      <c r="A1415" s="26"/>
      <c r="B1415" s="38" t="s">
        <v>1690</v>
      </c>
      <c r="C1415" s="38" t="s">
        <v>1690</v>
      </c>
      <c r="J1415" s="112" t="s">
        <v>1720</v>
      </c>
      <c r="K1415" s="113">
        <v>346474911.16452569</v>
      </c>
      <c r="L1415" s="113">
        <v>365846631.39678991</v>
      </c>
    </row>
    <row r="1417" spans="1:13" s="39" customFormat="1" ht="17.399999999999999" x14ac:dyDescent="0.3">
      <c r="A1417" s="38" t="s">
        <v>33</v>
      </c>
      <c r="B1417" s="42" t="s">
        <v>1690</v>
      </c>
      <c r="J1417" s="40" t="s">
        <v>1720</v>
      </c>
      <c r="K1417" s="41">
        <v>346474911.16452569</v>
      </c>
      <c r="L1417" s="41">
        <v>365846631.39678991</v>
      </c>
    </row>
    <row r="1419" spans="1:13" x14ac:dyDescent="0.3">
      <c r="A1419" s="35" t="s">
        <v>33</v>
      </c>
      <c r="B1419" s="35" t="s">
        <v>1721</v>
      </c>
      <c r="C1419" s="35" t="s">
        <v>1721</v>
      </c>
      <c r="D1419" s="35" t="s">
        <v>957</v>
      </c>
      <c r="E1419" s="35"/>
      <c r="F1419" s="35" t="s">
        <v>283</v>
      </c>
      <c r="G1419" s="35" t="s">
        <v>310</v>
      </c>
      <c r="H1419" s="35" t="s">
        <v>191</v>
      </c>
      <c r="I1419" s="35" t="s">
        <v>1693</v>
      </c>
      <c r="J1419" s="36" t="s">
        <v>1722</v>
      </c>
      <c r="K1419" s="37">
        <v>25193.18</v>
      </c>
      <c r="L1419" s="37">
        <v>25193.18</v>
      </c>
      <c r="M1419" s="35"/>
    </row>
    <row r="1420" spans="1:13" x14ac:dyDescent="0.3">
      <c r="A1420" s="35" t="s">
        <v>33</v>
      </c>
      <c r="B1420" s="35" t="s">
        <v>1721</v>
      </c>
      <c r="C1420" s="35" t="s">
        <v>1721</v>
      </c>
      <c r="D1420" s="35" t="s">
        <v>957</v>
      </c>
      <c r="E1420" s="35"/>
      <c r="F1420" s="35" t="s">
        <v>283</v>
      </c>
      <c r="G1420" s="35" t="s">
        <v>310</v>
      </c>
      <c r="H1420" s="35" t="s">
        <v>191</v>
      </c>
      <c r="I1420" s="35" t="s">
        <v>1699</v>
      </c>
      <c r="J1420" s="36" t="s">
        <v>1723</v>
      </c>
      <c r="K1420" s="37">
        <v>399176.46</v>
      </c>
      <c r="L1420" s="37">
        <v>399176.46</v>
      </c>
      <c r="M1420" s="35"/>
    </row>
    <row r="1421" spans="1:13" x14ac:dyDescent="0.3">
      <c r="A1421" s="35" t="s">
        <v>33</v>
      </c>
      <c r="B1421" s="35" t="s">
        <v>1721</v>
      </c>
      <c r="C1421" s="35" t="s">
        <v>1721</v>
      </c>
      <c r="D1421" s="35" t="s">
        <v>957</v>
      </c>
      <c r="E1421" s="35"/>
      <c r="F1421" s="35" t="s">
        <v>283</v>
      </c>
      <c r="G1421" s="35" t="s">
        <v>310</v>
      </c>
      <c r="H1421" s="35" t="s">
        <v>191</v>
      </c>
      <c r="I1421" s="35" t="s">
        <v>1701</v>
      </c>
      <c r="J1421" s="36" t="s">
        <v>1724</v>
      </c>
      <c r="K1421" s="37">
        <v>114261.62</v>
      </c>
      <c r="L1421" s="37">
        <v>114261.62</v>
      </c>
      <c r="M1421" s="35"/>
    </row>
    <row r="1422" spans="1:13" x14ac:dyDescent="0.3">
      <c r="A1422" s="35" t="s">
        <v>33</v>
      </c>
      <c r="B1422" s="35" t="s">
        <v>1721</v>
      </c>
      <c r="C1422" s="35" t="s">
        <v>1721</v>
      </c>
      <c r="D1422" s="35" t="s">
        <v>827</v>
      </c>
      <c r="E1422" s="35"/>
      <c r="F1422" s="35" t="s">
        <v>283</v>
      </c>
      <c r="G1422" s="35" t="s">
        <v>310</v>
      </c>
      <c r="H1422" s="35" t="s">
        <v>191</v>
      </c>
      <c r="I1422" s="35" t="s">
        <v>1693</v>
      </c>
      <c r="J1422" s="36" t="s">
        <v>1725</v>
      </c>
      <c r="K1422" s="37">
        <v>28426.16</v>
      </c>
      <c r="L1422" s="37">
        <v>28426.16</v>
      </c>
      <c r="M1422" s="35"/>
    </row>
    <row r="1423" spans="1:13" ht="15" thickBot="1" x14ac:dyDescent="0.35">
      <c r="A1423" s="35" t="s">
        <v>33</v>
      </c>
      <c r="B1423" s="35" t="s">
        <v>1721</v>
      </c>
      <c r="C1423" s="35" t="s">
        <v>1721</v>
      </c>
      <c r="D1423" s="35" t="s">
        <v>212</v>
      </c>
      <c r="E1423" s="35"/>
      <c r="F1423" s="35" t="s">
        <v>283</v>
      </c>
      <c r="G1423" s="35" t="s">
        <v>310</v>
      </c>
      <c r="H1423" s="35" t="s">
        <v>191</v>
      </c>
      <c r="I1423" s="35" t="s">
        <v>1693</v>
      </c>
      <c r="J1423" s="36" t="s">
        <v>1726</v>
      </c>
      <c r="K1423" s="37">
        <v>31858.14</v>
      </c>
      <c r="L1423" s="37">
        <v>31858.14</v>
      </c>
      <c r="M1423" s="35"/>
    </row>
    <row r="1424" spans="1:13" s="39" customFormat="1" x14ac:dyDescent="0.3">
      <c r="A1424" s="26"/>
      <c r="B1424" s="38" t="s">
        <v>1721</v>
      </c>
      <c r="C1424" s="38" t="s">
        <v>1721</v>
      </c>
      <c r="J1424" s="112" t="s">
        <v>1727</v>
      </c>
      <c r="K1424" s="113">
        <v>598915.56000000006</v>
      </c>
      <c r="L1424" s="113">
        <v>598915.56000000006</v>
      </c>
    </row>
    <row r="1426" spans="1:13" s="39" customFormat="1" ht="17.399999999999999" x14ac:dyDescent="0.3">
      <c r="A1426" s="38" t="s">
        <v>33</v>
      </c>
      <c r="B1426" s="42" t="s">
        <v>1721</v>
      </c>
      <c r="J1426" s="40" t="s">
        <v>1727</v>
      </c>
      <c r="K1426" s="41">
        <v>598915.56000000006</v>
      </c>
      <c r="L1426" s="41">
        <v>598915.56000000006</v>
      </c>
    </row>
    <row r="1428" spans="1:13" x14ac:dyDescent="0.3">
      <c r="A1428" s="35" t="s">
        <v>33</v>
      </c>
      <c r="B1428" s="35" t="s">
        <v>1728</v>
      </c>
      <c r="C1428" s="35" t="s">
        <v>1728</v>
      </c>
      <c r="D1428" s="35" t="s">
        <v>188</v>
      </c>
      <c r="E1428" s="35"/>
      <c r="F1428" s="35" t="s">
        <v>189</v>
      </c>
      <c r="G1428" s="35" t="s">
        <v>220</v>
      </c>
      <c r="H1428" s="35" t="s">
        <v>191</v>
      </c>
      <c r="I1428" s="35" t="s">
        <v>1729</v>
      </c>
      <c r="J1428" s="36" t="s">
        <v>1730</v>
      </c>
      <c r="K1428" s="37">
        <v>21707.66</v>
      </c>
      <c r="L1428" s="37">
        <v>21707.66</v>
      </c>
      <c r="M1428" s="35"/>
    </row>
    <row r="1429" spans="1:13" x14ac:dyDescent="0.3">
      <c r="A1429" s="35" t="s">
        <v>33</v>
      </c>
      <c r="B1429" s="35" t="s">
        <v>1728</v>
      </c>
      <c r="C1429" s="35" t="s">
        <v>1728</v>
      </c>
      <c r="D1429" s="35" t="s">
        <v>188</v>
      </c>
      <c r="E1429" s="35"/>
      <c r="F1429" s="35" t="s">
        <v>189</v>
      </c>
      <c r="G1429" s="35" t="s">
        <v>220</v>
      </c>
      <c r="H1429" s="35" t="s">
        <v>191</v>
      </c>
      <c r="I1429" s="35" t="s">
        <v>1729</v>
      </c>
      <c r="J1429" s="36" t="s">
        <v>1731</v>
      </c>
      <c r="K1429" s="37">
        <v>78.650000000000006</v>
      </c>
      <c r="L1429" s="37">
        <v>78.650000000000006</v>
      </c>
      <c r="M1429" s="35"/>
    </row>
    <row r="1430" spans="1:13" x14ac:dyDescent="0.3">
      <c r="A1430" s="35" t="s">
        <v>33</v>
      </c>
      <c r="B1430" s="35" t="s">
        <v>1728</v>
      </c>
      <c r="C1430" s="35" t="s">
        <v>1728</v>
      </c>
      <c r="D1430" s="35" t="s">
        <v>188</v>
      </c>
      <c r="E1430" s="35"/>
      <c r="F1430" s="35" t="s">
        <v>189</v>
      </c>
      <c r="G1430" s="35" t="s">
        <v>220</v>
      </c>
      <c r="H1430" s="35" t="s">
        <v>191</v>
      </c>
      <c r="I1430" s="35" t="s">
        <v>1729</v>
      </c>
      <c r="J1430" s="36" t="s">
        <v>1732</v>
      </c>
      <c r="K1430" s="37">
        <v>51352191.380000003</v>
      </c>
      <c r="L1430" s="37">
        <v>51352191.380000003</v>
      </c>
      <c r="M1430" s="35"/>
    </row>
    <row r="1431" spans="1:13" x14ac:dyDescent="0.3">
      <c r="A1431" s="35" t="s">
        <v>33</v>
      </c>
      <c r="B1431" s="35" t="s">
        <v>1728</v>
      </c>
      <c r="C1431" s="35" t="s">
        <v>1728</v>
      </c>
      <c r="D1431" s="35" t="s">
        <v>188</v>
      </c>
      <c r="E1431" s="35"/>
      <c r="F1431" s="35" t="s">
        <v>189</v>
      </c>
      <c r="G1431" s="35" t="s">
        <v>220</v>
      </c>
      <c r="H1431" s="35" t="s">
        <v>191</v>
      </c>
      <c r="I1431" s="35" t="s">
        <v>1729</v>
      </c>
      <c r="J1431" s="36" t="s">
        <v>1733</v>
      </c>
      <c r="K1431" s="37">
        <v>8148243.3799999999</v>
      </c>
      <c r="L1431" s="37">
        <v>8148243.3799999999</v>
      </c>
      <c r="M1431" s="35"/>
    </row>
    <row r="1432" spans="1:13" x14ac:dyDescent="0.3">
      <c r="A1432" s="35" t="s">
        <v>33</v>
      </c>
      <c r="B1432" s="35" t="s">
        <v>1728</v>
      </c>
      <c r="C1432" s="35" t="s">
        <v>1728</v>
      </c>
      <c r="D1432" s="35" t="s">
        <v>188</v>
      </c>
      <c r="E1432" s="35"/>
      <c r="F1432" s="35" t="s">
        <v>189</v>
      </c>
      <c r="G1432" s="35" t="s">
        <v>220</v>
      </c>
      <c r="H1432" s="35" t="s">
        <v>191</v>
      </c>
      <c r="I1432" s="35" t="s">
        <v>1729</v>
      </c>
      <c r="J1432" s="36" t="s">
        <v>1734</v>
      </c>
      <c r="K1432" s="37">
        <v>995803.11</v>
      </c>
      <c r="L1432" s="37">
        <v>995803.11</v>
      </c>
      <c r="M1432" s="35"/>
    </row>
    <row r="1433" spans="1:13" x14ac:dyDescent="0.3">
      <c r="A1433" s="35" t="s">
        <v>33</v>
      </c>
      <c r="B1433" s="35" t="s">
        <v>1728</v>
      </c>
      <c r="C1433" s="35" t="s">
        <v>1728</v>
      </c>
      <c r="D1433" s="35" t="s">
        <v>188</v>
      </c>
      <c r="E1433" s="35"/>
      <c r="F1433" s="35" t="s">
        <v>189</v>
      </c>
      <c r="G1433" s="35" t="s">
        <v>220</v>
      </c>
      <c r="H1433" s="35" t="s">
        <v>191</v>
      </c>
      <c r="I1433" s="35" t="s">
        <v>1729</v>
      </c>
      <c r="J1433" s="36" t="s">
        <v>1735</v>
      </c>
      <c r="K1433" s="37">
        <v>510052</v>
      </c>
      <c r="L1433" s="37">
        <v>510052</v>
      </c>
      <c r="M1433" s="35"/>
    </row>
    <row r="1434" spans="1:13" x14ac:dyDescent="0.3">
      <c r="A1434" s="35" t="s">
        <v>33</v>
      </c>
      <c r="B1434" s="35" t="s">
        <v>1728</v>
      </c>
      <c r="C1434" s="35" t="s">
        <v>1728</v>
      </c>
      <c r="D1434" s="35" t="s">
        <v>188</v>
      </c>
      <c r="E1434" s="35"/>
      <c r="F1434" s="35" t="s">
        <v>189</v>
      </c>
      <c r="G1434" s="35" t="s">
        <v>220</v>
      </c>
      <c r="H1434" s="35" t="s">
        <v>191</v>
      </c>
      <c r="I1434" s="35" t="s">
        <v>1729</v>
      </c>
      <c r="J1434" s="36" t="s">
        <v>1736</v>
      </c>
      <c r="K1434" s="37">
        <v>88290.4</v>
      </c>
      <c r="L1434" s="37">
        <v>88290.4</v>
      </c>
      <c r="M1434" s="35"/>
    </row>
    <row r="1435" spans="1:13" x14ac:dyDescent="0.3">
      <c r="A1435" s="35" t="s">
        <v>33</v>
      </c>
      <c r="B1435" s="35" t="s">
        <v>1728</v>
      </c>
      <c r="C1435" s="35" t="s">
        <v>1728</v>
      </c>
      <c r="D1435" s="35" t="s">
        <v>188</v>
      </c>
      <c r="E1435" s="35"/>
      <c r="F1435" s="35" t="s">
        <v>189</v>
      </c>
      <c r="G1435" s="35" t="s">
        <v>220</v>
      </c>
      <c r="H1435" s="35" t="s">
        <v>191</v>
      </c>
      <c r="I1435" s="35" t="s">
        <v>1729</v>
      </c>
      <c r="J1435" s="36" t="s">
        <v>1737</v>
      </c>
      <c r="K1435" s="37">
        <v>95251.02</v>
      </c>
      <c r="L1435" s="37">
        <v>95251.02</v>
      </c>
      <c r="M1435" s="35"/>
    </row>
    <row r="1436" spans="1:13" x14ac:dyDescent="0.3">
      <c r="A1436" s="35" t="s">
        <v>33</v>
      </c>
      <c r="B1436" s="35" t="s">
        <v>1728</v>
      </c>
      <c r="C1436" s="35" t="s">
        <v>1728</v>
      </c>
      <c r="D1436" s="35" t="s">
        <v>188</v>
      </c>
      <c r="E1436" s="35"/>
      <c r="F1436" s="35" t="s">
        <v>189</v>
      </c>
      <c r="G1436" s="35" t="s">
        <v>220</v>
      </c>
      <c r="H1436" s="35" t="s">
        <v>191</v>
      </c>
      <c r="I1436" s="35" t="s">
        <v>1738</v>
      </c>
      <c r="J1436" s="36" t="s">
        <v>1739</v>
      </c>
      <c r="K1436" s="37">
        <v>4189912.57</v>
      </c>
      <c r="L1436" s="37">
        <v>4189912.57</v>
      </c>
      <c r="M1436" s="35"/>
    </row>
    <row r="1437" spans="1:13" x14ac:dyDescent="0.3">
      <c r="A1437" s="35" t="s">
        <v>33</v>
      </c>
      <c r="B1437" s="35" t="s">
        <v>1728</v>
      </c>
      <c r="C1437" s="35" t="s">
        <v>1728</v>
      </c>
      <c r="D1437" s="35" t="s">
        <v>188</v>
      </c>
      <c r="E1437" s="35"/>
      <c r="F1437" s="35" t="s">
        <v>189</v>
      </c>
      <c r="G1437" s="35" t="s">
        <v>220</v>
      </c>
      <c r="H1437" s="35" t="s">
        <v>191</v>
      </c>
      <c r="I1437" s="35" t="s">
        <v>1738</v>
      </c>
      <c r="J1437" s="36" t="s">
        <v>1740</v>
      </c>
      <c r="K1437" s="37">
        <v>25487492.219999999</v>
      </c>
      <c r="L1437" s="37">
        <v>25487492.219999999</v>
      </c>
      <c r="M1437" s="35"/>
    </row>
    <row r="1438" spans="1:13" x14ac:dyDescent="0.3">
      <c r="A1438" s="35" t="s">
        <v>33</v>
      </c>
      <c r="B1438" s="35" t="s">
        <v>1728</v>
      </c>
      <c r="C1438" s="35" t="s">
        <v>1728</v>
      </c>
      <c r="D1438" s="35" t="s">
        <v>188</v>
      </c>
      <c r="E1438" s="35"/>
      <c r="F1438" s="35" t="s">
        <v>189</v>
      </c>
      <c r="G1438" s="35" t="s">
        <v>220</v>
      </c>
      <c r="H1438" s="35" t="s">
        <v>191</v>
      </c>
      <c r="I1438" s="35" t="s">
        <v>1738</v>
      </c>
      <c r="J1438" s="36" t="s">
        <v>1741</v>
      </c>
      <c r="K1438" s="37">
        <v>112495.39</v>
      </c>
      <c r="L1438" s="37">
        <v>112495.39</v>
      </c>
      <c r="M1438" s="35"/>
    </row>
    <row r="1439" spans="1:13" x14ac:dyDescent="0.3">
      <c r="A1439" s="35" t="s">
        <v>33</v>
      </c>
      <c r="B1439" s="35" t="s">
        <v>1728</v>
      </c>
      <c r="C1439" s="35" t="s">
        <v>1728</v>
      </c>
      <c r="D1439" s="35" t="s">
        <v>188</v>
      </c>
      <c r="E1439" s="35"/>
      <c r="F1439" s="35" t="s">
        <v>189</v>
      </c>
      <c r="G1439" s="35" t="s">
        <v>220</v>
      </c>
      <c r="H1439" s="35" t="s">
        <v>191</v>
      </c>
      <c r="I1439" s="35" t="s">
        <v>1738</v>
      </c>
      <c r="J1439" s="36" t="s">
        <v>1742</v>
      </c>
      <c r="K1439" s="37">
        <v>179392.62</v>
      </c>
      <c r="L1439" s="37">
        <v>179392.62</v>
      </c>
      <c r="M1439" s="35"/>
    </row>
    <row r="1440" spans="1:13" x14ac:dyDescent="0.3">
      <c r="A1440" s="35" t="s">
        <v>33</v>
      </c>
      <c r="B1440" s="35" t="s">
        <v>1728</v>
      </c>
      <c r="C1440" s="35" t="s">
        <v>1728</v>
      </c>
      <c r="D1440" s="35" t="s">
        <v>188</v>
      </c>
      <c r="E1440" s="35"/>
      <c r="F1440" s="35" t="s">
        <v>189</v>
      </c>
      <c r="G1440" s="35" t="s">
        <v>220</v>
      </c>
      <c r="H1440" s="35" t="s">
        <v>191</v>
      </c>
      <c r="I1440" s="35" t="s">
        <v>1738</v>
      </c>
      <c r="J1440" s="36" t="s">
        <v>1743</v>
      </c>
      <c r="K1440" s="37">
        <v>371464.22</v>
      </c>
      <c r="L1440" s="37">
        <v>371464.22</v>
      </c>
      <c r="M1440" s="35"/>
    </row>
    <row r="1441" spans="1:13" x14ac:dyDescent="0.3">
      <c r="A1441" s="35" t="s">
        <v>33</v>
      </c>
      <c r="B1441" s="35" t="s">
        <v>1728</v>
      </c>
      <c r="C1441" s="35" t="s">
        <v>1728</v>
      </c>
      <c r="D1441" s="35" t="s">
        <v>188</v>
      </c>
      <c r="E1441" s="35"/>
      <c r="F1441" s="35" t="s">
        <v>189</v>
      </c>
      <c r="G1441" s="35" t="s">
        <v>220</v>
      </c>
      <c r="H1441" s="35" t="s">
        <v>191</v>
      </c>
      <c r="I1441" s="35" t="s">
        <v>1738</v>
      </c>
      <c r="J1441" s="36" t="s">
        <v>1744</v>
      </c>
      <c r="K1441" s="37">
        <v>142047.69</v>
      </c>
      <c r="L1441" s="37">
        <v>142047.69</v>
      </c>
      <c r="M1441" s="35"/>
    </row>
    <row r="1442" spans="1:13" x14ac:dyDescent="0.3">
      <c r="A1442" s="35" t="s">
        <v>33</v>
      </c>
      <c r="B1442" s="35" t="s">
        <v>1728</v>
      </c>
      <c r="C1442" s="35" t="s">
        <v>1728</v>
      </c>
      <c r="D1442" s="35" t="s">
        <v>188</v>
      </c>
      <c r="E1442" s="35"/>
      <c r="F1442" s="35" t="s">
        <v>189</v>
      </c>
      <c r="G1442" s="35" t="s">
        <v>220</v>
      </c>
      <c r="H1442" s="35" t="s">
        <v>191</v>
      </c>
      <c r="I1442" s="35" t="s">
        <v>1738</v>
      </c>
      <c r="J1442" s="36" t="s">
        <v>1745</v>
      </c>
      <c r="K1442" s="37">
        <v>632696.64</v>
      </c>
      <c r="L1442" s="37">
        <v>632696.64</v>
      </c>
      <c r="M1442" s="35"/>
    </row>
    <row r="1443" spans="1:13" x14ac:dyDescent="0.3">
      <c r="A1443" s="35" t="s">
        <v>33</v>
      </c>
      <c r="B1443" s="35" t="s">
        <v>1728</v>
      </c>
      <c r="C1443" s="35" t="s">
        <v>1728</v>
      </c>
      <c r="D1443" s="35" t="s">
        <v>188</v>
      </c>
      <c r="E1443" s="35"/>
      <c r="F1443" s="35" t="s">
        <v>189</v>
      </c>
      <c r="G1443" s="35" t="s">
        <v>191</v>
      </c>
      <c r="H1443" s="35" t="s">
        <v>191</v>
      </c>
      <c r="I1443" s="35" t="s">
        <v>231</v>
      </c>
      <c r="J1443" s="36" t="s">
        <v>1746</v>
      </c>
      <c r="K1443" s="37">
        <v>35214.713413334051</v>
      </c>
      <c r="L1443" s="37">
        <v>35214.729974427428</v>
      </c>
      <c r="M1443" s="35"/>
    </row>
    <row r="1444" spans="1:13" x14ac:dyDescent="0.3">
      <c r="A1444" s="35" t="s">
        <v>33</v>
      </c>
      <c r="B1444" s="35" t="s">
        <v>1728</v>
      </c>
      <c r="C1444" s="35" t="s">
        <v>1728</v>
      </c>
      <c r="D1444" s="35" t="s">
        <v>188</v>
      </c>
      <c r="E1444" s="35"/>
      <c r="F1444" s="35" t="s">
        <v>189</v>
      </c>
      <c r="G1444" s="35" t="s">
        <v>191</v>
      </c>
      <c r="H1444" s="35" t="s">
        <v>191</v>
      </c>
      <c r="I1444" s="35" t="s">
        <v>231</v>
      </c>
      <c r="J1444" s="36" t="s">
        <v>1747</v>
      </c>
      <c r="K1444" s="37">
        <v>3023183.9782348056</v>
      </c>
      <c r="L1444" s="37">
        <v>3025363.0301443734</v>
      </c>
      <c r="M1444" s="35"/>
    </row>
    <row r="1445" spans="1:13" x14ac:dyDescent="0.3">
      <c r="A1445" s="35" t="s">
        <v>33</v>
      </c>
      <c r="B1445" s="35" t="s">
        <v>1728</v>
      </c>
      <c r="C1445" s="35" t="s">
        <v>1728</v>
      </c>
      <c r="D1445" s="35" t="s">
        <v>188</v>
      </c>
      <c r="E1445" s="35"/>
      <c r="F1445" s="35" t="s">
        <v>189</v>
      </c>
      <c r="G1445" s="35" t="s">
        <v>191</v>
      </c>
      <c r="H1445" s="35" t="s">
        <v>191</v>
      </c>
      <c r="I1445" s="35" t="s">
        <v>231</v>
      </c>
      <c r="J1445" s="36" t="s">
        <v>1748</v>
      </c>
      <c r="K1445" s="37">
        <v>-2646302.996168483</v>
      </c>
      <c r="L1445" s="37">
        <v>-2648049.4171452145</v>
      </c>
      <c r="M1445" s="35"/>
    </row>
    <row r="1446" spans="1:13" x14ac:dyDescent="0.3">
      <c r="A1446" s="35" t="s">
        <v>33</v>
      </c>
      <c r="B1446" s="35" t="s">
        <v>1728</v>
      </c>
      <c r="C1446" s="35" t="s">
        <v>1728</v>
      </c>
      <c r="D1446" s="35" t="s">
        <v>188</v>
      </c>
      <c r="E1446" s="35"/>
      <c r="F1446" s="35" t="s">
        <v>189</v>
      </c>
      <c r="G1446" s="35" t="s">
        <v>191</v>
      </c>
      <c r="H1446" s="35" t="s">
        <v>191</v>
      </c>
      <c r="I1446" s="35" t="s">
        <v>231</v>
      </c>
      <c r="J1446" s="36" t="s">
        <v>1749</v>
      </c>
      <c r="K1446" s="37">
        <v>387132.13443882333</v>
      </c>
      <c r="L1446" s="37">
        <v>387252.09442008089</v>
      </c>
      <c r="M1446" s="35"/>
    </row>
    <row r="1447" spans="1:13" x14ac:dyDescent="0.3">
      <c r="A1447" s="35" t="s">
        <v>33</v>
      </c>
      <c r="B1447" s="35" t="s">
        <v>1728</v>
      </c>
      <c r="C1447" s="35" t="s">
        <v>1728</v>
      </c>
      <c r="D1447" s="35" t="s">
        <v>50</v>
      </c>
      <c r="E1447" s="35"/>
      <c r="F1447" s="35" t="s">
        <v>189</v>
      </c>
      <c r="G1447" s="35" t="s">
        <v>220</v>
      </c>
      <c r="H1447" s="35" t="s">
        <v>191</v>
      </c>
      <c r="I1447" s="35" t="s">
        <v>1750</v>
      </c>
      <c r="J1447" s="36" t="s">
        <v>1751</v>
      </c>
      <c r="K1447" s="37">
        <v>67263.44</v>
      </c>
      <c r="L1447" s="37">
        <v>67263.44</v>
      </c>
      <c r="M1447" s="35"/>
    </row>
    <row r="1448" spans="1:13" x14ac:dyDescent="0.3">
      <c r="A1448" s="35" t="s">
        <v>33</v>
      </c>
      <c r="B1448" s="35" t="s">
        <v>1728</v>
      </c>
      <c r="C1448" s="35" t="s">
        <v>1728</v>
      </c>
      <c r="D1448" s="35" t="s">
        <v>196</v>
      </c>
      <c r="E1448" s="35"/>
      <c r="F1448" s="35" t="s">
        <v>189</v>
      </c>
      <c r="G1448" s="35" t="s">
        <v>220</v>
      </c>
      <c r="H1448" s="35" t="s">
        <v>191</v>
      </c>
      <c r="I1448" s="35" t="s">
        <v>1752</v>
      </c>
      <c r="J1448" s="36" t="s">
        <v>1753</v>
      </c>
      <c r="K1448" s="37">
        <v>12481860.76</v>
      </c>
      <c r="L1448" s="37">
        <v>12481860.76</v>
      </c>
      <c r="M1448" s="35"/>
    </row>
    <row r="1449" spans="1:13" x14ac:dyDescent="0.3">
      <c r="A1449" s="35" t="s">
        <v>33</v>
      </c>
      <c r="B1449" s="35" t="s">
        <v>1728</v>
      </c>
      <c r="C1449" s="35" t="s">
        <v>1728</v>
      </c>
      <c r="D1449" s="35" t="s">
        <v>196</v>
      </c>
      <c r="E1449" s="35"/>
      <c r="F1449" s="35" t="s">
        <v>189</v>
      </c>
      <c r="G1449" s="35" t="s">
        <v>220</v>
      </c>
      <c r="H1449" s="35" t="s">
        <v>191</v>
      </c>
      <c r="I1449" s="35" t="s">
        <v>1752</v>
      </c>
      <c r="J1449" s="36" t="s">
        <v>1754</v>
      </c>
      <c r="K1449" s="37">
        <v>6665.46</v>
      </c>
      <c r="L1449" s="37">
        <v>6665.46</v>
      </c>
      <c r="M1449" s="35"/>
    </row>
    <row r="1450" spans="1:13" x14ac:dyDescent="0.3">
      <c r="A1450" s="35" t="s">
        <v>33</v>
      </c>
      <c r="B1450" s="35" t="s">
        <v>1728</v>
      </c>
      <c r="C1450" s="35" t="s">
        <v>1728</v>
      </c>
      <c r="D1450" s="35" t="s">
        <v>52</v>
      </c>
      <c r="E1450" s="35"/>
      <c r="F1450" s="35" t="s">
        <v>189</v>
      </c>
      <c r="G1450" s="35" t="s">
        <v>220</v>
      </c>
      <c r="H1450" s="35" t="s">
        <v>191</v>
      </c>
      <c r="I1450" s="35" t="s">
        <v>1752</v>
      </c>
      <c r="J1450" s="36" t="s">
        <v>1755</v>
      </c>
      <c r="K1450" s="37">
        <v>34919.79</v>
      </c>
      <c r="L1450" s="37">
        <v>34919.79</v>
      </c>
      <c r="M1450" s="35"/>
    </row>
    <row r="1451" spans="1:13" x14ac:dyDescent="0.3">
      <c r="A1451" s="35" t="s">
        <v>33</v>
      </c>
      <c r="B1451" s="35" t="s">
        <v>1728</v>
      </c>
      <c r="C1451" s="35" t="s">
        <v>1728</v>
      </c>
      <c r="D1451" s="35" t="s">
        <v>52</v>
      </c>
      <c r="E1451" s="35"/>
      <c r="F1451" s="35" t="s">
        <v>189</v>
      </c>
      <c r="G1451" s="35" t="s">
        <v>220</v>
      </c>
      <c r="H1451" s="35" t="s">
        <v>191</v>
      </c>
      <c r="I1451" s="35" t="s">
        <v>1752</v>
      </c>
      <c r="J1451" s="36" t="s">
        <v>1756</v>
      </c>
      <c r="K1451" s="37">
        <v>3063.52</v>
      </c>
      <c r="L1451" s="37">
        <v>3063.52</v>
      </c>
      <c r="M1451" s="35"/>
    </row>
    <row r="1452" spans="1:13" x14ac:dyDescent="0.3">
      <c r="A1452" s="35" t="s">
        <v>33</v>
      </c>
      <c r="B1452" s="35" t="s">
        <v>1728</v>
      </c>
      <c r="C1452" s="35" t="s">
        <v>1728</v>
      </c>
      <c r="D1452" s="35" t="s">
        <v>198</v>
      </c>
      <c r="E1452" s="35"/>
      <c r="F1452" s="35" t="s">
        <v>189</v>
      </c>
      <c r="G1452" s="35" t="s">
        <v>220</v>
      </c>
      <c r="H1452" s="35" t="s">
        <v>191</v>
      </c>
      <c r="I1452" s="35" t="s">
        <v>1752</v>
      </c>
      <c r="J1452" s="36" t="s">
        <v>1757</v>
      </c>
      <c r="K1452" s="37">
        <v>1717612.17</v>
      </c>
      <c r="L1452" s="37">
        <v>1717612.17</v>
      </c>
      <c r="M1452" s="35"/>
    </row>
    <row r="1453" spans="1:13" x14ac:dyDescent="0.3">
      <c r="A1453" s="35" t="s">
        <v>33</v>
      </c>
      <c r="B1453" s="35" t="s">
        <v>1728</v>
      </c>
      <c r="C1453" s="35" t="s">
        <v>1728</v>
      </c>
      <c r="D1453" s="35" t="s">
        <v>995</v>
      </c>
      <c r="E1453" s="35"/>
      <c r="F1453" s="35" t="s">
        <v>189</v>
      </c>
      <c r="G1453" s="35" t="s">
        <v>220</v>
      </c>
      <c r="H1453" s="35" t="s">
        <v>191</v>
      </c>
      <c r="I1453" s="35" t="s">
        <v>1752</v>
      </c>
      <c r="J1453" s="36" t="s">
        <v>1758</v>
      </c>
      <c r="K1453" s="37">
        <v>544828.86</v>
      </c>
      <c r="L1453" s="37">
        <v>544828.86</v>
      </c>
      <c r="M1453" s="35"/>
    </row>
    <row r="1454" spans="1:13" x14ac:dyDescent="0.3">
      <c r="A1454" s="35" t="s">
        <v>33</v>
      </c>
      <c r="B1454" s="35" t="s">
        <v>1728</v>
      </c>
      <c r="C1454" s="35" t="s">
        <v>1728</v>
      </c>
      <c r="D1454" s="35" t="s">
        <v>995</v>
      </c>
      <c r="E1454" s="35"/>
      <c r="F1454" s="35" t="s">
        <v>189</v>
      </c>
      <c r="G1454" s="35" t="s">
        <v>220</v>
      </c>
      <c r="H1454" s="35" t="s">
        <v>191</v>
      </c>
      <c r="I1454" s="35" t="s">
        <v>1752</v>
      </c>
      <c r="J1454" s="36" t="s">
        <v>1759</v>
      </c>
      <c r="K1454" s="37">
        <v>8648.49</v>
      </c>
      <c r="L1454" s="37">
        <v>8648.49</v>
      </c>
      <c r="M1454" s="35"/>
    </row>
    <row r="1455" spans="1:13" x14ac:dyDescent="0.3">
      <c r="A1455" s="35" t="s">
        <v>33</v>
      </c>
      <c r="B1455" s="35" t="s">
        <v>1728</v>
      </c>
      <c r="C1455" s="35" t="s">
        <v>1728</v>
      </c>
      <c r="D1455" s="35" t="s">
        <v>200</v>
      </c>
      <c r="E1455" s="35"/>
      <c r="F1455" s="35" t="s">
        <v>189</v>
      </c>
      <c r="G1455" s="35" t="s">
        <v>220</v>
      </c>
      <c r="H1455" s="35" t="s">
        <v>191</v>
      </c>
      <c r="I1455" s="35" t="s">
        <v>1752</v>
      </c>
      <c r="J1455" s="36" t="s">
        <v>1760</v>
      </c>
      <c r="K1455" s="37">
        <v>5714665.9900000002</v>
      </c>
      <c r="L1455" s="37">
        <v>5714665.9900000002</v>
      </c>
      <c r="M1455" s="35"/>
    </row>
    <row r="1456" spans="1:13" x14ac:dyDescent="0.3">
      <c r="A1456" s="35" t="s">
        <v>33</v>
      </c>
      <c r="B1456" s="35" t="s">
        <v>1728</v>
      </c>
      <c r="C1456" s="35" t="s">
        <v>1728</v>
      </c>
      <c r="D1456" s="35" t="s">
        <v>202</v>
      </c>
      <c r="E1456" s="35"/>
      <c r="F1456" s="35" t="s">
        <v>189</v>
      </c>
      <c r="G1456" s="35" t="s">
        <v>220</v>
      </c>
      <c r="H1456" s="35" t="s">
        <v>191</v>
      </c>
      <c r="I1456" s="35" t="s">
        <v>1752</v>
      </c>
      <c r="J1456" s="36" t="s">
        <v>1761</v>
      </c>
      <c r="K1456" s="37">
        <v>1352394.34</v>
      </c>
      <c r="L1456" s="37">
        <v>1352394.34</v>
      </c>
      <c r="M1456" s="35"/>
    </row>
    <row r="1457" spans="1:13" x14ac:dyDescent="0.3">
      <c r="A1457" s="35" t="s">
        <v>33</v>
      </c>
      <c r="B1457" s="35" t="s">
        <v>1728</v>
      </c>
      <c r="C1457" s="35" t="s">
        <v>1728</v>
      </c>
      <c r="D1457" s="35" t="s">
        <v>202</v>
      </c>
      <c r="E1457" s="35"/>
      <c r="F1457" s="35" t="s">
        <v>189</v>
      </c>
      <c r="G1457" s="35" t="s">
        <v>220</v>
      </c>
      <c r="H1457" s="35" t="s">
        <v>191</v>
      </c>
      <c r="I1457" s="35" t="s">
        <v>1752</v>
      </c>
      <c r="J1457" s="36" t="s">
        <v>1762</v>
      </c>
      <c r="K1457" s="37">
        <v>506169.3</v>
      </c>
      <c r="L1457" s="37">
        <v>506169.3</v>
      </c>
      <c r="M1457" s="35"/>
    </row>
    <row r="1458" spans="1:13" x14ac:dyDescent="0.3">
      <c r="A1458" s="35" t="s">
        <v>33</v>
      </c>
      <c r="B1458" s="35" t="s">
        <v>1728</v>
      </c>
      <c r="C1458" s="35" t="s">
        <v>1728</v>
      </c>
      <c r="D1458" s="35" t="s">
        <v>799</v>
      </c>
      <c r="E1458" s="35"/>
      <c r="F1458" s="35" t="s">
        <v>189</v>
      </c>
      <c r="G1458" s="35" t="s">
        <v>191</v>
      </c>
      <c r="H1458" s="35" t="s">
        <v>191</v>
      </c>
      <c r="I1458" s="35" t="s">
        <v>231</v>
      </c>
      <c r="J1458" s="36" t="s">
        <v>1763</v>
      </c>
      <c r="K1458" s="37">
        <v>15709657.810000001</v>
      </c>
      <c r="L1458" s="37">
        <v>15709657.810000001</v>
      </c>
      <c r="M1458" s="35"/>
    </row>
    <row r="1459" spans="1:13" x14ac:dyDescent="0.3">
      <c r="A1459" s="35" t="s">
        <v>33</v>
      </c>
      <c r="B1459" s="35" t="s">
        <v>1728</v>
      </c>
      <c r="C1459" s="35" t="s">
        <v>1728</v>
      </c>
      <c r="D1459" s="35" t="s">
        <v>204</v>
      </c>
      <c r="E1459" s="35"/>
      <c r="F1459" s="35" t="s">
        <v>189</v>
      </c>
      <c r="G1459" s="35" t="s">
        <v>220</v>
      </c>
      <c r="H1459" s="35" t="s">
        <v>191</v>
      </c>
      <c r="I1459" s="35" t="s">
        <v>1752</v>
      </c>
      <c r="J1459" s="36" t="s">
        <v>1764</v>
      </c>
      <c r="K1459" s="37">
        <v>804070.72</v>
      </c>
      <c r="L1459" s="37">
        <v>804070.72</v>
      </c>
      <c r="M1459" s="35"/>
    </row>
    <row r="1460" spans="1:13" x14ac:dyDescent="0.3">
      <c r="A1460" s="35" t="s">
        <v>33</v>
      </c>
      <c r="B1460" s="35" t="s">
        <v>1728</v>
      </c>
      <c r="C1460" s="35" t="s">
        <v>1728</v>
      </c>
      <c r="D1460" s="35" t="s">
        <v>58</v>
      </c>
      <c r="E1460" s="35"/>
      <c r="F1460" s="35" t="s">
        <v>189</v>
      </c>
      <c r="G1460" s="35" t="s">
        <v>220</v>
      </c>
      <c r="H1460" s="35" t="s">
        <v>191</v>
      </c>
      <c r="I1460" s="35" t="s">
        <v>1750</v>
      </c>
      <c r="J1460" s="36" t="s">
        <v>1765</v>
      </c>
      <c r="K1460" s="37">
        <v>2186686</v>
      </c>
      <c r="L1460" s="37">
        <v>2186686</v>
      </c>
      <c r="M1460" s="35"/>
    </row>
    <row r="1461" spans="1:13" x14ac:dyDescent="0.3">
      <c r="A1461" s="35" t="s">
        <v>33</v>
      </c>
      <c r="B1461" s="35" t="s">
        <v>1728</v>
      </c>
      <c r="C1461" s="35" t="s">
        <v>1728</v>
      </c>
      <c r="D1461" s="35" t="s">
        <v>58</v>
      </c>
      <c r="E1461" s="35"/>
      <c r="F1461" s="35" t="s">
        <v>189</v>
      </c>
      <c r="G1461" s="35" t="s">
        <v>220</v>
      </c>
      <c r="H1461" s="35" t="s">
        <v>191</v>
      </c>
      <c r="I1461" s="35" t="s">
        <v>1766</v>
      </c>
      <c r="J1461" s="36" t="s">
        <v>1767</v>
      </c>
      <c r="K1461" s="37">
        <v>4983916.6100000003</v>
      </c>
      <c r="L1461" s="37">
        <v>4983916.6100000003</v>
      </c>
      <c r="M1461" s="35"/>
    </row>
    <row r="1462" spans="1:13" x14ac:dyDescent="0.3">
      <c r="A1462" s="35" t="s">
        <v>33</v>
      </c>
      <c r="B1462" s="35" t="s">
        <v>1728</v>
      </c>
      <c r="C1462" s="35" t="s">
        <v>1728</v>
      </c>
      <c r="D1462" s="35" t="s">
        <v>58</v>
      </c>
      <c r="E1462" s="35"/>
      <c r="F1462" s="35" t="s">
        <v>189</v>
      </c>
      <c r="G1462" s="35" t="s">
        <v>220</v>
      </c>
      <c r="H1462" s="35" t="s">
        <v>191</v>
      </c>
      <c r="I1462" s="35" t="s">
        <v>1766</v>
      </c>
      <c r="J1462" s="36" t="s">
        <v>1768</v>
      </c>
      <c r="K1462" s="37">
        <v>4555874</v>
      </c>
      <c r="L1462" s="37">
        <v>4555874</v>
      </c>
      <c r="M1462" s="35"/>
    </row>
    <row r="1463" spans="1:13" x14ac:dyDescent="0.3">
      <c r="A1463" s="35" t="s">
        <v>33</v>
      </c>
      <c r="B1463" s="35" t="s">
        <v>1728</v>
      </c>
      <c r="C1463" s="35" t="s">
        <v>1728</v>
      </c>
      <c r="D1463" s="35" t="s">
        <v>236</v>
      </c>
      <c r="E1463" s="35"/>
      <c r="F1463" s="35" t="s">
        <v>189</v>
      </c>
      <c r="G1463" s="35" t="s">
        <v>220</v>
      </c>
      <c r="H1463" s="35" t="s">
        <v>191</v>
      </c>
      <c r="I1463" s="35" t="s">
        <v>1766</v>
      </c>
      <c r="J1463" s="36" t="s">
        <v>1769</v>
      </c>
      <c r="K1463" s="37">
        <v>2444839.1800000002</v>
      </c>
      <c r="L1463" s="37">
        <v>2444839.1800000002</v>
      </c>
      <c r="M1463" s="35"/>
    </row>
    <row r="1464" spans="1:13" x14ac:dyDescent="0.3">
      <c r="A1464" s="35" t="s">
        <v>33</v>
      </c>
      <c r="B1464" s="35" t="s">
        <v>1728</v>
      </c>
      <c r="C1464" s="35" t="s">
        <v>1728</v>
      </c>
      <c r="D1464" s="35" t="s">
        <v>206</v>
      </c>
      <c r="E1464" s="35"/>
      <c r="F1464" s="35" t="s">
        <v>189</v>
      </c>
      <c r="G1464" s="35" t="s">
        <v>220</v>
      </c>
      <c r="H1464" s="35" t="s">
        <v>191</v>
      </c>
      <c r="I1464" s="35" t="s">
        <v>1750</v>
      </c>
      <c r="J1464" s="36" t="s">
        <v>1770</v>
      </c>
      <c r="K1464" s="37">
        <v>6092654.7800000003</v>
      </c>
      <c r="L1464" s="37">
        <v>6092654.7800000003</v>
      </c>
      <c r="M1464" s="35"/>
    </row>
    <row r="1465" spans="1:13" x14ac:dyDescent="0.3">
      <c r="A1465" s="35" t="s">
        <v>33</v>
      </c>
      <c r="B1465" s="35" t="s">
        <v>1728</v>
      </c>
      <c r="C1465" s="35" t="s">
        <v>1728</v>
      </c>
      <c r="D1465" s="35" t="s">
        <v>208</v>
      </c>
      <c r="E1465" s="35"/>
      <c r="F1465" s="35" t="s">
        <v>189</v>
      </c>
      <c r="G1465" s="35" t="s">
        <v>220</v>
      </c>
      <c r="H1465" s="35" t="s">
        <v>191</v>
      </c>
      <c r="I1465" s="35" t="s">
        <v>1750</v>
      </c>
      <c r="J1465" s="36" t="s">
        <v>1771</v>
      </c>
      <c r="K1465" s="37">
        <v>914148.86</v>
      </c>
      <c r="L1465" s="37">
        <v>914148.86</v>
      </c>
      <c r="M1465" s="35"/>
    </row>
    <row r="1466" spans="1:13" x14ac:dyDescent="0.3">
      <c r="A1466" s="35" t="s">
        <v>33</v>
      </c>
      <c r="B1466" s="35" t="s">
        <v>1728</v>
      </c>
      <c r="C1466" s="35" t="s">
        <v>1728</v>
      </c>
      <c r="D1466" s="35" t="s">
        <v>208</v>
      </c>
      <c r="E1466" s="35"/>
      <c r="F1466" s="35" t="s">
        <v>189</v>
      </c>
      <c r="G1466" s="35" t="s">
        <v>220</v>
      </c>
      <c r="H1466" s="35" t="s">
        <v>191</v>
      </c>
      <c r="I1466" s="35" t="s">
        <v>1750</v>
      </c>
      <c r="J1466" s="36" t="s">
        <v>1772</v>
      </c>
      <c r="K1466" s="37">
        <v>8630351.8599999994</v>
      </c>
      <c r="L1466" s="37">
        <v>8630351.8599999994</v>
      </c>
      <c r="M1466" s="35"/>
    </row>
    <row r="1467" spans="1:13" x14ac:dyDescent="0.3">
      <c r="A1467" s="35" t="s">
        <v>33</v>
      </c>
      <c r="B1467" s="35" t="s">
        <v>1728</v>
      </c>
      <c r="C1467" s="35" t="s">
        <v>1728</v>
      </c>
      <c r="D1467" s="35" t="s">
        <v>208</v>
      </c>
      <c r="E1467" s="35"/>
      <c r="F1467" s="35" t="s">
        <v>189</v>
      </c>
      <c r="G1467" s="35" t="s">
        <v>220</v>
      </c>
      <c r="H1467" s="35" t="s">
        <v>191</v>
      </c>
      <c r="I1467" s="35" t="s">
        <v>1752</v>
      </c>
      <c r="J1467" s="36" t="s">
        <v>1773</v>
      </c>
      <c r="K1467" s="37">
        <v>408903.32</v>
      </c>
      <c r="L1467" s="37">
        <v>408903.32</v>
      </c>
      <c r="M1467" s="35"/>
    </row>
    <row r="1468" spans="1:13" x14ac:dyDescent="0.3">
      <c r="A1468" s="35" t="s">
        <v>33</v>
      </c>
      <c r="B1468" s="35" t="s">
        <v>1728</v>
      </c>
      <c r="C1468" s="35" t="s">
        <v>1728</v>
      </c>
      <c r="D1468" s="35" t="s">
        <v>208</v>
      </c>
      <c r="E1468" s="35"/>
      <c r="F1468" s="35" t="s">
        <v>189</v>
      </c>
      <c r="G1468" s="35" t="s">
        <v>220</v>
      </c>
      <c r="H1468" s="35" t="s">
        <v>191</v>
      </c>
      <c r="I1468" s="35" t="s">
        <v>1752</v>
      </c>
      <c r="J1468" s="36" t="s">
        <v>1774</v>
      </c>
      <c r="K1468" s="37">
        <v>1189909.3600000001</v>
      </c>
      <c r="L1468" s="37">
        <v>1189909.3600000001</v>
      </c>
      <c r="M1468" s="35"/>
    </row>
    <row r="1469" spans="1:13" x14ac:dyDescent="0.3">
      <c r="A1469" s="35" t="s">
        <v>33</v>
      </c>
      <c r="B1469" s="35" t="s">
        <v>1728</v>
      </c>
      <c r="C1469" s="35" t="s">
        <v>1728</v>
      </c>
      <c r="D1469" s="35" t="s">
        <v>957</v>
      </c>
      <c r="E1469" s="35"/>
      <c r="F1469" s="35" t="s">
        <v>283</v>
      </c>
      <c r="G1469" s="35" t="s">
        <v>310</v>
      </c>
      <c r="H1469" s="35" t="s">
        <v>191</v>
      </c>
      <c r="I1469" s="35" t="s">
        <v>1752</v>
      </c>
      <c r="J1469" s="36" t="s">
        <v>1775</v>
      </c>
      <c r="K1469" s="37">
        <v>216844.31</v>
      </c>
      <c r="L1469" s="37">
        <v>216844.31</v>
      </c>
      <c r="M1469" s="35"/>
    </row>
    <row r="1470" spans="1:13" x14ac:dyDescent="0.3">
      <c r="A1470" s="35" t="s">
        <v>33</v>
      </c>
      <c r="B1470" s="35" t="s">
        <v>1728</v>
      </c>
      <c r="C1470" s="35" t="s">
        <v>1728</v>
      </c>
      <c r="D1470" s="35" t="s">
        <v>210</v>
      </c>
      <c r="E1470" s="35"/>
      <c r="F1470" s="35" t="s">
        <v>189</v>
      </c>
      <c r="G1470" s="35" t="s">
        <v>220</v>
      </c>
      <c r="H1470" s="35" t="s">
        <v>191</v>
      </c>
      <c r="I1470" s="35" t="s">
        <v>1752</v>
      </c>
      <c r="J1470" s="36" t="s">
        <v>1776</v>
      </c>
      <c r="K1470" s="37">
        <v>40449683.020000003</v>
      </c>
      <c r="L1470" s="37">
        <v>40449683.020000003</v>
      </c>
      <c r="M1470" s="35"/>
    </row>
    <row r="1471" spans="1:13" x14ac:dyDescent="0.3">
      <c r="A1471" s="35" t="s">
        <v>33</v>
      </c>
      <c r="B1471" s="35" t="s">
        <v>1728</v>
      </c>
      <c r="C1471" s="35" t="s">
        <v>1728</v>
      </c>
      <c r="D1471" s="35" t="s">
        <v>827</v>
      </c>
      <c r="E1471" s="35"/>
      <c r="F1471" s="35" t="s">
        <v>283</v>
      </c>
      <c r="G1471" s="35" t="s">
        <v>310</v>
      </c>
      <c r="H1471" s="35" t="s">
        <v>191</v>
      </c>
      <c r="I1471" s="35" t="s">
        <v>1752</v>
      </c>
      <c r="J1471" s="36" t="s">
        <v>1777</v>
      </c>
      <c r="K1471" s="37">
        <v>255507</v>
      </c>
      <c r="L1471" s="37">
        <v>255507</v>
      </c>
      <c r="M1471" s="35"/>
    </row>
    <row r="1472" spans="1:13" x14ac:dyDescent="0.3">
      <c r="A1472" s="35" t="s">
        <v>33</v>
      </c>
      <c r="B1472" s="35" t="s">
        <v>1728</v>
      </c>
      <c r="C1472" s="35" t="s">
        <v>1728</v>
      </c>
      <c r="D1472" s="35" t="s">
        <v>1778</v>
      </c>
      <c r="E1472" s="35"/>
      <c r="F1472" s="35" t="s">
        <v>189</v>
      </c>
      <c r="G1472" s="35" t="s">
        <v>220</v>
      </c>
      <c r="H1472" s="35" t="s">
        <v>191</v>
      </c>
      <c r="I1472" s="35" t="s">
        <v>1779</v>
      </c>
      <c r="J1472" s="36" t="s">
        <v>1780</v>
      </c>
      <c r="K1472" s="37">
        <v>12827153.92</v>
      </c>
      <c r="L1472" s="37">
        <v>12827153.92</v>
      </c>
      <c r="M1472" s="35"/>
    </row>
    <row r="1473" spans="1:13" x14ac:dyDescent="0.3">
      <c r="A1473" s="35" t="s">
        <v>33</v>
      </c>
      <c r="B1473" s="35" t="s">
        <v>1728</v>
      </c>
      <c r="C1473" s="35" t="s">
        <v>1728</v>
      </c>
      <c r="D1473" s="35" t="s">
        <v>1778</v>
      </c>
      <c r="E1473" s="35"/>
      <c r="F1473" s="35" t="s">
        <v>189</v>
      </c>
      <c r="G1473" s="35" t="s">
        <v>220</v>
      </c>
      <c r="H1473" s="35" t="s">
        <v>191</v>
      </c>
      <c r="I1473" s="35" t="s">
        <v>1779</v>
      </c>
      <c r="J1473" s="36" t="s">
        <v>1781</v>
      </c>
      <c r="K1473" s="37">
        <v>78444486.269999996</v>
      </c>
      <c r="L1473" s="37">
        <v>78444486.269999996</v>
      </c>
      <c r="M1473" s="35"/>
    </row>
    <row r="1474" spans="1:13" x14ac:dyDescent="0.3">
      <c r="A1474" s="35" t="s">
        <v>33</v>
      </c>
      <c r="B1474" s="35" t="s">
        <v>1728</v>
      </c>
      <c r="C1474" s="35" t="s">
        <v>1728</v>
      </c>
      <c r="D1474" s="35" t="s">
        <v>214</v>
      </c>
      <c r="E1474" s="35"/>
      <c r="F1474" s="35" t="s">
        <v>189</v>
      </c>
      <c r="G1474" s="35" t="s">
        <v>220</v>
      </c>
      <c r="H1474" s="35" t="s">
        <v>191</v>
      </c>
      <c r="I1474" s="35" t="s">
        <v>1750</v>
      </c>
      <c r="J1474" s="36" t="s">
        <v>1782</v>
      </c>
      <c r="K1474" s="37">
        <v>1228407.29</v>
      </c>
      <c r="L1474" s="37">
        <v>1228407.29</v>
      </c>
      <c r="M1474" s="35"/>
    </row>
    <row r="1475" spans="1:13" x14ac:dyDescent="0.3">
      <c r="A1475" s="35" t="s">
        <v>33</v>
      </c>
      <c r="B1475" s="35" t="s">
        <v>1728</v>
      </c>
      <c r="C1475" s="35" t="s">
        <v>1728</v>
      </c>
      <c r="D1475" s="35" t="s">
        <v>99</v>
      </c>
      <c r="E1475" s="35"/>
      <c r="F1475" s="35" t="s">
        <v>189</v>
      </c>
      <c r="G1475" s="35" t="s">
        <v>220</v>
      </c>
      <c r="H1475" s="35" t="s">
        <v>191</v>
      </c>
      <c r="I1475" s="35" t="s">
        <v>1750</v>
      </c>
      <c r="J1475" s="36" t="s">
        <v>1783</v>
      </c>
      <c r="K1475" s="37">
        <v>104434.65</v>
      </c>
      <c r="L1475" s="37">
        <v>104434.65</v>
      </c>
      <c r="M1475" s="35"/>
    </row>
    <row r="1476" spans="1:13" x14ac:dyDescent="0.3">
      <c r="A1476" s="35" t="s">
        <v>33</v>
      </c>
      <c r="B1476" s="35" t="s">
        <v>1728</v>
      </c>
      <c r="C1476" s="35" t="s">
        <v>1728</v>
      </c>
      <c r="D1476" s="35" t="s">
        <v>417</v>
      </c>
      <c r="E1476" s="35"/>
      <c r="F1476" s="35" t="s">
        <v>189</v>
      </c>
      <c r="G1476" s="35" t="s">
        <v>220</v>
      </c>
      <c r="H1476" s="35" t="s">
        <v>191</v>
      </c>
      <c r="I1476" s="35" t="s">
        <v>1750</v>
      </c>
      <c r="J1476" s="36" t="s">
        <v>1784</v>
      </c>
      <c r="K1476" s="37">
        <v>2538650.79</v>
      </c>
      <c r="L1476" s="37">
        <v>2538650.79</v>
      </c>
      <c r="M1476" s="35"/>
    </row>
    <row r="1477" spans="1:13" x14ac:dyDescent="0.3">
      <c r="A1477" s="35" t="s">
        <v>33</v>
      </c>
      <c r="B1477" s="35" t="s">
        <v>1728</v>
      </c>
      <c r="C1477" s="35" t="s">
        <v>1728</v>
      </c>
      <c r="D1477" s="35" t="s">
        <v>417</v>
      </c>
      <c r="E1477" s="35"/>
      <c r="F1477" s="35" t="s">
        <v>189</v>
      </c>
      <c r="G1477" s="35" t="s">
        <v>220</v>
      </c>
      <c r="H1477" s="35" t="s">
        <v>191</v>
      </c>
      <c r="I1477" s="35" t="s">
        <v>1750</v>
      </c>
      <c r="J1477" s="36" t="s">
        <v>1785</v>
      </c>
      <c r="K1477" s="37">
        <v>1792159.7</v>
      </c>
      <c r="L1477" s="37">
        <v>1792159.7</v>
      </c>
      <c r="M1477" s="35"/>
    </row>
    <row r="1478" spans="1:13" ht="15" thickBot="1" x14ac:dyDescent="0.35">
      <c r="A1478" s="35" t="s">
        <v>33</v>
      </c>
      <c r="B1478" s="35" t="s">
        <v>1728</v>
      </c>
      <c r="C1478" s="35" t="s">
        <v>1728</v>
      </c>
      <c r="D1478" s="35" t="s">
        <v>417</v>
      </c>
      <c r="E1478" s="35"/>
      <c r="F1478" s="35" t="s">
        <v>189</v>
      </c>
      <c r="G1478" s="35" t="s">
        <v>220</v>
      </c>
      <c r="H1478" s="35" t="s">
        <v>191</v>
      </c>
      <c r="I1478" s="35" t="s">
        <v>1750</v>
      </c>
      <c r="J1478" s="36" t="s">
        <v>1786</v>
      </c>
      <c r="K1478" s="37">
        <v>21580.53</v>
      </c>
      <c r="L1478" s="37">
        <v>21580.53</v>
      </c>
      <c r="M1478" s="35"/>
    </row>
    <row r="1479" spans="1:13" s="39" customFormat="1" x14ac:dyDescent="0.3">
      <c r="A1479" s="26"/>
      <c r="B1479" s="38" t="s">
        <v>1728</v>
      </c>
      <c r="C1479" s="38" t="s">
        <v>1728</v>
      </c>
      <c r="J1479" s="112" t="s">
        <v>1787</v>
      </c>
      <c r="K1479" s="113">
        <v>301364358.87991852</v>
      </c>
      <c r="L1479" s="113">
        <v>301364911.48739368</v>
      </c>
    </row>
    <row r="1481" spans="1:13" ht="17.399999999999999" x14ac:dyDescent="0.3">
      <c r="A1481" s="38" t="s">
        <v>33</v>
      </c>
      <c r="B1481" s="42" t="s">
        <v>1728</v>
      </c>
      <c r="J1481" s="40" t="s">
        <v>1787</v>
      </c>
      <c r="K1481" s="41">
        <v>301364358.87991852</v>
      </c>
      <c r="L1481" s="41">
        <v>301364911.48739368</v>
      </c>
    </row>
    <row r="1483" spans="1:13" ht="15" thickBot="1" x14ac:dyDescent="0.35">
      <c r="A1483" s="35" t="s">
        <v>33</v>
      </c>
      <c r="B1483" s="35" t="s">
        <v>1788</v>
      </c>
      <c r="C1483" s="35" t="s">
        <v>1788</v>
      </c>
      <c r="D1483" s="35" t="s">
        <v>188</v>
      </c>
      <c r="E1483" s="35"/>
      <c r="F1483" s="35" t="s">
        <v>189</v>
      </c>
      <c r="G1483" s="35" t="s">
        <v>191</v>
      </c>
      <c r="H1483" s="35" t="s">
        <v>1789</v>
      </c>
      <c r="I1483" s="35" t="s">
        <v>231</v>
      </c>
      <c r="J1483" s="36" t="s">
        <v>1790</v>
      </c>
      <c r="K1483" s="37">
        <v>-11262.572586742604</v>
      </c>
      <c r="L1483" s="37">
        <v>-11265.063210294389</v>
      </c>
      <c r="M1483" s="35"/>
    </row>
    <row r="1484" spans="1:13" s="39" customFormat="1" x14ac:dyDescent="0.3">
      <c r="A1484" s="26"/>
      <c r="B1484" s="38" t="s">
        <v>1788</v>
      </c>
      <c r="C1484" s="38" t="s">
        <v>1788</v>
      </c>
      <c r="J1484" s="112" t="s">
        <v>1791</v>
      </c>
      <c r="K1484" s="113">
        <v>-11262.572586742604</v>
      </c>
      <c r="L1484" s="113">
        <v>-11265.063210294389</v>
      </c>
    </row>
    <row r="1486" spans="1:13" s="39" customFormat="1" ht="17.399999999999999" x14ac:dyDescent="0.3">
      <c r="A1486" s="38" t="s">
        <v>33</v>
      </c>
      <c r="B1486" s="42" t="s">
        <v>1788</v>
      </c>
      <c r="J1486" s="40" t="s">
        <v>1791</v>
      </c>
      <c r="K1486" s="41">
        <v>-11262.572586742604</v>
      </c>
      <c r="L1486" s="41">
        <v>-11265.063210294389</v>
      </c>
    </row>
    <row r="1488" spans="1:13" x14ac:dyDescent="0.3">
      <c r="J1488" s="68" t="s">
        <v>1797</v>
      </c>
      <c r="K1488" s="10">
        <v>151582.5</v>
      </c>
    </row>
    <row r="1489" spans="1:13" x14ac:dyDescent="0.3">
      <c r="J1489" s="68" t="s">
        <v>1798</v>
      </c>
      <c r="K1489" s="10">
        <v>107382869.72</v>
      </c>
    </row>
    <row r="1490" spans="1:13" x14ac:dyDescent="0.3">
      <c r="J1490" s="68" t="s">
        <v>1799</v>
      </c>
      <c r="K1490" s="10">
        <v>59224687.57</v>
      </c>
    </row>
    <row r="1491" spans="1:13" s="39" customFormat="1" ht="17.399999999999999" x14ac:dyDescent="0.3">
      <c r="A1491" s="38" t="s">
        <v>33</v>
      </c>
      <c r="B1491" s="42" t="s">
        <v>1800</v>
      </c>
      <c r="J1491" s="40" t="s">
        <v>1801</v>
      </c>
      <c r="K1491" s="41">
        <f>SUM(K1488:K1490)</f>
        <v>166759139.78999999</v>
      </c>
      <c r="L1491" s="41">
        <v>-11265.063210294389</v>
      </c>
    </row>
    <row r="1493" spans="1:13" s="39" customFormat="1" ht="21" x14ac:dyDescent="0.4">
      <c r="A1493" s="38" t="s">
        <v>33</v>
      </c>
      <c r="J1493" s="47" t="s">
        <v>1792</v>
      </c>
      <c r="K1493" s="48">
        <f>SUM(K1486,K1481,K1426,K1417,K1392,K1387,K1261,K1244,K1196,K1125,K904,K556,K366,K92,K1491)</f>
        <v>49392962395.6856</v>
      </c>
      <c r="L1493" s="48">
        <f t="shared" ref="L1493" si="6">SUM(L1486,L1481,L1426,L1417,L1392,L1387,L1261,L1244,L1196,L1125,L904,L556,L366,L92)</f>
        <v>52195830586.69873</v>
      </c>
    </row>
    <row r="1495" spans="1:13" ht="21" x14ac:dyDescent="0.4">
      <c r="B1495" s="51" t="s">
        <v>1793</v>
      </c>
      <c r="C1495" s="52"/>
      <c r="D1495" s="51"/>
      <c r="E1495" s="51"/>
      <c r="F1495" s="53"/>
      <c r="G1495" s="53"/>
      <c r="H1495" s="53"/>
      <c r="I1495" s="53"/>
      <c r="J1495" s="53"/>
      <c r="K1495" s="50"/>
      <c r="M1495" s="51"/>
    </row>
    <row r="1496" spans="1:13" ht="21" x14ac:dyDescent="0.4">
      <c r="B1496" s="51" t="s">
        <v>1794</v>
      </c>
      <c r="C1496" s="52"/>
      <c r="D1496" s="51"/>
      <c r="E1496" s="51"/>
      <c r="F1496" s="53"/>
      <c r="G1496" s="53"/>
      <c r="H1496" s="53"/>
      <c r="I1496" s="53"/>
      <c r="J1496" s="53"/>
      <c r="M1496" s="51"/>
    </row>
    <row r="1497" spans="1:13" ht="15.75" x14ac:dyDescent="0.25">
      <c r="B1497" s="49"/>
      <c r="C1497" s="49"/>
      <c r="D1497" s="49"/>
      <c r="E1497" s="49"/>
      <c r="F1497" s="49"/>
      <c r="G1497" s="49"/>
      <c r="H1497" s="49"/>
      <c r="I1497" s="49"/>
      <c r="J1497" s="49"/>
      <c r="K1497" s="56"/>
      <c r="M1497" s="49"/>
    </row>
    <row r="1498" spans="1:13" ht="15.6" x14ac:dyDescent="0.3">
      <c r="B1498" s="49"/>
      <c r="C1498" s="49"/>
      <c r="D1498" s="49"/>
      <c r="E1498" s="49"/>
      <c r="F1498" s="49"/>
      <c r="G1498" s="49"/>
      <c r="H1498" s="49"/>
      <c r="I1498" s="49"/>
      <c r="J1498" s="49"/>
      <c r="K1498" s="57"/>
      <c r="M1498" s="49"/>
    </row>
  </sheetData>
  <autoFilter ref="A9:N1493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2"/>
  <sheetViews>
    <sheetView workbookViewId="0">
      <selection activeCell="A7" sqref="A7"/>
    </sheetView>
  </sheetViews>
  <sheetFormatPr defaultRowHeight="14.4" x14ac:dyDescent="0.3"/>
  <cols>
    <col min="1" max="3" width="16.44140625" customWidth="1"/>
    <col min="4" max="4" width="45.44140625" bestFit="1" customWidth="1"/>
    <col min="5" max="5" width="25.88671875" style="26" customWidth="1"/>
    <col min="6" max="9" width="16.44140625" customWidth="1"/>
    <col min="10" max="10" width="62" customWidth="1"/>
    <col min="11" max="12" width="24.109375" bestFit="1" customWidth="1"/>
  </cols>
  <sheetData>
    <row r="1" spans="1:12" s="26" customFormat="1" x14ac:dyDescent="0.3">
      <c r="A1" s="8" t="s">
        <v>1935</v>
      </c>
    </row>
    <row r="2" spans="1:12" s="26" customFormat="1" x14ac:dyDescent="0.3">
      <c r="A2" s="8" t="s">
        <v>1936</v>
      </c>
    </row>
    <row r="3" spans="1:12" s="26" customFormat="1" x14ac:dyDescent="0.3">
      <c r="A3" s="8" t="s">
        <v>1937</v>
      </c>
    </row>
    <row r="4" spans="1:12" s="26" customFormat="1" x14ac:dyDescent="0.3">
      <c r="A4" s="8" t="s">
        <v>1938</v>
      </c>
    </row>
    <row r="5" spans="1:12" s="26" customFormat="1" x14ac:dyDescent="0.3">
      <c r="A5" s="8" t="s">
        <v>1939</v>
      </c>
    </row>
    <row r="6" spans="1:12" s="26" customFormat="1" x14ac:dyDescent="0.3">
      <c r="A6" s="8" t="s">
        <v>1943</v>
      </c>
    </row>
    <row r="7" spans="1:12" s="26" customFormat="1" x14ac:dyDescent="0.3"/>
    <row r="8" spans="1:12" s="26" customFormat="1" ht="15" thickBot="1" x14ac:dyDescent="0.35"/>
    <row r="9" spans="1:12" ht="119.4" thickBot="1" x14ac:dyDescent="0.35">
      <c r="A9" s="59" t="s">
        <v>178</v>
      </c>
      <c r="B9" s="59" t="s">
        <v>179</v>
      </c>
      <c r="C9" s="59" t="s">
        <v>180</v>
      </c>
      <c r="D9" s="59" t="s">
        <v>169</v>
      </c>
      <c r="E9" s="111" t="s">
        <v>1795</v>
      </c>
      <c r="F9" s="59" t="s">
        <v>181</v>
      </c>
      <c r="G9" s="59" t="s">
        <v>182</v>
      </c>
      <c r="H9" s="59" t="s">
        <v>1796</v>
      </c>
      <c r="I9" s="59" t="s">
        <v>184</v>
      </c>
      <c r="J9" s="59" t="s">
        <v>185</v>
      </c>
      <c r="K9" s="59" t="s">
        <v>30</v>
      </c>
      <c r="L9" s="59" t="s">
        <v>31</v>
      </c>
    </row>
    <row r="10" spans="1:12" ht="15" thickBot="1" x14ac:dyDescent="0.35">
      <c r="A10" s="60" t="s">
        <v>33</v>
      </c>
      <c r="B10" s="60" t="s">
        <v>299</v>
      </c>
      <c r="C10" s="60" t="s">
        <v>300</v>
      </c>
      <c r="D10" s="60" t="s">
        <v>188</v>
      </c>
      <c r="E10" s="60"/>
      <c r="F10" s="60" t="s">
        <v>301</v>
      </c>
      <c r="G10" s="60" t="s">
        <v>191</v>
      </c>
      <c r="H10" s="60" t="s">
        <v>220</v>
      </c>
      <c r="I10" s="60" t="s">
        <v>231</v>
      </c>
      <c r="J10" s="61" t="s">
        <v>302</v>
      </c>
      <c r="K10" s="62">
        <v>-16702.341082692408</v>
      </c>
      <c r="L10" s="62">
        <v>-16711.740036256098</v>
      </c>
    </row>
    <row r="11" spans="1:12" x14ac:dyDescent="0.3">
      <c r="A11" s="60" t="s">
        <v>33</v>
      </c>
      <c r="B11" s="60" t="s">
        <v>299</v>
      </c>
      <c r="C11" s="60" t="s">
        <v>300</v>
      </c>
      <c r="D11" s="58"/>
      <c r="E11" s="39">
        <v>6</v>
      </c>
      <c r="F11" s="39"/>
      <c r="G11" s="39"/>
      <c r="H11" s="39"/>
      <c r="I11" s="39"/>
      <c r="J11" s="109" t="s">
        <v>303</v>
      </c>
      <c r="K11" s="110">
        <v>-16702.341082692408</v>
      </c>
      <c r="L11" s="110">
        <v>-16711.740036256098</v>
      </c>
    </row>
    <row r="12" spans="1:12" x14ac:dyDescent="0.3">
      <c r="E12" s="39" t="s">
        <v>1839</v>
      </c>
      <c r="F12" s="39"/>
      <c r="G12" s="39"/>
      <c r="H12" s="39"/>
      <c r="I12" s="39"/>
    </row>
    <row r="13" spans="1:12" ht="15" thickBot="1" x14ac:dyDescent="0.35">
      <c r="A13" s="60" t="s">
        <v>33</v>
      </c>
      <c r="B13" s="60" t="s">
        <v>299</v>
      </c>
      <c r="C13" s="60" t="s">
        <v>304</v>
      </c>
      <c r="D13" s="60" t="s">
        <v>206</v>
      </c>
      <c r="E13" s="39">
        <v>0</v>
      </c>
      <c r="F13" s="60" t="s">
        <v>301</v>
      </c>
      <c r="H13" s="60" t="s">
        <v>220</v>
      </c>
      <c r="I13" s="39">
        <f>IF(ISNA((VLOOKUP(N13,'MFR B7 Detail'!N:N,4,FALSE))),0,(VLOOKUP(N13,'MFR B7 Detail'!N:N,4,FALSE)))</f>
        <v>0</v>
      </c>
      <c r="J13" s="61" t="s">
        <v>305</v>
      </c>
      <c r="K13" s="62">
        <v>200123.65792403201</v>
      </c>
      <c r="L13" s="62">
        <v>200198.44199618595</v>
      </c>
    </row>
    <row r="14" spans="1:12" x14ac:dyDescent="0.3">
      <c r="A14" s="60" t="s">
        <v>33</v>
      </c>
      <c r="B14" s="60" t="s">
        <v>299</v>
      </c>
      <c r="C14" s="60" t="s">
        <v>304</v>
      </c>
      <c r="D14" s="58"/>
      <c r="E14" s="39">
        <v>2</v>
      </c>
      <c r="F14" s="39"/>
      <c r="G14" s="39"/>
      <c r="I14" s="39"/>
      <c r="J14" s="109" t="s">
        <v>306</v>
      </c>
      <c r="K14" s="110">
        <v>200123.65792403228</v>
      </c>
      <c r="L14" s="110">
        <v>200198.44199618595</v>
      </c>
    </row>
    <row r="15" spans="1:12" x14ac:dyDescent="0.3">
      <c r="E15" s="39" t="s">
        <v>1839</v>
      </c>
      <c r="F15" s="39"/>
      <c r="G15" s="39"/>
      <c r="H15" s="39"/>
      <c r="I15" s="39"/>
    </row>
    <row r="16" spans="1:12" s="26" customFormat="1" ht="15" thickBot="1" x14ac:dyDescent="0.35">
      <c r="A16" s="60" t="s">
        <v>33</v>
      </c>
      <c r="B16" s="60" t="s">
        <v>299</v>
      </c>
      <c r="C16" s="60" t="s">
        <v>16</v>
      </c>
      <c r="D16" s="60" t="s">
        <v>85</v>
      </c>
      <c r="E16" s="39">
        <v>0</v>
      </c>
      <c r="F16" s="60" t="s">
        <v>189</v>
      </c>
      <c r="G16" s="60"/>
      <c r="H16" s="60" t="s">
        <v>220</v>
      </c>
      <c r="I16" s="60">
        <f>IF(ISNA((VLOOKUP(N16,'MFR B7 Detail'!N:N,4,FALSE))),0,(VLOOKUP(N16,'MFR B7 Detail'!N:N,4,FALSE)))</f>
        <v>0</v>
      </c>
      <c r="J16" s="61" t="s">
        <v>307</v>
      </c>
      <c r="K16" s="62">
        <v>187.61019576410399</v>
      </c>
      <c r="L16" s="62">
        <v>187.66833021889516</v>
      </c>
    </row>
    <row r="17" spans="1:12" x14ac:dyDescent="0.3">
      <c r="A17" s="60" t="s">
        <v>33</v>
      </c>
      <c r="B17" s="60" t="s">
        <v>299</v>
      </c>
      <c r="C17" s="60" t="s">
        <v>16</v>
      </c>
      <c r="D17" s="58"/>
      <c r="E17" s="39">
        <v>6</v>
      </c>
      <c r="F17" s="39"/>
      <c r="G17" s="39"/>
      <c r="H17" s="39"/>
      <c r="I17" s="39"/>
      <c r="J17" s="109" t="s">
        <v>308</v>
      </c>
      <c r="K17" s="110">
        <v>187.61019576410436</v>
      </c>
      <c r="L17" s="110">
        <v>187.66833021889516</v>
      </c>
    </row>
    <row r="18" spans="1:12" x14ac:dyDescent="0.3">
      <c r="E18" s="39" t="s">
        <v>1839</v>
      </c>
      <c r="F18" s="39"/>
      <c r="G18" s="39"/>
      <c r="H18" s="39"/>
      <c r="I18" s="39"/>
    </row>
    <row r="19" spans="1:12" x14ac:dyDescent="0.3">
      <c r="A19" s="60" t="s">
        <v>33</v>
      </c>
      <c r="B19" s="60" t="s">
        <v>299</v>
      </c>
      <c r="C19" s="60" t="s">
        <v>309</v>
      </c>
      <c r="D19" s="60" t="s">
        <v>206</v>
      </c>
      <c r="E19" s="39">
        <v>0</v>
      </c>
      <c r="F19" s="60" t="s">
        <v>283</v>
      </c>
      <c r="G19" s="60" t="s">
        <v>310</v>
      </c>
      <c r="H19" s="60">
        <f>IF(ISNA((VLOOKUP(M19,'MFR B7 Detail'!M:M,4,FALSE))),0,(VLOOKUP(M19,'MFR B7 Detail'!M:M,4,FALSE)))</f>
        <v>0</v>
      </c>
      <c r="I19" s="60" t="s">
        <v>311</v>
      </c>
      <c r="J19" s="61" t="s">
        <v>312</v>
      </c>
      <c r="K19" s="62">
        <v>56430.25</v>
      </c>
      <c r="L19" s="62">
        <v>56430.25</v>
      </c>
    </row>
    <row r="20" spans="1:12" x14ac:dyDescent="0.3">
      <c r="A20" s="60" t="s">
        <v>33</v>
      </c>
      <c r="B20" s="60" t="s">
        <v>299</v>
      </c>
      <c r="C20" s="60" t="s">
        <v>309</v>
      </c>
      <c r="D20" s="60" t="s">
        <v>206</v>
      </c>
      <c r="E20" s="39">
        <v>0</v>
      </c>
      <c r="F20" s="60" t="s">
        <v>283</v>
      </c>
      <c r="G20" s="60" t="s">
        <v>310</v>
      </c>
      <c r="H20" s="60">
        <f>IF(ISNA((VLOOKUP(M20,'MFR B7 Detail'!M:M,4,FALSE))),0,(VLOOKUP(M20,'MFR B7 Detail'!M:M,4,FALSE)))</f>
        <v>0</v>
      </c>
      <c r="I20" s="60" t="s">
        <v>311</v>
      </c>
      <c r="J20" s="61" t="s">
        <v>313</v>
      </c>
      <c r="K20" s="62">
        <v>56332.75</v>
      </c>
      <c r="L20" s="62">
        <v>56332.75</v>
      </c>
    </row>
    <row r="21" spans="1:12" x14ac:dyDescent="0.3">
      <c r="A21" s="60" t="s">
        <v>33</v>
      </c>
      <c r="B21" s="60" t="s">
        <v>299</v>
      </c>
      <c r="C21" s="60" t="s">
        <v>309</v>
      </c>
      <c r="D21" s="60" t="s">
        <v>206</v>
      </c>
      <c r="E21" s="39">
        <v>0</v>
      </c>
      <c r="F21" s="60" t="s">
        <v>283</v>
      </c>
      <c r="G21" s="60" t="s">
        <v>310</v>
      </c>
      <c r="H21" s="60">
        <f>IF(ISNA((VLOOKUP(M21,'MFR B7 Detail'!M:M,4,FALSE))),0,(VLOOKUP(M21,'MFR B7 Detail'!M:M,4,FALSE)))</f>
        <v>0</v>
      </c>
      <c r="I21" s="60" t="s">
        <v>311</v>
      </c>
      <c r="J21" s="61" t="s">
        <v>314</v>
      </c>
      <c r="K21" s="62">
        <v>104705.75</v>
      </c>
      <c r="L21" s="62">
        <v>104705.75</v>
      </c>
    </row>
    <row r="22" spans="1:12" x14ac:dyDescent="0.3">
      <c r="A22" s="60" t="s">
        <v>33</v>
      </c>
      <c r="B22" s="60" t="s">
        <v>299</v>
      </c>
      <c r="C22" s="60" t="s">
        <v>309</v>
      </c>
      <c r="D22" s="60" t="s">
        <v>206</v>
      </c>
      <c r="E22" s="39">
        <v>0</v>
      </c>
      <c r="F22" s="60" t="s">
        <v>283</v>
      </c>
      <c r="G22" s="60" t="s">
        <v>310</v>
      </c>
      <c r="H22" s="60">
        <f>IF(ISNA((VLOOKUP(M22,'MFR B7 Detail'!M:M,4,FALSE))),0,(VLOOKUP(M22,'MFR B7 Detail'!M:M,4,FALSE)))</f>
        <v>0</v>
      </c>
      <c r="I22" s="60" t="s">
        <v>311</v>
      </c>
      <c r="J22" s="61" t="s">
        <v>315</v>
      </c>
      <c r="K22" s="62">
        <v>3006557.6</v>
      </c>
      <c r="L22" s="62">
        <v>3006557.6</v>
      </c>
    </row>
    <row r="23" spans="1:12" x14ac:dyDescent="0.3">
      <c r="A23" s="60" t="s">
        <v>33</v>
      </c>
      <c r="B23" s="60" t="s">
        <v>299</v>
      </c>
      <c r="C23" s="60" t="s">
        <v>309</v>
      </c>
      <c r="D23" s="60" t="s">
        <v>206</v>
      </c>
      <c r="E23" s="39">
        <v>0</v>
      </c>
      <c r="F23" s="60" t="s">
        <v>283</v>
      </c>
      <c r="G23" s="60" t="s">
        <v>310</v>
      </c>
      <c r="H23" s="60">
        <f>IF(ISNA((VLOOKUP(M23,'MFR B7 Detail'!M:M,4,FALSE))),0,(VLOOKUP(M23,'MFR B7 Detail'!M:M,4,FALSE)))</f>
        <v>0</v>
      </c>
      <c r="I23" s="60" t="s">
        <v>311</v>
      </c>
      <c r="J23" s="61" t="s">
        <v>316</v>
      </c>
      <c r="K23" s="62">
        <v>46881.78</v>
      </c>
      <c r="L23" s="62">
        <v>46881.78</v>
      </c>
    </row>
    <row r="24" spans="1:12" x14ac:dyDescent="0.3">
      <c r="A24" s="60" t="s">
        <v>33</v>
      </c>
      <c r="B24" s="60" t="s">
        <v>299</v>
      </c>
      <c r="C24" s="60" t="s">
        <v>309</v>
      </c>
      <c r="D24" s="60" t="s">
        <v>206</v>
      </c>
      <c r="E24" s="39">
        <v>0</v>
      </c>
      <c r="F24" s="60" t="s">
        <v>283</v>
      </c>
      <c r="G24" s="60" t="s">
        <v>310</v>
      </c>
      <c r="H24" s="60">
        <f>IF(ISNA((VLOOKUP(M24,'MFR B7 Detail'!M:M,4,FALSE))),0,(VLOOKUP(M24,'MFR B7 Detail'!M:M,4,FALSE)))</f>
        <v>0</v>
      </c>
      <c r="I24" s="60" t="s">
        <v>311</v>
      </c>
      <c r="J24" s="61" t="s">
        <v>317</v>
      </c>
      <c r="K24" s="62">
        <v>601216.93000000005</v>
      </c>
      <c r="L24" s="62">
        <v>601216.93000000005</v>
      </c>
    </row>
    <row r="25" spans="1:12" x14ac:dyDescent="0.3">
      <c r="A25" s="60" t="s">
        <v>33</v>
      </c>
      <c r="B25" s="60" t="s">
        <v>299</v>
      </c>
      <c r="C25" s="60" t="s">
        <v>309</v>
      </c>
      <c r="D25" s="60" t="s">
        <v>206</v>
      </c>
      <c r="E25" s="39">
        <v>0</v>
      </c>
      <c r="F25" s="60" t="s">
        <v>283</v>
      </c>
      <c r="G25" s="60" t="s">
        <v>310</v>
      </c>
      <c r="H25" s="60">
        <f>IF(ISNA((VLOOKUP(M25,'MFR B7 Detail'!M:M,4,FALSE))),0,(VLOOKUP(M25,'MFR B7 Detail'!M:M,4,FALSE)))</f>
        <v>0</v>
      </c>
      <c r="I25" s="60" t="s">
        <v>311</v>
      </c>
      <c r="J25" s="61" t="s">
        <v>318</v>
      </c>
      <c r="K25" s="62">
        <v>102052.47</v>
      </c>
      <c r="L25" s="62">
        <v>102052.47</v>
      </c>
    </row>
    <row r="26" spans="1:12" x14ac:dyDescent="0.3">
      <c r="A26" s="60" t="s">
        <v>33</v>
      </c>
      <c r="B26" s="60" t="s">
        <v>299</v>
      </c>
      <c r="C26" s="60" t="s">
        <v>309</v>
      </c>
      <c r="D26" s="60" t="s">
        <v>206</v>
      </c>
      <c r="E26" s="39">
        <v>0</v>
      </c>
      <c r="F26" s="60" t="s">
        <v>283</v>
      </c>
      <c r="G26" s="60" t="s">
        <v>310</v>
      </c>
      <c r="H26" s="60">
        <f>IF(ISNA((VLOOKUP(M26,'MFR B7 Detail'!M:M,4,FALSE))),0,(VLOOKUP(M26,'MFR B7 Detail'!M:M,4,FALSE)))</f>
        <v>0</v>
      </c>
      <c r="I26" s="60" t="s">
        <v>319</v>
      </c>
      <c r="J26" s="61" t="s">
        <v>320</v>
      </c>
      <c r="K26" s="62">
        <v>33272.379999999997</v>
      </c>
      <c r="L26" s="62">
        <v>33272.379999999997</v>
      </c>
    </row>
    <row r="27" spans="1:12" x14ac:dyDescent="0.3">
      <c r="A27" s="60" t="s">
        <v>33</v>
      </c>
      <c r="B27" s="60" t="s">
        <v>299</v>
      </c>
      <c r="C27" s="60" t="s">
        <v>309</v>
      </c>
      <c r="D27" s="60" t="s">
        <v>206</v>
      </c>
      <c r="E27" s="39">
        <v>0</v>
      </c>
      <c r="F27" s="60" t="s">
        <v>283</v>
      </c>
      <c r="G27" s="60" t="s">
        <v>310</v>
      </c>
      <c r="H27" s="60">
        <f>IF(ISNA((VLOOKUP(M27,'MFR B7 Detail'!M:M,4,FALSE))),0,(VLOOKUP(M27,'MFR B7 Detail'!M:M,4,FALSE)))</f>
        <v>0</v>
      </c>
      <c r="I27" s="60" t="s">
        <v>319</v>
      </c>
      <c r="J27" s="61" t="s">
        <v>321</v>
      </c>
      <c r="K27" s="62">
        <v>45749.52</v>
      </c>
      <c r="L27" s="62">
        <v>45749.52</v>
      </c>
    </row>
    <row r="28" spans="1:12" x14ac:dyDescent="0.3">
      <c r="A28" s="60" t="s">
        <v>33</v>
      </c>
      <c r="B28" s="60" t="s">
        <v>299</v>
      </c>
      <c r="C28" s="60" t="s">
        <v>309</v>
      </c>
      <c r="D28" s="60" t="s">
        <v>206</v>
      </c>
      <c r="E28" s="39">
        <v>0</v>
      </c>
      <c r="F28" s="60" t="s">
        <v>283</v>
      </c>
      <c r="G28" s="60" t="s">
        <v>310</v>
      </c>
      <c r="H28" s="60">
        <f>IF(ISNA((VLOOKUP(M28,'MFR B7 Detail'!M:M,4,FALSE))),0,(VLOOKUP(M28,'MFR B7 Detail'!M:M,4,FALSE)))</f>
        <v>0</v>
      </c>
      <c r="I28" s="60" t="s">
        <v>319</v>
      </c>
      <c r="J28" s="61" t="s">
        <v>322</v>
      </c>
      <c r="K28" s="62">
        <v>37431.449999999997</v>
      </c>
      <c r="L28" s="62">
        <v>37431.449999999997</v>
      </c>
    </row>
    <row r="29" spans="1:12" x14ac:dyDescent="0.3">
      <c r="A29" s="60" t="s">
        <v>33</v>
      </c>
      <c r="B29" s="60" t="s">
        <v>299</v>
      </c>
      <c r="C29" s="60" t="s">
        <v>309</v>
      </c>
      <c r="D29" s="60" t="s">
        <v>206</v>
      </c>
      <c r="E29" s="39">
        <v>0</v>
      </c>
      <c r="F29" s="60" t="s">
        <v>283</v>
      </c>
      <c r="G29" s="60" t="s">
        <v>310</v>
      </c>
      <c r="H29" s="60">
        <f>IF(ISNA((VLOOKUP(M29,'MFR B7 Detail'!M:M,4,FALSE))),0,(VLOOKUP(M29,'MFR B7 Detail'!M:M,4,FALSE)))</f>
        <v>0</v>
      </c>
      <c r="I29" s="60" t="s">
        <v>319</v>
      </c>
      <c r="J29" s="61" t="s">
        <v>323</v>
      </c>
      <c r="K29" s="62">
        <v>63336.380000000085</v>
      </c>
      <c r="L29" s="62">
        <v>62328.140000000123</v>
      </c>
    </row>
    <row r="30" spans="1:12" x14ac:dyDescent="0.3">
      <c r="A30" s="60" t="s">
        <v>33</v>
      </c>
      <c r="B30" s="60" t="s">
        <v>299</v>
      </c>
      <c r="C30" s="60" t="s">
        <v>309</v>
      </c>
      <c r="D30" s="60" t="s">
        <v>206</v>
      </c>
      <c r="E30" s="39">
        <v>0</v>
      </c>
      <c r="F30" s="60" t="s">
        <v>283</v>
      </c>
      <c r="G30" s="60" t="s">
        <v>310</v>
      </c>
      <c r="H30" s="60">
        <f>IF(ISNA((VLOOKUP(M30,'MFR B7 Detail'!M:M,4,FALSE))),0,(VLOOKUP(M30,'MFR B7 Detail'!M:M,4,FALSE)))</f>
        <v>0</v>
      </c>
      <c r="I30" s="60" t="s">
        <v>319</v>
      </c>
      <c r="J30" s="61" t="s">
        <v>324</v>
      </c>
      <c r="K30" s="62">
        <v>549149.13000000012</v>
      </c>
      <c r="L30" s="62">
        <v>544803.69000000018</v>
      </c>
    </row>
    <row r="31" spans="1:12" x14ac:dyDescent="0.3">
      <c r="A31" s="60" t="s">
        <v>33</v>
      </c>
      <c r="B31" s="60" t="s">
        <v>299</v>
      </c>
      <c r="C31" s="60" t="s">
        <v>309</v>
      </c>
      <c r="D31" s="60" t="s">
        <v>206</v>
      </c>
      <c r="E31" s="39">
        <v>0</v>
      </c>
      <c r="F31" s="60" t="s">
        <v>283</v>
      </c>
      <c r="G31" s="60" t="s">
        <v>310</v>
      </c>
      <c r="H31" s="60">
        <f>IF(ISNA((VLOOKUP(M31,'MFR B7 Detail'!M:M,4,FALSE))),0,(VLOOKUP(M31,'MFR B7 Detail'!M:M,4,FALSE)))</f>
        <v>0</v>
      </c>
      <c r="I31" s="60" t="s">
        <v>319</v>
      </c>
      <c r="J31" s="61" t="s">
        <v>325</v>
      </c>
      <c r="K31" s="62">
        <v>594892.09999999974</v>
      </c>
      <c r="L31" s="62">
        <v>592854.97999999963</v>
      </c>
    </row>
    <row r="32" spans="1:12" x14ac:dyDescent="0.3">
      <c r="A32" s="60" t="s">
        <v>33</v>
      </c>
      <c r="B32" s="60" t="s">
        <v>299</v>
      </c>
      <c r="C32" s="60" t="s">
        <v>309</v>
      </c>
      <c r="D32" s="60" t="s">
        <v>206</v>
      </c>
      <c r="E32" s="39">
        <v>0</v>
      </c>
      <c r="F32" s="60" t="s">
        <v>283</v>
      </c>
      <c r="G32" s="60" t="s">
        <v>310</v>
      </c>
      <c r="H32" s="60">
        <f>IF(ISNA((VLOOKUP(M32,'MFR B7 Detail'!M:M,4,FALSE))),0,(VLOOKUP(M32,'MFR B7 Detail'!M:M,4,FALSE)))</f>
        <v>0</v>
      </c>
      <c r="I32" s="60" t="s">
        <v>319</v>
      </c>
      <c r="J32" s="61" t="s">
        <v>326</v>
      </c>
      <c r="K32" s="62">
        <v>174543.23</v>
      </c>
      <c r="L32" s="62">
        <v>174543.23</v>
      </c>
    </row>
    <row r="33" spans="1:12" x14ac:dyDescent="0.3">
      <c r="A33" s="60" t="s">
        <v>33</v>
      </c>
      <c r="B33" s="60" t="s">
        <v>299</v>
      </c>
      <c r="C33" s="60" t="s">
        <v>309</v>
      </c>
      <c r="D33" s="60" t="s">
        <v>206</v>
      </c>
      <c r="E33" s="39">
        <v>0</v>
      </c>
      <c r="F33" s="60" t="s">
        <v>283</v>
      </c>
      <c r="G33" s="60" t="s">
        <v>310</v>
      </c>
      <c r="H33" s="60">
        <f>IF(ISNA((VLOOKUP(M33,'MFR B7 Detail'!M:M,4,FALSE))),0,(VLOOKUP(M33,'MFR B7 Detail'!M:M,4,FALSE)))</f>
        <v>0</v>
      </c>
      <c r="I33" s="60" t="s">
        <v>319</v>
      </c>
      <c r="J33" s="61" t="s">
        <v>327</v>
      </c>
      <c r="K33" s="62">
        <v>104845.35</v>
      </c>
      <c r="L33" s="62">
        <v>104845.35</v>
      </c>
    </row>
    <row r="34" spans="1:12" x14ac:dyDescent="0.3">
      <c r="A34" s="60" t="s">
        <v>33</v>
      </c>
      <c r="B34" s="60" t="s">
        <v>299</v>
      </c>
      <c r="C34" s="60" t="s">
        <v>309</v>
      </c>
      <c r="D34" s="60" t="s">
        <v>206</v>
      </c>
      <c r="E34" s="39">
        <v>0</v>
      </c>
      <c r="F34" s="60" t="s">
        <v>283</v>
      </c>
      <c r="G34" s="60" t="s">
        <v>310</v>
      </c>
      <c r="H34" s="60">
        <f>IF(ISNA((VLOOKUP(M34,'MFR B7 Detail'!M:M,4,FALSE))),0,(VLOOKUP(M34,'MFR B7 Detail'!M:M,4,FALSE)))</f>
        <v>0</v>
      </c>
      <c r="I34" s="60" t="s">
        <v>319</v>
      </c>
      <c r="J34" s="61" t="s">
        <v>328</v>
      </c>
      <c r="K34" s="62">
        <v>127429.19</v>
      </c>
      <c r="L34" s="62">
        <v>127429.19</v>
      </c>
    </row>
    <row r="35" spans="1:12" x14ac:dyDescent="0.3">
      <c r="A35" s="60" t="s">
        <v>33</v>
      </c>
      <c r="B35" s="60" t="s">
        <v>299</v>
      </c>
      <c r="C35" s="60" t="s">
        <v>309</v>
      </c>
      <c r="D35" s="60" t="s">
        <v>206</v>
      </c>
      <c r="E35" s="39">
        <v>0</v>
      </c>
      <c r="F35" s="60" t="s">
        <v>283</v>
      </c>
      <c r="G35" s="60" t="s">
        <v>310</v>
      </c>
      <c r="H35" s="60">
        <f>IF(ISNA((VLOOKUP(M35,'MFR B7 Detail'!M:M,4,FALSE))),0,(VLOOKUP(M35,'MFR B7 Detail'!M:M,4,FALSE)))</f>
        <v>0</v>
      </c>
      <c r="I35" s="60" t="s">
        <v>319</v>
      </c>
      <c r="J35" s="61" t="s">
        <v>329</v>
      </c>
      <c r="K35" s="62">
        <v>16687067.369999999</v>
      </c>
      <c r="L35" s="62">
        <v>16687067.369999999</v>
      </c>
    </row>
    <row r="36" spans="1:12" x14ac:dyDescent="0.3">
      <c r="A36" s="60" t="s">
        <v>33</v>
      </c>
      <c r="B36" s="60" t="s">
        <v>299</v>
      </c>
      <c r="C36" s="60" t="s">
        <v>309</v>
      </c>
      <c r="D36" s="60" t="s">
        <v>206</v>
      </c>
      <c r="E36" s="39">
        <v>0</v>
      </c>
      <c r="F36" s="60" t="s">
        <v>283</v>
      </c>
      <c r="G36" s="60" t="s">
        <v>310</v>
      </c>
      <c r="H36" s="60">
        <f>IF(ISNA((VLOOKUP(M36,'MFR B7 Detail'!M:M,4,FALSE))),0,(VLOOKUP(M36,'MFR B7 Detail'!M:M,4,FALSE)))</f>
        <v>0</v>
      </c>
      <c r="I36" s="60" t="s">
        <v>319</v>
      </c>
      <c r="J36" s="61" t="s">
        <v>330</v>
      </c>
      <c r="K36" s="62">
        <v>44971898.460000001</v>
      </c>
      <c r="L36" s="62">
        <v>44971898.460000001</v>
      </c>
    </row>
    <row r="37" spans="1:12" x14ac:dyDescent="0.3">
      <c r="A37" s="60" t="s">
        <v>33</v>
      </c>
      <c r="B37" s="60" t="s">
        <v>299</v>
      </c>
      <c r="C37" s="60" t="s">
        <v>309</v>
      </c>
      <c r="D37" s="60" t="s">
        <v>206</v>
      </c>
      <c r="E37" s="39">
        <v>0</v>
      </c>
      <c r="F37" s="60" t="s">
        <v>283</v>
      </c>
      <c r="G37" s="60" t="s">
        <v>310</v>
      </c>
      <c r="H37" s="60">
        <f>IF(ISNA((VLOOKUP(M37,'MFR B7 Detail'!M:M,4,FALSE))),0,(VLOOKUP(M37,'MFR B7 Detail'!M:M,4,FALSE)))</f>
        <v>0</v>
      </c>
      <c r="I37" s="60" t="s">
        <v>319</v>
      </c>
      <c r="J37" s="61" t="s">
        <v>331</v>
      </c>
      <c r="K37" s="62">
        <v>51910749.75</v>
      </c>
      <c r="L37" s="62">
        <v>51910749.75</v>
      </c>
    </row>
    <row r="38" spans="1:12" x14ac:dyDescent="0.3">
      <c r="A38" s="60" t="s">
        <v>33</v>
      </c>
      <c r="B38" s="60" t="s">
        <v>299</v>
      </c>
      <c r="C38" s="60" t="s">
        <v>309</v>
      </c>
      <c r="D38" s="60" t="s">
        <v>206</v>
      </c>
      <c r="E38" s="39">
        <v>0</v>
      </c>
      <c r="F38" s="60" t="s">
        <v>283</v>
      </c>
      <c r="G38" s="60" t="s">
        <v>310</v>
      </c>
      <c r="H38" s="60">
        <f>IF(ISNA((VLOOKUP(M38,'MFR B7 Detail'!M:M,4,FALSE))),0,(VLOOKUP(M38,'MFR B7 Detail'!M:M,4,FALSE)))</f>
        <v>0</v>
      </c>
      <c r="I38" s="60" t="s">
        <v>319</v>
      </c>
      <c r="J38" s="61" t="s">
        <v>332</v>
      </c>
      <c r="K38" s="62">
        <v>14756033.370000014</v>
      </c>
      <c r="L38" s="62">
        <v>14524443.09000002</v>
      </c>
    </row>
    <row r="39" spans="1:12" x14ac:dyDescent="0.3">
      <c r="A39" s="60" t="s">
        <v>33</v>
      </c>
      <c r="B39" s="60" t="s">
        <v>299</v>
      </c>
      <c r="C39" s="60" t="s">
        <v>309</v>
      </c>
      <c r="D39" s="60" t="s">
        <v>206</v>
      </c>
      <c r="E39" s="39">
        <v>0</v>
      </c>
      <c r="F39" s="60" t="s">
        <v>283</v>
      </c>
      <c r="G39" s="60" t="s">
        <v>310</v>
      </c>
      <c r="H39" s="60">
        <f>IF(ISNA((VLOOKUP(M39,'MFR B7 Detail'!M:M,4,FALSE))),0,(VLOOKUP(M39,'MFR B7 Detail'!M:M,4,FALSE)))</f>
        <v>0</v>
      </c>
      <c r="I39" s="60" t="s">
        <v>319</v>
      </c>
      <c r="J39" s="61" t="s">
        <v>333</v>
      </c>
      <c r="K39" s="62">
        <v>20413347.559999954</v>
      </c>
      <c r="L39" s="62">
        <v>20391933.439999934</v>
      </c>
    </row>
    <row r="40" spans="1:12" x14ac:dyDescent="0.3">
      <c r="A40" s="60" t="s">
        <v>33</v>
      </c>
      <c r="B40" s="60" t="s">
        <v>299</v>
      </c>
      <c r="C40" s="60" t="s">
        <v>309</v>
      </c>
      <c r="D40" s="60" t="s">
        <v>206</v>
      </c>
      <c r="E40" s="39">
        <v>0</v>
      </c>
      <c r="F40" s="60" t="s">
        <v>283</v>
      </c>
      <c r="G40" s="60" t="s">
        <v>310</v>
      </c>
      <c r="H40" s="60">
        <f>IF(ISNA((VLOOKUP(M40,'MFR B7 Detail'!M:M,4,FALSE))),0,(VLOOKUP(M40,'MFR B7 Detail'!M:M,4,FALSE)))</f>
        <v>0</v>
      </c>
      <c r="I40" s="60" t="s">
        <v>319</v>
      </c>
      <c r="J40" s="61" t="s">
        <v>334</v>
      </c>
      <c r="K40" s="62">
        <v>20059060.469999999</v>
      </c>
      <c r="L40" s="62">
        <v>20059060.469999999</v>
      </c>
    </row>
    <row r="41" spans="1:12" x14ac:dyDescent="0.3">
      <c r="A41" s="60" t="s">
        <v>33</v>
      </c>
      <c r="B41" s="60" t="s">
        <v>299</v>
      </c>
      <c r="C41" s="60" t="s">
        <v>309</v>
      </c>
      <c r="D41" s="60" t="s">
        <v>206</v>
      </c>
      <c r="E41" s="39">
        <v>0</v>
      </c>
      <c r="F41" s="60" t="s">
        <v>283</v>
      </c>
      <c r="G41" s="60" t="s">
        <v>310</v>
      </c>
      <c r="H41" s="60" t="s">
        <v>191</v>
      </c>
      <c r="I41" s="60" t="s">
        <v>335</v>
      </c>
      <c r="J41" s="61" t="s">
        <v>336</v>
      </c>
      <c r="K41" s="62">
        <v>7240710.5300000003</v>
      </c>
      <c r="L41" s="62">
        <v>7240710.5300000003</v>
      </c>
    </row>
    <row r="42" spans="1:12" x14ac:dyDescent="0.3">
      <c r="A42" s="60" t="s">
        <v>33</v>
      </c>
      <c r="B42" s="60" t="s">
        <v>299</v>
      </c>
      <c r="C42" s="60" t="s">
        <v>309</v>
      </c>
      <c r="D42" s="60" t="s">
        <v>206</v>
      </c>
      <c r="E42" s="39">
        <v>0</v>
      </c>
      <c r="F42" s="60" t="s">
        <v>283</v>
      </c>
      <c r="G42" s="60" t="s">
        <v>310</v>
      </c>
      <c r="H42" s="60" t="s">
        <v>191</v>
      </c>
      <c r="I42" s="60" t="s">
        <v>335</v>
      </c>
      <c r="J42" s="61" t="s">
        <v>337</v>
      </c>
      <c r="K42" s="62">
        <v>7849833.5300000049</v>
      </c>
      <c r="L42" s="62">
        <v>7824911.9300000072</v>
      </c>
    </row>
    <row r="43" spans="1:12" x14ac:dyDescent="0.3">
      <c r="A43" s="60" t="s">
        <v>33</v>
      </c>
      <c r="B43" s="60" t="s">
        <v>299</v>
      </c>
      <c r="C43" s="60" t="s">
        <v>309</v>
      </c>
      <c r="D43" s="60" t="s">
        <v>206</v>
      </c>
      <c r="E43" s="39">
        <v>0</v>
      </c>
      <c r="F43" s="60" t="s">
        <v>283</v>
      </c>
      <c r="G43" s="60" t="s">
        <v>310</v>
      </c>
      <c r="H43" s="60" t="s">
        <v>191</v>
      </c>
      <c r="I43" s="60" t="s">
        <v>338</v>
      </c>
      <c r="J43" s="61" t="s">
        <v>339</v>
      </c>
      <c r="K43" s="62">
        <v>26325.43</v>
      </c>
      <c r="L43" s="62">
        <v>26325.43</v>
      </c>
    </row>
    <row r="44" spans="1:12" x14ac:dyDescent="0.3">
      <c r="A44" s="60" t="s">
        <v>33</v>
      </c>
      <c r="B44" s="60" t="s">
        <v>299</v>
      </c>
      <c r="C44" s="60" t="s">
        <v>309</v>
      </c>
      <c r="D44" s="60" t="s">
        <v>206</v>
      </c>
      <c r="E44" s="39">
        <v>0</v>
      </c>
      <c r="F44" s="60" t="s">
        <v>283</v>
      </c>
      <c r="G44" s="60" t="s">
        <v>340</v>
      </c>
      <c r="H44" s="60" t="s">
        <v>191</v>
      </c>
      <c r="I44" s="60" t="s">
        <v>319</v>
      </c>
      <c r="J44" s="61" t="s">
        <v>341</v>
      </c>
      <c r="K44" s="62">
        <v>150774.53</v>
      </c>
      <c r="L44" s="62">
        <v>150774.53</v>
      </c>
    </row>
    <row r="45" spans="1:12" ht="15" thickBot="1" x14ac:dyDescent="0.35">
      <c r="A45" s="60" t="s">
        <v>33</v>
      </c>
      <c r="B45" s="60" t="s">
        <v>299</v>
      </c>
      <c r="C45" s="60" t="s">
        <v>309</v>
      </c>
      <c r="D45" s="60" t="s">
        <v>206</v>
      </c>
      <c r="E45" s="39">
        <v>0</v>
      </c>
      <c r="F45" s="60" t="s">
        <v>283</v>
      </c>
      <c r="G45" s="60" t="s">
        <v>191</v>
      </c>
      <c r="H45" s="60" t="s">
        <v>310</v>
      </c>
      <c r="I45" s="60" t="s">
        <v>231</v>
      </c>
      <c r="J45" s="61" t="s">
        <v>344</v>
      </c>
      <c r="K45" s="62">
        <v>1841065.2890013331</v>
      </c>
      <c r="L45" s="62">
        <v>1907764.9623102306</v>
      </c>
    </row>
    <row r="46" spans="1:12" x14ac:dyDescent="0.3">
      <c r="A46" s="60" t="s">
        <v>33</v>
      </c>
      <c r="B46" s="60" t="s">
        <v>299</v>
      </c>
      <c r="C46" s="60" t="s">
        <v>309</v>
      </c>
      <c r="D46" s="58"/>
      <c r="E46" s="39">
        <v>2</v>
      </c>
      <c r="F46" s="58"/>
      <c r="G46" s="58"/>
      <c r="H46" s="58"/>
      <c r="I46" s="58"/>
      <c r="J46" s="109" t="s">
        <v>345</v>
      </c>
      <c r="K46" s="110">
        <v>191611692.54900134</v>
      </c>
      <c r="L46" s="110">
        <v>191393075.4223102</v>
      </c>
    </row>
    <row r="47" spans="1:12" x14ac:dyDescent="0.3">
      <c r="E47" s="39" t="s">
        <v>1839</v>
      </c>
    </row>
    <row r="48" spans="1:12" x14ac:dyDescent="0.3">
      <c r="A48" s="60" t="s">
        <v>33</v>
      </c>
      <c r="B48" s="60" t="s">
        <v>299</v>
      </c>
      <c r="C48" s="60" t="s">
        <v>1</v>
      </c>
      <c r="D48" s="60" t="s">
        <v>206</v>
      </c>
      <c r="E48" s="39">
        <v>0</v>
      </c>
      <c r="F48" s="60" t="s">
        <v>189</v>
      </c>
      <c r="G48" s="60" t="s">
        <v>220</v>
      </c>
      <c r="H48" s="60" t="s">
        <v>191</v>
      </c>
      <c r="I48" s="60" t="s">
        <v>311</v>
      </c>
      <c r="J48" s="61" t="s">
        <v>346</v>
      </c>
      <c r="K48" s="62">
        <v>83611938.270000175</v>
      </c>
      <c r="L48" s="62">
        <v>83329623.750000253</v>
      </c>
    </row>
    <row r="49" spans="1:12" x14ac:dyDescent="0.3">
      <c r="A49" s="60" t="s">
        <v>33</v>
      </c>
      <c r="B49" s="60" t="s">
        <v>299</v>
      </c>
      <c r="C49" s="60" t="s">
        <v>1</v>
      </c>
      <c r="D49" s="60" t="s">
        <v>206</v>
      </c>
      <c r="E49" s="39">
        <v>0</v>
      </c>
      <c r="F49" s="60" t="s">
        <v>189</v>
      </c>
      <c r="G49" s="60" t="s">
        <v>220</v>
      </c>
      <c r="H49" s="60" t="s">
        <v>191</v>
      </c>
      <c r="I49" s="60" t="s">
        <v>311</v>
      </c>
      <c r="J49" s="61" t="s">
        <v>347</v>
      </c>
      <c r="K49" s="62">
        <v>6614935.1000000043</v>
      </c>
      <c r="L49" s="62">
        <v>6610437.0200000061</v>
      </c>
    </row>
    <row r="50" spans="1:12" x14ac:dyDescent="0.3">
      <c r="A50" s="60" t="s">
        <v>33</v>
      </c>
      <c r="B50" s="60" t="s">
        <v>299</v>
      </c>
      <c r="C50" s="60" t="s">
        <v>1</v>
      </c>
      <c r="D50" s="60" t="s">
        <v>206</v>
      </c>
      <c r="E50" s="39">
        <v>0</v>
      </c>
      <c r="F50" s="60" t="s">
        <v>189</v>
      </c>
      <c r="G50" s="60" t="s">
        <v>220</v>
      </c>
      <c r="H50" s="60" t="s">
        <v>191</v>
      </c>
      <c r="I50" s="60" t="s">
        <v>311</v>
      </c>
      <c r="J50" s="61" t="s">
        <v>348</v>
      </c>
      <c r="K50" s="62">
        <v>4809843.910000002</v>
      </c>
      <c r="L50" s="62">
        <v>4806457.8700000029</v>
      </c>
    </row>
    <row r="51" spans="1:12" x14ac:dyDescent="0.3">
      <c r="A51" s="60" t="s">
        <v>33</v>
      </c>
      <c r="B51" s="60" t="s">
        <v>299</v>
      </c>
      <c r="C51" s="60" t="s">
        <v>1</v>
      </c>
      <c r="D51" s="60" t="s">
        <v>206</v>
      </c>
      <c r="E51" s="39">
        <v>0</v>
      </c>
      <c r="F51" s="60" t="s">
        <v>189</v>
      </c>
      <c r="G51" s="60" t="s">
        <v>220</v>
      </c>
      <c r="H51" s="60" t="s">
        <v>191</v>
      </c>
      <c r="I51" s="60" t="s">
        <v>311</v>
      </c>
      <c r="J51" s="61" t="s">
        <v>349</v>
      </c>
      <c r="K51" s="62">
        <v>20622413.350000035</v>
      </c>
      <c r="L51" s="62">
        <v>20610118.630000051</v>
      </c>
    </row>
    <row r="52" spans="1:12" x14ac:dyDescent="0.3">
      <c r="A52" s="60" t="s">
        <v>33</v>
      </c>
      <c r="B52" s="60" t="s">
        <v>299</v>
      </c>
      <c r="C52" s="60" t="s">
        <v>1</v>
      </c>
      <c r="D52" s="60" t="s">
        <v>206</v>
      </c>
      <c r="E52" s="39">
        <v>0</v>
      </c>
      <c r="F52" s="60" t="s">
        <v>189</v>
      </c>
      <c r="G52" s="60" t="s">
        <v>220</v>
      </c>
      <c r="H52" s="60" t="s">
        <v>191</v>
      </c>
      <c r="I52" s="60" t="s">
        <v>319</v>
      </c>
      <c r="J52" s="61" t="s">
        <v>350</v>
      </c>
      <c r="K52" s="62">
        <v>6830869.819999991</v>
      </c>
      <c r="L52" s="62">
        <v>6703845.499999987</v>
      </c>
    </row>
    <row r="53" spans="1:12" x14ac:dyDescent="0.3">
      <c r="A53" s="60" t="s">
        <v>33</v>
      </c>
      <c r="B53" s="60" t="s">
        <v>299</v>
      </c>
      <c r="C53" s="60" t="s">
        <v>1</v>
      </c>
      <c r="D53" s="60" t="s">
        <v>206</v>
      </c>
      <c r="E53" s="39">
        <v>0</v>
      </c>
      <c r="F53" s="60" t="s">
        <v>189</v>
      </c>
      <c r="G53" s="60" t="s">
        <v>220</v>
      </c>
      <c r="H53" s="60" t="s">
        <v>191</v>
      </c>
      <c r="I53" s="60" t="s">
        <v>319</v>
      </c>
      <c r="J53" s="61" t="s">
        <v>351</v>
      </c>
      <c r="K53" s="62">
        <v>93084682.279999897</v>
      </c>
      <c r="L53" s="62">
        <v>92258373.199999854</v>
      </c>
    </row>
    <row r="54" spans="1:12" x14ac:dyDescent="0.3">
      <c r="A54" s="60" t="s">
        <v>33</v>
      </c>
      <c r="B54" s="60" t="s">
        <v>299</v>
      </c>
      <c r="C54" s="60" t="s">
        <v>1</v>
      </c>
      <c r="D54" s="60" t="s">
        <v>206</v>
      </c>
      <c r="E54" s="39">
        <v>0</v>
      </c>
      <c r="F54" s="60" t="s">
        <v>189</v>
      </c>
      <c r="G54" s="60" t="s">
        <v>220</v>
      </c>
      <c r="H54" s="60" t="s">
        <v>191</v>
      </c>
      <c r="I54" s="60" t="s">
        <v>319</v>
      </c>
      <c r="J54" s="61" t="s">
        <v>352</v>
      </c>
      <c r="K54" s="62">
        <v>89302496.529999897</v>
      </c>
      <c r="L54" s="62">
        <v>88547314.449999854</v>
      </c>
    </row>
    <row r="55" spans="1:12" x14ac:dyDescent="0.3">
      <c r="A55" s="60" t="s">
        <v>33</v>
      </c>
      <c r="B55" s="60" t="s">
        <v>299</v>
      </c>
      <c r="C55" s="60" t="s">
        <v>1</v>
      </c>
      <c r="D55" s="60" t="s">
        <v>206</v>
      </c>
      <c r="E55" s="39">
        <v>0</v>
      </c>
      <c r="F55" s="60" t="s">
        <v>189</v>
      </c>
      <c r="G55" s="60" t="s">
        <v>220</v>
      </c>
      <c r="H55" s="60" t="s">
        <v>191</v>
      </c>
      <c r="I55" s="60" t="s">
        <v>335</v>
      </c>
      <c r="J55" s="61" t="s">
        <v>353</v>
      </c>
      <c r="K55" s="62">
        <v>9421667.6499999892</v>
      </c>
      <c r="L55" s="62">
        <v>9416325.8499999847</v>
      </c>
    </row>
    <row r="56" spans="1:12" x14ac:dyDescent="0.3">
      <c r="A56" s="60" t="s">
        <v>33</v>
      </c>
      <c r="B56" s="60" t="s">
        <v>299</v>
      </c>
      <c r="C56" s="60" t="s">
        <v>1</v>
      </c>
      <c r="D56" s="60" t="s">
        <v>206</v>
      </c>
      <c r="E56" s="39">
        <v>0</v>
      </c>
      <c r="F56" s="60" t="s">
        <v>189</v>
      </c>
      <c r="G56" s="60" t="s">
        <v>220</v>
      </c>
      <c r="H56" s="60" t="s">
        <v>191</v>
      </c>
      <c r="I56" s="60" t="s">
        <v>335</v>
      </c>
      <c r="J56" s="61" t="s">
        <v>354</v>
      </c>
      <c r="K56" s="62">
        <v>61726478.190000005</v>
      </c>
      <c r="L56" s="62">
        <v>60816438.030000009</v>
      </c>
    </row>
    <row r="57" spans="1:12" x14ac:dyDescent="0.3">
      <c r="A57" s="60" t="s">
        <v>33</v>
      </c>
      <c r="B57" s="60" t="s">
        <v>299</v>
      </c>
      <c r="C57" s="60" t="s">
        <v>1</v>
      </c>
      <c r="D57" s="60" t="s">
        <v>206</v>
      </c>
      <c r="E57" s="39">
        <v>0</v>
      </c>
      <c r="F57" s="60" t="s">
        <v>189</v>
      </c>
      <c r="G57" s="60" t="s">
        <v>220</v>
      </c>
      <c r="H57" s="60" t="s">
        <v>191</v>
      </c>
      <c r="I57" s="60" t="s">
        <v>335</v>
      </c>
      <c r="J57" s="61" t="s">
        <v>355</v>
      </c>
      <c r="K57" s="62">
        <v>58952384.800000079</v>
      </c>
      <c r="L57" s="62">
        <v>57928268.200000115</v>
      </c>
    </row>
    <row r="58" spans="1:12" x14ac:dyDescent="0.3">
      <c r="A58" s="60" t="s">
        <v>33</v>
      </c>
      <c r="B58" s="60" t="s">
        <v>299</v>
      </c>
      <c r="C58" s="60" t="s">
        <v>1</v>
      </c>
      <c r="D58" s="60" t="s">
        <v>206</v>
      </c>
      <c r="E58" s="39">
        <v>0</v>
      </c>
      <c r="F58" s="60" t="s">
        <v>189</v>
      </c>
      <c r="G58" s="60" t="s">
        <v>220</v>
      </c>
      <c r="H58" s="60" t="s">
        <v>191</v>
      </c>
      <c r="I58" s="60" t="s">
        <v>338</v>
      </c>
      <c r="J58" s="61" t="s">
        <v>356</v>
      </c>
      <c r="K58" s="62">
        <v>7818741.6599999992</v>
      </c>
      <c r="L58" s="62">
        <v>7803981.1799999988</v>
      </c>
    </row>
    <row r="59" spans="1:12" x14ac:dyDescent="0.3">
      <c r="A59" s="60" t="s">
        <v>33</v>
      </c>
      <c r="B59" s="60" t="s">
        <v>299</v>
      </c>
      <c r="C59" s="60" t="s">
        <v>1</v>
      </c>
      <c r="D59" s="60" t="s">
        <v>206</v>
      </c>
      <c r="E59" s="39">
        <v>0</v>
      </c>
      <c r="F59" s="60" t="s">
        <v>189</v>
      </c>
      <c r="G59" s="60" t="s">
        <v>220</v>
      </c>
      <c r="H59" s="60" t="s">
        <v>191</v>
      </c>
      <c r="I59" s="60" t="s">
        <v>338</v>
      </c>
      <c r="J59" s="61" t="s">
        <v>357</v>
      </c>
      <c r="K59" s="62">
        <v>9473660.6599999815</v>
      </c>
      <c r="L59" s="62">
        <v>9449037.0199999735</v>
      </c>
    </row>
    <row r="60" spans="1:12" x14ac:dyDescent="0.3">
      <c r="A60" s="60" t="s">
        <v>33</v>
      </c>
      <c r="B60" s="60" t="s">
        <v>299</v>
      </c>
      <c r="C60" s="60" t="s">
        <v>1</v>
      </c>
      <c r="D60" s="60" t="s">
        <v>206</v>
      </c>
      <c r="E60" s="39">
        <v>0</v>
      </c>
      <c r="F60" s="60" t="s">
        <v>189</v>
      </c>
      <c r="G60" s="60" t="s">
        <v>220</v>
      </c>
      <c r="H60" s="60" t="s">
        <v>191</v>
      </c>
      <c r="I60" s="60" t="s">
        <v>338</v>
      </c>
      <c r="J60" s="61" t="s">
        <v>358</v>
      </c>
      <c r="K60" s="62">
        <v>7302162.4000000088</v>
      </c>
      <c r="L60" s="62">
        <v>7288072.7200000128</v>
      </c>
    </row>
    <row r="61" spans="1:12" x14ac:dyDescent="0.3">
      <c r="A61" s="60" t="s">
        <v>33</v>
      </c>
      <c r="B61" s="60" t="s">
        <v>299</v>
      </c>
      <c r="C61" s="60" t="s">
        <v>1</v>
      </c>
      <c r="D61" s="60" t="s">
        <v>206</v>
      </c>
      <c r="E61" s="39">
        <v>0</v>
      </c>
      <c r="F61" s="60" t="s">
        <v>189</v>
      </c>
      <c r="G61" s="60" t="s">
        <v>220</v>
      </c>
      <c r="H61" s="60" t="s">
        <v>191</v>
      </c>
      <c r="I61" s="60" t="s">
        <v>338</v>
      </c>
      <c r="J61" s="61" t="s">
        <v>359</v>
      </c>
      <c r="K61" s="62">
        <v>1532887.6000000031</v>
      </c>
      <c r="L61" s="62">
        <v>1525251.0400000045</v>
      </c>
    </row>
    <row r="62" spans="1:12" x14ac:dyDescent="0.3">
      <c r="A62" s="60" t="s">
        <v>33</v>
      </c>
      <c r="B62" s="60" t="s">
        <v>299</v>
      </c>
      <c r="C62" s="60" t="s">
        <v>1</v>
      </c>
      <c r="D62" s="60" t="s">
        <v>206</v>
      </c>
      <c r="E62" s="39">
        <v>0</v>
      </c>
      <c r="F62" s="60" t="s">
        <v>189</v>
      </c>
      <c r="G62" s="60" t="s">
        <v>220</v>
      </c>
      <c r="H62" s="60" t="s">
        <v>191</v>
      </c>
      <c r="I62" s="60" t="s">
        <v>360</v>
      </c>
      <c r="J62" s="61" t="s">
        <v>361</v>
      </c>
      <c r="K62" s="62">
        <v>2386775.0399999977</v>
      </c>
      <c r="L62" s="62">
        <v>2383032.8399999966</v>
      </c>
    </row>
    <row r="63" spans="1:12" x14ac:dyDescent="0.3">
      <c r="A63" s="60" t="s">
        <v>33</v>
      </c>
      <c r="B63" s="60" t="s">
        <v>299</v>
      </c>
      <c r="C63" s="60" t="s">
        <v>1</v>
      </c>
      <c r="D63" s="60" t="s">
        <v>206</v>
      </c>
      <c r="E63" s="39">
        <v>0</v>
      </c>
      <c r="F63" s="60" t="s">
        <v>189</v>
      </c>
      <c r="G63" s="60" t="s">
        <v>220</v>
      </c>
      <c r="H63" s="60" t="s">
        <v>191</v>
      </c>
      <c r="I63" s="60" t="s">
        <v>360</v>
      </c>
      <c r="J63" s="61" t="s">
        <v>362</v>
      </c>
      <c r="K63" s="62">
        <v>2766072.3500000047</v>
      </c>
      <c r="L63" s="62">
        <v>2744948.5100000068</v>
      </c>
    </row>
    <row r="64" spans="1:12" x14ac:dyDescent="0.3">
      <c r="A64" s="60" t="s">
        <v>33</v>
      </c>
      <c r="B64" s="60" t="s">
        <v>299</v>
      </c>
      <c r="C64" s="60" t="s">
        <v>1</v>
      </c>
      <c r="D64" s="60" t="s">
        <v>206</v>
      </c>
      <c r="E64" s="39">
        <v>0</v>
      </c>
      <c r="F64" s="60" t="s">
        <v>189</v>
      </c>
      <c r="G64" s="60" t="s">
        <v>220</v>
      </c>
      <c r="H64" s="60" t="s">
        <v>191</v>
      </c>
      <c r="I64" s="60" t="s">
        <v>360</v>
      </c>
      <c r="J64" s="61" t="s">
        <v>363</v>
      </c>
      <c r="K64" s="62">
        <v>2278997.900000005</v>
      </c>
      <c r="L64" s="62">
        <v>2258996.3000000073</v>
      </c>
    </row>
    <row r="65" spans="1:12" ht="15" thickBot="1" x14ac:dyDescent="0.35">
      <c r="A65" s="60" t="s">
        <v>33</v>
      </c>
      <c r="B65" s="60" t="s">
        <v>299</v>
      </c>
      <c r="C65" s="60" t="s">
        <v>1</v>
      </c>
      <c r="D65" s="60" t="s">
        <v>206</v>
      </c>
      <c r="E65" s="39">
        <v>0</v>
      </c>
      <c r="F65" s="60" t="s">
        <v>189</v>
      </c>
      <c r="G65" s="60" t="s">
        <v>191</v>
      </c>
      <c r="H65" s="60" t="s">
        <v>220</v>
      </c>
      <c r="I65" s="60" t="s">
        <v>231</v>
      </c>
      <c r="J65" s="61" t="s">
        <v>369</v>
      </c>
      <c r="K65" s="62">
        <v>36887550.59961272</v>
      </c>
      <c r="L65" s="62">
        <v>52784889.848428324</v>
      </c>
    </row>
    <row r="66" spans="1:12" x14ac:dyDescent="0.3">
      <c r="A66" s="60" t="s">
        <v>33</v>
      </c>
      <c r="B66" s="60" t="s">
        <v>299</v>
      </c>
      <c r="C66" s="60" t="s">
        <v>1</v>
      </c>
      <c r="D66" s="58"/>
      <c r="E66" s="39">
        <v>2</v>
      </c>
      <c r="F66" s="58"/>
      <c r="G66" s="58"/>
      <c r="H66" s="58"/>
      <c r="I66" s="58"/>
      <c r="J66" s="109" t="s">
        <v>370</v>
      </c>
      <c r="K66" s="110">
        <v>505424558.10961282</v>
      </c>
      <c r="L66" s="110">
        <v>517265411.95842844</v>
      </c>
    </row>
    <row r="67" spans="1:12" x14ac:dyDescent="0.3">
      <c r="E67" s="39" t="s">
        <v>1839</v>
      </c>
    </row>
    <row r="68" spans="1:12" x14ac:dyDescent="0.3">
      <c r="A68" s="60" t="s">
        <v>33</v>
      </c>
      <c r="B68" s="60" t="s">
        <v>299</v>
      </c>
      <c r="C68" s="60" t="s">
        <v>371</v>
      </c>
      <c r="D68" s="60" t="s">
        <v>208</v>
      </c>
      <c r="E68" s="39">
        <v>3</v>
      </c>
      <c r="F68" s="60" t="s">
        <v>189</v>
      </c>
      <c r="G68" s="60" t="s">
        <v>220</v>
      </c>
      <c r="H68" s="60" t="s">
        <v>191</v>
      </c>
      <c r="I68" s="60" t="s">
        <v>311</v>
      </c>
      <c r="J68" s="61" t="s">
        <v>372</v>
      </c>
      <c r="K68" s="62">
        <v>53009.084152331423</v>
      </c>
      <c r="L68" s="62">
        <v>53009.084152331423</v>
      </c>
    </row>
    <row r="69" spans="1:12" x14ac:dyDescent="0.3">
      <c r="A69" s="60" t="s">
        <v>33</v>
      </c>
      <c r="B69" s="60" t="s">
        <v>299</v>
      </c>
      <c r="C69" s="60" t="s">
        <v>371</v>
      </c>
      <c r="D69" s="60" t="s">
        <v>208</v>
      </c>
      <c r="E69" s="39">
        <v>3</v>
      </c>
      <c r="F69" s="60" t="s">
        <v>189</v>
      </c>
      <c r="G69" s="60" t="s">
        <v>220</v>
      </c>
      <c r="H69" s="60" t="s">
        <v>191</v>
      </c>
      <c r="I69" s="60" t="s">
        <v>311</v>
      </c>
      <c r="J69" s="61" t="s">
        <v>373</v>
      </c>
      <c r="K69" s="62">
        <v>15644112.768379154</v>
      </c>
      <c r="L69" s="62">
        <v>15597107.688379155</v>
      </c>
    </row>
    <row r="70" spans="1:12" x14ac:dyDescent="0.3">
      <c r="A70" s="60" t="s">
        <v>33</v>
      </c>
      <c r="B70" s="60" t="s">
        <v>299</v>
      </c>
      <c r="C70" s="60" t="s">
        <v>371</v>
      </c>
      <c r="D70" s="60" t="s">
        <v>208</v>
      </c>
      <c r="E70" s="39">
        <v>3</v>
      </c>
      <c r="F70" s="60" t="s">
        <v>189</v>
      </c>
      <c r="G70" s="60" t="s">
        <v>220</v>
      </c>
      <c r="H70" s="60" t="s">
        <v>191</v>
      </c>
      <c r="I70" s="60" t="s">
        <v>311</v>
      </c>
      <c r="J70" s="61" t="s">
        <v>374</v>
      </c>
      <c r="K70" s="62">
        <v>47763763.556154087</v>
      </c>
      <c r="L70" s="62">
        <v>47632871.996154055</v>
      </c>
    </row>
    <row r="71" spans="1:12" x14ac:dyDescent="0.3">
      <c r="A71" s="60" t="s">
        <v>33</v>
      </c>
      <c r="B71" s="60" t="s">
        <v>299</v>
      </c>
      <c r="C71" s="60" t="s">
        <v>371</v>
      </c>
      <c r="D71" s="60" t="s">
        <v>208</v>
      </c>
      <c r="E71" s="39">
        <v>3</v>
      </c>
      <c r="F71" s="60" t="s">
        <v>189</v>
      </c>
      <c r="G71" s="60" t="s">
        <v>220</v>
      </c>
      <c r="H71" s="60" t="s">
        <v>191</v>
      </c>
      <c r="I71" s="60" t="s">
        <v>311</v>
      </c>
      <c r="J71" s="61" t="s">
        <v>375</v>
      </c>
      <c r="K71" s="62">
        <v>10853797.674638951</v>
      </c>
      <c r="L71" s="62">
        <v>10833256.074638942</v>
      </c>
    </row>
    <row r="72" spans="1:12" x14ac:dyDescent="0.3">
      <c r="A72" s="60" t="s">
        <v>33</v>
      </c>
      <c r="B72" s="60" t="s">
        <v>299</v>
      </c>
      <c r="C72" s="60" t="s">
        <v>371</v>
      </c>
      <c r="D72" s="60" t="s">
        <v>208</v>
      </c>
      <c r="E72" s="39">
        <v>3</v>
      </c>
      <c r="F72" s="60" t="s">
        <v>189</v>
      </c>
      <c r="G72" s="60" t="s">
        <v>220</v>
      </c>
      <c r="H72" s="60" t="s">
        <v>191</v>
      </c>
      <c r="I72" s="60" t="s">
        <v>311</v>
      </c>
      <c r="J72" s="61" t="s">
        <v>376</v>
      </c>
      <c r="K72" s="62">
        <v>30241701.476286959</v>
      </c>
      <c r="L72" s="62">
        <v>30112479.716286954</v>
      </c>
    </row>
    <row r="73" spans="1:12" x14ac:dyDescent="0.3">
      <c r="A73" s="60" t="s">
        <v>33</v>
      </c>
      <c r="B73" s="60" t="s">
        <v>299</v>
      </c>
      <c r="C73" s="60" t="s">
        <v>371</v>
      </c>
      <c r="D73" s="60" t="s">
        <v>208</v>
      </c>
      <c r="E73" s="39">
        <v>3</v>
      </c>
      <c r="F73" s="60" t="s">
        <v>189</v>
      </c>
      <c r="G73" s="60" t="s">
        <v>220</v>
      </c>
      <c r="H73" s="60" t="s">
        <v>191</v>
      </c>
      <c r="I73" s="60" t="s">
        <v>311</v>
      </c>
      <c r="J73" s="61" t="s">
        <v>377</v>
      </c>
      <c r="K73" s="62">
        <v>139257129.81919962</v>
      </c>
      <c r="L73" s="62">
        <v>138783789.93919951</v>
      </c>
    </row>
    <row r="74" spans="1:12" x14ac:dyDescent="0.3">
      <c r="A74" s="60" t="s">
        <v>33</v>
      </c>
      <c r="B74" s="60" t="s">
        <v>299</v>
      </c>
      <c r="C74" s="60" t="s">
        <v>371</v>
      </c>
      <c r="D74" s="60" t="s">
        <v>208</v>
      </c>
      <c r="E74" s="39">
        <v>3</v>
      </c>
      <c r="F74" s="60" t="s">
        <v>189</v>
      </c>
      <c r="G74" s="60" t="s">
        <v>220</v>
      </c>
      <c r="H74" s="60" t="s">
        <v>191</v>
      </c>
      <c r="I74" s="60" t="s">
        <v>311</v>
      </c>
      <c r="J74" s="61" t="s">
        <v>378</v>
      </c>
      <c r="K74" s="62">
        <v>13410211.585787563</v>
      </c>
      <c r="L74" s="62">
        <v>13326211.70578756</v>
      </c>
    </row>
    <row r="75" spans="1:12" x14ac:dyDescent="0.3">
      <c r="A75" s="60" t="s">
        <v>33</v>
      </c>
      <c r="B75" s="60" t="s">
        <v>299</v>
      </c>
      <c r="C75" s="60" t="s">
        <v>371</v>
      </c>
      <c r="D75" s="60" t="s">
        <v>208</v>
      </c>
      <c r="E75" s="39">
        <v>3</v>
      </c>
      <c r="F75" s="60" t="s">
        <v>189</v>
      </c>
      <c r="G75" s="60" t="s">
        <v>220</v>
      </c>
      <c r="H75" s="60" t="s">
        <v>191</v>
      </c>
      <c r="I75" s="60" t="s">
        <v>319</v>
      </c>
      <c r="J75" s="61" t="s">
        <v>379</v>
      </c>
      <c r="K75" s="62">
        <v>136419104.42412603</v>
      </c>
      <c r="L75" s="62">
        <v>134536849.2241261</v>
      </c>
    </row>
    <row r="76" spans="1:12" x14ac:dyDescent="0.3">
      <c r="A76" s="60" t="s">
        <v>33</v>
      </c>
      <c r="B76" s="60" t="s">
        <v>299</v>
      </c>
      <c r="C76" s="60" t="s">
        <v>371</v>
      </c>
      <c r="D76" s="60" t="s">
        <v>208</v>
      </c>
      <c r="E76" s="39">
        <v>3</v>
      </c>
      <c r="F76" s="60" t="s">
        <v>189</v>
      </c>
      <c r="G76" s="60" t="s">
        <v>220</v>
      </c>
      <c r="H76" s="60" t="s">
        <v>191</v>
      </c>
      <c r="I76" s="60" t="s">
        <v>319</v>
      </c>
      <c r="J76" s="61" t="s">
        <v>380</v>
      </c>
      <c r="K76" s="62">
        <v>6594485.4174977439</v>
      </c>
      <c r="L76" s="62">
        <v>6587312.1774977492</v>
      </c>
    </row>
    <row r="77" spans="1:12" x14ac:dyDescent="0.3">
      <c r="A77" s="60" t="s">
        <v>33</v>
      </c>
      <c r="B77" s="60" t="s">
        <v>299</v>
      </c>
      <c r="C77" s="60" t="s">
        <v>371</v>
      </c>
      <c r="D77" s="60" t="s">
        <v>208</v>
      </c>
      <c r="E77" s="39">
        <v>3</v>
      </c>
      <c r="F77" s="60" t="s">
        <v>189</v>
      </c>
      <c r="G77" s="60" t="s">
        <v>220</v>
      </c>
      <c r="H77" s="60" t="s">
        <v>191</v>
      </c>
      <c r="I77" s="60" t="s">
        <v>319</v>
      </c>
      <c r="J77" s="61" t="s">
        <v>381</v>
      </c>
      <c r="K77" s="62">
        <v>135385415.82825339</v>
      </c>
      <c r="L77" s="62">
        <v>132966891.1882534</v>
      </c>
    </row>
    <row r="78" spans="1:12" x14ac:dyDescent="0.3">
      <c r="A78" s="60" t="s">
        <v>33</v>
      </c>
      <c r="B78" s="60" t="s">
        <v>299</v>
      </c>
      <c r="C78" s="60" t="s">
        <v>371</v>
      </c>
      <c r="D78" s="60" t="s">
        <v>208</v>
      </c>
      <c r="E78" s="39">
        <v>3</v>
      </c>
      <c r="F78" s="60" t="s">
        <v>189</v>
      </c>
      <c r="G78" s="60" t="s">
        <v>220</v>
      </c>
      <c r="H78" s="60" t="s">
        <v>191</v>
      </c>
      <c r="I78" s="60" t="s">
        <v>319</v>
      </c>
      <c r="J78" s="61" t="s">
        <v>382</v>
      </c>
      <c r="K78" s="62">
        <v>-339989.33697630395</v>
      </c>
      <c r="L78" s="62">
        <v>-339989.33697630395</v>
      </c>
    </row>
    <row r="79" spans="1:12" x14ac:dyDescent="0.3">
      <c r="A79" s="60" t="s">
        <v>33</v>
      </c>
      <c r="B79" s="60" t="s">
        <v>299</v>
      </c>
      <c r="C79" s="60" t="s">
        <v>371</v>
      </c>
      <c r="D79" s="60" t="s">
        <v>208</v>
      </c>
      <c r="E79" s="39">
        <v>3</v>
      </c>
      <c r="F79" s="60" t="s">
        <v>189</v>
      </c>
      <c r="G79" s="60" t="s">
        <v>220</v>
      </c>
      <c r="H79" s="60" t="s">
        <v>191</v>
      </c>
      <c r="I79" s="60" t="s">
        <v>335</v>
      </c>
      <c r="J79" s="61" t="s">
        <v>383</v>
      </c>
      <c r="K79" s="62">
        <v>79074489.333482519</v>
      </c>
      <c r="L79" s="62">
        <v>78368979.453482583</v>
      </c>
    </row>
    <row r="80" spans="1:12" x14ac:dyDescent="0.3">
      <c r="A80" s="60" t="s">
        <v>33</v>
      </c>
      <c r="B80" s="60" t="s">
        <v>299</v>
      </c>
      <c r="C80" s="60" t="s">
        <v>371</v>
      </c>
      <c r="D80" s="60" t="s">
        <v>208</v>
      </c>
      <c r="E80" s="39">
        <v>3</v>
      </c>
      <c r="F80" s="60" t="s">
        <v>189</v>
      </c>
      <c r="G80" s="60" t="s">
        <v>220</v>
      </c>
      <c r="H80" s="60" t="s">
        <v>191</v>
      </c>
      <c r="I80" s="60" t="s">
        <v>335</v>
      </c>
      <c r="J80" s="61" t="s">
        <v>384</v>
      </c>
      <c r="K80" s="62">
        <v>26413261.210515045</v>
      </c>
      <c r="L80" s="62">
        <v>26334798.370515041</v>
      </c>
    </row>
    <row r="81" spans="1:12" x14ac:dyDescent="0.3">
      <c r="A81" s="60" t="s">
        <v>33</v>
      </c>
      <c r="B81" s="60" t="s">
        <v>299</v>
      </c>
      <c r="C81" s="60" t="s">
        <v>371</v>
      </c>
      <c r="D81" s="60" t="s">
        <v>208</v>
      </c>
      <c r="E81" s="39">
        <v>3</v>
      </c>
      <c r="F81" s="60" t="s">
        <v>189</v>
      </c>
      <c r="G81" s="60" t="s">
        <v>220</v>
      </c>
      <c r="H81" s="60" t="s">
        <v>191</v>
      </c>
      <c r="I81" s="60" t="s">
        <v>335</v>
      </c>
      <c r="J81" s="61" t="s">
        <v>385</v>
      </c>
      <c r="K81" s="62">
        <v>69311541.470340878</v>
      </c>
      <c r="L81" s="62">
        <v>67414926.110340863</v>
      </c>
    </row>
    <row r="82" spans="1:12" x14ac:dyDescent="0.3">
      <c r="A82" s="60" t="s">
        <v>33</v>
      </c>
      <c r="B82" s="60" t="s">
        <v>299</v>
      </c>
      <c r="C82" s="60" t="s">
        <v>371</v>
      </c>
      <c r="D82" s="60" t="s">
        <v>208</v>
      </c>
      <c r="E82" s="39">
        <v>3</v>
      </c>
      <c r="F82" s="60" t="s">
        <v>189</v>
      </c>
      <c r="G82" s="60" t="s">
        <v>220</v>
      </c>
      <c r="H82" s="60" t="s">
        <v>191</v>
      </c>
      <c r="I82" s="60" t="s">
        <v>338</v>
      </c>
      <c r="J82" s="61" t="s">
        <v>386</v>
      </c>
      <c r="K82" s="62">
        <v>19355954.176502753</v>
      </c>
      <c r="L82" s="62">
        <v>19274772.376502771</v>
      </c>
    </row>
    <row r="83" spans="1:12" x14ac:dyDescent="0.3">
      <c r="A83" s="60" t="s">
        <v>33</v>
      </c>
      <c r="B83" s="60" t="s">
        <v>299</v>
      </c>
      <c r="C83" s="60" t="s">
        <v>371</v>
      </c>
      <c r="D83" s="60" t="s">
        <v>208</v>
      </c>
      <c r="E83" s="39">
        <v>3</v>
      </c>
      <c r="F83" s="60" t="s">
        <v>189</v>
      </c>
      <c r="G83" s="60" t="s">
        <v>220</v>
      </c>
      <c r="H83" s="60" t="s">
        <v>191</v>
      </c>
      <c r="I83" s="60" t="s">
        <v>338</v>
      </c>
      <c r="J83" s="61" t="s">
        <v>387</v>
      </c>
      <c r="K83" s="62">
        <v>6006044.9969265917</v>
      </c>
      <c r="L83" s="62">
        <v>6003072.5969265895</v>
      </c>
    </row>
    <row r="84" spans="1:12" x14ac:dyDescent="0.3">
      <c r="A84" s="60" t="s">
        <v>33</v>
      </c>
      <c r="B84" s="60" t="s">
        <v>299</v>
      </c>
      <c r="C84" s="60" t="s">
        <v>371</v>
      </c>
      <c r="D84" s="60" t="s">
        <v>208</v>
      </c>
      <c r="E84" s="39">
        <v>3</v>
      </c>
      <c r="F84" s="60" t="s">
        <v>189</v>
      </c>
      <c r="G84" s="60" t="s">
        <v>220</v>
      </c>
      <c r="H84" s="60" t="s">
        <v>191</v>
      </c>
      <c r="I84" s="60" t="s">
        <v>338</v>
      </c>
      <c r="J84" s="61" t="s">
        <v>388</v>
      </c>
      <c r="K84" s="62">
        <v>17672036.674959328</v>
      </c>
      <c r="L84" s="62">
        <v>17483827.234959316</v>
      </c>
    </row>
    <row r="85" spans="1:12" x14ac:dyDescent="0.3">
      <c r="A85" s="60" t="s">
        <v>33</v>
      </c>
      <c r="B85" s="60" t="s">
        <v>299</v>
      </c>
      <c r="C85" s="60" t="s">
        <v>371</v>
      </c>
      <c r="D85" s="60" t="s">
        <v>208</v>
      </c>
      <c r="E85" s="39">
        <v>3</v>
      </c>
      <c r="F85" s="60" t="s">
        <v>189</v>
      </c>
      <c r="G85" s="60" t="s">
        <v>220</v>
      </c>
      <c r="H85" s="60" t="s">
        <v>191</v>
      </c>
      <c r="I85" s="60" t="s">
        <v>338</v>
      </c>
      <c r="J85" s="61" t="s">
        <v>389</v>
      </c>
      <c r="K85" s="62">
        <v>50169.016971082281</v>
      </c>
      <c r="L85" s="62">
        <v>50169.016971082281</v>
      </c>
    </row>
    <row r="86" spans="1:12" x14ac:dyDescent="0.3">
      <c r="A86" s="60" t="s">
        <v>33</v>
      </c>
      <c r="B86" s="60" t="s">
        <v>299</v>
      </c>
      <c r="C86" s="60" t="s">
        <v>371</v>
      </c>
      <c r="D86" s="60" t="s">
        <v>208</v>
      </c>
      <c r="E86" s="39">
        <v>3</v>
      </c>
      <c r="F86" s="60" t="s">
        <v>189</v>
      </c>
      <c r="G86" s="60" t="s">
        <v>220</v>
      </c>
      <c r="H86" s="60" t="s">
        <v>191</v>
      </c>
      <c r="I86" s="60" t="s">
        <v>338</v>
      </c>
      <c r="J86" s="61" t="s">
        <v>390</v>
      </c>
      <c r="K86" s="62">
        <v>1892910.6461933844</v>
      </c>
      <c r="L86" s="62">
        <v>1892910.6461933844</v>
      </c>
    </row>
    <row r="87" spans="1:12" x14ac:dyDescent="0.3">
      <c r="A87" s="60" t="s">
        <v>33</v>
      </c>
      <c r="B87" s="60" t="s">
        <v>299</v>
      </c>
      <c r="C87" s="60" t="s">
        <v>371</v>
      </c>
      <c r="D87" s="60" t="s">
        <v>208</v>
      </c>
      <c r="E87" s="39">
        <v>3</v>
      </c>
      <c r="F87" s="60" t="s">
        <v>189</v>
      </c>
      <c r="G87" s="60" t="s">
        <v>220</v>
      </c>
      <c r="H87" s="60" t="s">
        <v>191</v>
      </c>
      <c r="I87" s="60" t="s">
        <v>338</v>
      </c>
      <c r="J87" s="61" t="s">
        <v>391</v>
      </c>
      <c r="K87" s="62">
        <v>2055781.4289105574</v>
      </c>
      <c r="L87" s="62">
        <v>2044591.0689105571</v>
      </c>
    </row>
    <row r="88" spans="1:12" x14ac:dyDescent="0.3">
      <c r="A88" s="60" t="s">
        <v>33</v>
      </c>
      <c r="B88" s="60" t="s">
        <v>299</v>
      </c>
      <c r="C88" s="60" t="s">
        <v>371</v>
      </c>
      <c r="D88" s="60" t="s">
        <v>208</v>
      </c>
      <c r="E88" s="39">
        <v>3</v>
      </c>
      <c r="F88" s="60" t="s">
        <v>189</v>
      </c>
      <c r="G88" s="60" t="s">
        <v>220</v>
      </c>
      <c r="H88" s="60" t="s">
        <v>191</v>
      </c>
      <c r="I88" s="60" t="s">
        <v>360</v>
      </c>
      <c r="J88" s="61" t="s">
        <v>392</v>
      </c>
      <c r="K88" s="62">
        <v>2488429.5705839186</v>
      </c>
      <c r="L88" s="62">
        <v>2477428.9305839161</v>
      </c>
    </row>
    <row r="89" spans="1:12" x14ac:dyDescent="0.3">
      <c r="A89" s="60" t="s">
        <v>33</v>
      </c>
      <c r="B89" s="60" t="s">
        <v>299</v>
      </c>
      <c r="C89" s="60" t="s">
        <v>371</v>
      </c>
      <c r="D89" s="60" t="s">
        <v>208</v>
      </c>
      <c r="E89" s="39">
        <v>3</v>
      </c>
      <c r="F89" s="60" t="s">
        <v>189</v>
      </c>
      <c r="G89" s="60" t="s">
        <v>220</v>
      </c>
      <c r="H89" s="60" t="s">
        <v>191</v>
      </c>
      <c r="I89" s="60" t="s">
        <v>360</v>
      </c>
      <c r="J89" s="61" t="s">
        <v>393</v>
      </c>
      <c r="K89" s="62">
        <v>63217.614297030137</v>
      </c>
      <c r="L89" s="62">
        <v>63217.614297030137</v>
      </c>
    </row>
    <row r="90" spans="1:12" x14ac:dyDescent="0.3">
      <c r="A90" s="60" t="s">
        <v>33</v>
      </c>
      <c r="B90" s="60" t="s">
        <v>299</v>
      </c>
      <c r="C90" s="60" t="s">
        <v>371</v>
      </c>
      <c r="D90" s="60" t="s">
        <v>208</v>
      </c>
      <c r="E90" s="39">
        <v>3</v>
      </c>
      <c r="F90" s="60" t="s">
        <v>189</v>
      </c>
      <c r="G90" s="60" t="s">
        <v>220</v>
      </c>
      <c r="H90" s="60" t="s">
        <v>191</v>
      </c>
      <c r="I90" s="60" t="s">
        <v>360</v>
      </c>
      <c r="J90" s="61" t="s">
        <v>394</v>
      </c>
      <c r="K90" s="62">
        <v>2149878.8645997113</v>
      </c>
      <c r="L90" s="62">
        <v>2137151.5445997128</v>
      </c>
    </row>
    <row r="91" spans="1:12" x14ac:dyDescent="0.3">
      <c r="A91" s="60" t="s">
        <v>33</v>
      </c>
      <c r="B91" s="60" t="s">
        <v>299</v>
      </c>
      <c r="C91" s="60" t="s">
        <v>371</v>
      </c>
      <c r="D91" s="60" t="s">
        <v>208</v>
      </c>
      <c r="E91" s="39">
        <v>3</v>
      </c>
      <c r="F91" s="60" t="s">
        <v>189</v>
      </c>
      <c r="G91" s="60" t="s">
        <v>220</v>
      </c>
      <c r="H91" s="60" t="s">
        <v>191</v>
      </c>
      <c r="I91" s="60" t="s">
        <v>360</v>
      </c>
      <c r="J91" s="61" t="s">
        <v>395</v>
      </c>
      <c r="K91" s="62">
        <v>3589679.0933547765</v>
      </c>
      <c r="L91" s="62">
        <v>3570636.6533547752</v>
      </c>
    </row>
    <row r="92" spans="1:12" x14ac:dyDescent="0.3">
      <c r="A92" s="60" t="s">
        <v>33</v>
      </c>
      <c r="B92" s="60" t="s">
        <v>299</v>
      </c>
      <c r="C92" s="60" t="s">
        <v>371</v>
      </c>
      <c r="D92" s="60" t="s">
        <v>208</v>
      </c>
      <c r="E92" s="39">
        <v>3</v>
      </c>
      <c r="F92" s="60" t="s">
        <v>189</v>
      </c>
      <c r="G92" s="60" t="s">
        <v>220</v>
      </c>
      <c r="H92" s="60" t="s">
        <v>191</v>
      </c>
      <c r="I92" s="60" t="s">
        <v>360</v>
      </c>
      <c r="J92" s="61" t="s">
        <v>396</v>
      </c>
      <c r="K92" s="62">
        <v>85087.267571521908</v>
      </c>
      <c r="L92" s="62">
        <v>85087.267571521908</v>
      </c>
    </row>
    <row r="93" spans="1:12" x14ac:dyDescent="0.3">
      <c r="A93" s="60" t="s">
        <v>33</v>
      </c>
      <c r="B93" s="60" t="s">
        <v>299</v>
      </c>
      <c r="C93" s="60" t="s">
        <v>371</v>
      </c>
      <c r="D93" s="60" t="s">
        <v>208</v>
      </c>
      <c r="E93" s="39">
        <v>13</v>
      </c>
      <c r="F93" s="60" t="s">
        <v>189</v>
      </c>
      <c r="G93" s="60" t="s">
        <v>191</v>
      </c>
      <c r="H93" s="60" t="s">
        <v>220</v>
      </c>
      <c r="I93" s="60" t="s">
        <v>231</v>
      </c>
      <c r="J93" s="61" t="s">
        <v>401</v>
      </c>
      <c r="K93" s="62">
        <v>155644762.54829216</v>
      </c>
      <c r="L93" s="62">
        <v>168399367.96837375</v>
      </c>
    </row>
    <row r="94" spans="1:12" x14ac:dyDescent="0.3">
      <c r="A94" s="60" t="s">
        <v>33</v>
      </c>
      <c r="B94" s="60" t="s">
        <v>299</v>
      </c>
      <c r="C94" s="60" t="s">
        <v>371</v>
      </c>
      <c r="D94" s="60" t="s">
        <v>208</v>
      </c>
      <c r="E94" s="39">
        <v>3</v>
      </c>
      <c r="F94" s="60" t="s">
        <v>189</v>
      </c>
      <c r="G94" s="60" t="s">
        <v>191</v>
      </c>
      <c r="H94" s="60" t="s">
        <v>220</v>
      </c>
      <c r="I94" s="60" t="s">
        <v>231</v>
      </c>
      <c r="J94" s="61" t="s">
        <v>402</v>
      </c>
      <c r="K94" s="62">
        <v>37697764.745313659</v>
      </c>
      <c r="L94" s="62">
        <v>50753094.5896727</v>
      </c>
    </row>
    <row r="95" spans="1:12" x14ac:dyDescent="0.3">
      <c r="A95" s="60" t="s">
        <v>33</v>
      </c>
      <c r="B95" s="60" t="s">
        <v>299</v>
      </c>
      <c r="C95" s="60" t="s">
        <v>371</v>
      </c>
      <c r="D95" s="60" t="s">
        <v>208</v>
      </c>
      <c r="E95" s="39">
        <v>3</v>
      </c>
      <c r="F95" s="60" t="s">
        <v>283</v>
      </c>
      <c r="G95" s="60" t="s">
        <v>310</v>
      </c>
      <c r="H95" s="60" t="s">
        <v>191</v>
      </c>
      <c r="I95" s="60" t="s">
        <v>338</v>
      </c>
      <c r="J95" s="61" t="s">
        <v>403</v>
      </c>
      <c r="K95" s="62">
        <v>4448720.6539755054</v>
      </c>
      <c r="L95" s="62">
        <v>4448720.6539755054</v>
      </c>
    </row>
    <row r="96" spans="1:12" ht="15" thickBot="1" x14ac:dyDescent="0.35">
      <c r="A96" s="60" t="s">
        <v>33</v>
      </c>
      <c r="B96" s="60" t="s">
        <v>299</v>
      </c>
      <c r="C96" s="60" t="s">
        <v>371</v>
      </c>
      <c r="D96" s="60" t="s">
        <v>208</v>
      </c>
      <c r="E96" s="39">
        <v>3</v>
      </c>
      <c r="F96" s="60" t="s">
        <v>283</v>
      </c>
      <c r="G96" s="60" t="s">
        <v>310</v>
      </c>
      <c r="H96" s="60" t="s">
        <v>191</v>
      </c>
      <c r="I96" s="60" t="s">
        <v>360</v>
      </c>
      <c r="J96" s="61" t="s">
        <v>404</v>
      </c>
      <c r="K96" s="62">
        <v>1030986.036018857</v>
      </c>
      <c r="L96" s="62">
        <v>1030986.036018857</v>
      </c>
    </row>
    <row r="97" spans="1:12" x14ac:dyDescent="0.3">
      <c r="A97" s="60" t="s">
        <v>33</v>
      </c>
      <c r="B97" s="60" t="s">
        <v>299</v>
      </c>
      <c r="C97" s="60" t="s">
        <v>371</v>
      </c>
      <c r="D97" s="58"/>
      <c r="E97" s="39"/>
      <c r="F97" s="58"/>
      <c r="G97" s="58"/>
      <c r="H97" s="58"/>
      <c r="I97" s="58"/>
      <c r="J97" s="109" t="s">
        <v>405</v>
      </c>
      <c r="K97" s="110">
        <v>964313457.64630866</v>
      </c>
      <c r="L97" s="110">
        <v>981923527.59074938</v>
      </c>
    </row>
    <row r="98" spans="1:12" x14ac:dyDescent="0.3">
      <c r="E98" s="39" t="s">
        <v>1839</v>
      </c>
    </row>
    <row r="99" spans="1:12" ht="15" thickBot="1" x14ac:dyDescent="0.35">
      <c r="A99" s="60" t="s">
        <v>33</v>
      </c>
      <c r="B99" s="60" t="s">
        <v>299</v>
      </c>
      <c r="C99" s="60" t="s">
        <v>406</v>
      </c>
      <c r="D99" s="60" t="s">
        <v>97</v>
      </c>
      <c r="E99" s="39">
        <v>0</v>
      </c>
      <c r="F99" s="60" t="s">
        <v>189</v>
      </c>
      <c r="G99" s="60" t="s">
        <v>220</v>
      </c>
      <c r="H99" s="60" t="s">
        <v>191</v>
      </c>
      <c r="I99" s="60" t="s">
        <v>319</v>
      </c>
      <c r="J99" s="61" t="s">
        <v>407</v>
      </c>
      <c r="K99" s="62">
        <v>370941.56</v>
      </c>
      <c r="L99" s="62">
        <v>370941.56</v>
      </c>
    </row>
    <row r="100" spans="1:12" x14ac:dyDescent="0.3">
      <c r="A100" s="60" t="s">
        <v>33</v>
      </c>
      <c r="B100" s="60" t="s">
        <v>299</v>
      </c>
      <c r="C100" s="60" t="s">
        <v>406</v>
      </c>
      <c r="D100" s="58"/>
      <c r="E100" s="39">
        <v>6</v>
      </c>
      <c r="F100" s="58"/>
      <c r="G100" s="58"/>
      <c r="H100" s="58"/>
      <c r="I100" s="58"/>
      <c r="J100" s="109" t="s">
        <v>408</v>
      </c>
      <c r="K100" s="110">
        <v>370941.56</v>
      </c>
      <c r="L100" s="110">
        <v>370941.56</v>
      </c>
    </row>
    <row r="101" spans="1:12" x14ac:dyDescent="0.3">
      <c r="E101" s="39" t="s">
        <v>1839</v>
      </c>
    </row>
    <row r="102" spans="1:12" ht="15" thickBot="1" x14ac:dyDescent="0.35">
      <c r="A102" s="60" t="s">
        <v>33</v>
      </c>
      <c r="B102" s="60" t="s">
        <v>299</v>
      </c>
      <c r="C102" s="60" t="s">
        <v>409</v>
      </c>
      <c r="D102" s="60" t="s">
        <v>200</v>
      </c>
      <c r="E102" s="39">
        <v>0</v>
      </c>
      <c r="F102" s="60" t="s">
        <v>189</v>
      </c>
      <c r="G102" s="60" t="s">
        <v>220</v>
      </c>
      <c r="H102" s="60" t="s">
        <v>191</v>
      </c>
      <c r="I102" s="60" t="s">
        <v>410</v>
      </c>
      <c r="J102" s="61" t="s">
        <v>411</v>
      </c>
      <c r="K102" s="62">
        <v>26860786.252881251</v>
      </c>
      <c r="L102" s="62">
        <v>26304718.225749712</v>
      </c>
    </row>
    <row r="103" spans="1:12" x14ac:dyDescent="0.3">
      <c r="A103" s="60" t="s">
        <v>33</v>
      </c>
      <c r="B103" s="60" t="s">
        <v>299</v>
      </c>
      <c r="C103" s="60" t="s">
        <v>409</v>
      </c>
      <c r="D103" s="58"/>
      <c r="E103" s="39">
        <v>10</v>
      </c>
      <c r="F103" s="58"/>
      <c r="G103" s="58"/>
      <c r="H103" s="58"/>
      <c r="I103" s="58"/>
      <c r="J103" s="109" t="s">
        <v>413</v>
      </c>
      <c r="K103" s="110">
        <v>26860786.252881251</v>
      </c>
      <c r="L103" s="110">
        <v>26304718.225749712</v>
      </c>
    </row>
    <row r="104" spans="1:12" x14ac:dyDescent="0.3">
      <c r="E104" s="39" t="s">
        <v>1839</v>
      </c>
    </row>
    <row r="105" spans="1:12" ht="15" thickBot="1" x14ac:dyDescent="0.35">
      <c r="A105" s="60" t="s">
        <v>33</v>
      </c>
      <c r="B105" s="60" t="s">
        <v>299</v>
      </c>
      <c r="C105" s="60" t="s">
        <v>14</v>
      </c>
      <c r="D105" s="60" t="s">
        <v>198</v>
      </c>
      <c r="E105" s="39">
        <v>0</v>
      </c>
      <c r="F105" s="60" t="s">
        <v>189</v>
      </c>
      <c r="G105" s="60" t="s">
        <v>220</v>
      </c>
      <c r="H105" s="60" t="s">
        <v>191</v>
      </c>
      <c r="I105" s="60" t="s">
        <v>311</v>
      </c>
      <c r="J105" s="61" t="s">
        <v>414</v>
      </c>
      <c r="K105" s="62">
        <v>3.240000000000002</v>
      </c>
      <c r="L105" s="62">
        <v>4.6800000000000033</v>
      </c>
    </row>
    <row r="106" spans="1:12" x14ac:dyDescent="0.3">
      <c r="A106" s="60" t="s">
        <v>33</v>
      </c>
      <c r="B106" s="60" t="s">
        <v>299</v>
      </c>
      <c r="C106" s="60" t="s">
        <v>14</v>
      </c>
      <c r="D106" s="58"/>
      <c r="E106" s="39">
        <v>6</v>
      </c>
      <c r="F106" s="58"/>
      <c r="G106" s="58"/>
      <c r="H106" s="58"/>
      <c r="I106" s="58"/>
      <c r="J106" s="109" t="s">
        <v>415</v>
      </c>
      <c r="K106" s="110">
        <v>3.240000000000002</v>
      </c>
      <c r="L106" s="110">
        <v>4.6800000000000033</v>
      </c>
    </row>
    <row r="107" spans="1:12" x14ac:dyDescent="0.3">
      <c r="E107" s="39" t="s">
        <v>1839</v>
      </c>
    </row>
    <row r="108" spans="1:12" x14ac:dyDescent="0.3">
      <c r="A108" s="60" t="s">
        <v>33</v>
      </c>
      <c r="B108" s="60" t="s">
        <v>299</v>
      </c>
      <c r="C108" s="60" t="s">
        <v>416</v>
      </c>
      <c r="D108" s="60" t="s">
        <v>417</v>
      </c>
      <c r="E108" s="39">
        <v>0</v>
      </c>
      <c r="F108" s="60" t="s">
        <v>283</v>
      </c>
      <c r="G108" s="60" t="s">
        <v>310</v>
      </c>
      <c r="H108" s="60" t="s">
        <v>191</v>
      </c>
      <c r="I108" s="60" t="s">
        <v>311</v>
      </c>
      <c r="J108" s="61" t="s">
        <v>418</v>
      </c>
      <c r="K108" s="62">
        <v>524872.97</v>
      </c>
      <c r="L108" s="62">
        <v>524872.97</v>
      </c>
    </row>
    <row r="109" spans="1:12" x14ac:dyDescent="0.3">
      <c r="A109" s="60" t="s">
        <v>33</v>
      </c>
      <c r="B109" s="60" t="s">
        <v>299</v>
      </c>
      <c r="C109" s="60" t="s">
        <v>416</v>
      </c>
      <c r="D109" s="60" t="s">
        <v>417</v>
      </c>
      <c r="E109" s="39">
        <v>0</v>
      </c>
      <c r="F109" s="60" t="s">
        <v>283</v>
      </c>
      <c r="G109" s="60" t="s">
        <v>310</v>
      </c>
      <c r="H109" s="60" t="s">
        <v>191</v>
      </c>
      <c r="I109" s="60" t="s">
        <v>311</v>
      </c>
      <c r="J109" s="61" t="s">
        <v>419</v>
      </c>
      <c r="K109" s="62">
        <v>82366738.859999999</v>
      </c>
      <c r="L109" s="62">
        <v>82366738.859999999</v>
      </c>
    </row>
    <row r="110" spans="1:12" x14ac:dyDescent="0.3">
      <c r="A110" s="60" t="s">
        <v>33</v>
      </c>
      <c r="B110" s="60" t="s">
        <v>299</v>
      </c>
      <c r="C110" s="60" t="s">
        <v>416</v>
      </c>
      <c r="D110" s="60" t="s">
        <v>417</v>
      </c>
      <c r="E110" s="39">
        <v>0</v>
      </c>
      <c r="F110" s="60" t="s">
        <v>283</v>
      </c>
      <c r="G110" s="60" t="s">
        <v>310</v>
      </c>
      <c r="H110" s="60" t="s">
        <v>191</v>
      </c>
      <c r="I110" s="60" t="s">
        <v>319</v>
      </c>
      <c r="J110" s="61" t="s">
        <v>420</v>
      </c>
      <c r="K110" s="62">
        <v>328761.62</v>
      </c>
      <c r="L110" s="62">
        <v>328761.62</v>
      </c>
    </row>
    <row r="111" spans="1:12" x14ac:dyDescent="0.3">
      <c r="A111" s="60" t="s">
        <v>33</v>
      </c>
      <c r="B111" s="60" t="s">
        <v>299</v>
      </c>
      <c r="C111" s="60" t="s">
        <v>416</v>
      </c>
      <c r="D111" s="60" t="s">
        <v>417</v>
      </c>
      <c r="E111" s="39">
        <v>0</v>
      </c>
      <c r="F111" s="60" t="s">
        <v>283</v>
      </c>
      <c r="G111" s="60" t="s">
        <v>310</v>
      </c>
      <c r="H111" s="60" t="s">
        <v>191</v>
      </c>
      <c r="I111" s="60" t="s">
        <v>319</v>
      </c>
      <c r="J111" s="61" t="s">
        <v>421</v>
      </c>
      <c r="K111" s="62">
        <v>515653.32</v>
      </c>
      <c r="L111" s="62">
        <v>515653.32</v>
      </c>
    </row>
    <row r="112" spans="1:12" x14ac:dyDescent="0.3">
      <c r="A112" s="60" t="s">
        <v>33</v>
      </c>
      <c r="B112" s="60" t="s">
        <v>299</v>
      </c>
      <c r="C112" s="60" t="s">
        <v>416</v>
      </c>
      <c r="D112" s="60" t="s">
        <v>417</v>
      </c>
      <c r="E112" s="39">
        <v>0</v>
      </c>
      <c r="F112" s="60" t="s">
        <v>283</v>
      </c>
      <c r="G112" s="60" t="s">
        <v>310</v>
      </c>
      <c r="H112" s="60" t="s">
        <v>191</v>
      </c>
      <c r="I112" s="60" t="s">
        <v>319</v>
      </c>
      <c r="J112" s="61" t="s">
        <v>422</v>
      </c>
      <c r="K112" s="62">
        <v>254142645.93000001</v>
      </c>
      <c r="L112" s="62">
        <v>254142645.93000001</v>
      </c>
    </row>
    <row r="113" spans="1:12" x14ac:dyDescent="0.3">
      <c r="A113" s="60" t="s">
        <v>33</v>
      </c>
      <c r="B113" s="60" t="s">
        <v>299</v>
      </c>
      <c r="C113" s="60" t="s">
        <v>416</v>
      </c>
      <c r="D113" s="60" t="s">
        <v>417</v>
      </c>
      <c r="E113" s="39">
        <v>0</v>
      </c>
      <c r="F113" s="60" t="s">
        <v>283</v>
      </c>
      <c r="G113" s="60" t="s">
        <v>310</v>
      </c>
      <c r="H113" s="60" t="s">
        <v>191</v>
      </c>
      <c r="I113" s="60" t="s">
        <v>319</v>
      </c>
      <c r="J113" s="61" t="s">
        <v>423</v>
      </c>
      <c r="K113" s="62">
        <v>107183907.14</v>
      </c>
      <c r="L113" s="62">
        <v>107183907.14</v>
      </c>
    </row>
    <row r="114" spans="1:12" x14ac:dyDescent="0.3">
      <c r="A114" s="60" t="s">
        <v>33</v>
      </c>
      <c r="B114" s="60" t="s">
        <v>299</v>
      </c>
      <c r="C114" s="60" t="s">
        <v>416</v>
      </c>
      <c r="D114" s="60" t="s">
        <v>417</v>
      </c>
      <c r="E114" s="39">
        <v>0</v>
      </c>
      <c r="F114" s="60" t="s">
        <v>283</v>
      </c>
      <c r="G114" s="60" t="s">
        <v>310</v>
      </c>
      <c r="H114" s="60" t="s">
        <v>191</v>
      </c>
      <c r="I114" s="60" t="s">
        <v>335</v>
      </c>
      <c r="J114" s="61" t="s">
        <v>424</v>
      </c>
      <c r="K114" s="62">
        <v>689.11</v>
      </c>
      <c r="L114" s="62">
        <v>689.11</v>
      </c>
    </row>
    <row r="115" spans="1:12" x14ac:dyDescent="0.3">
      <c r="A115" s="60" t="s">
        <v>33</v>
      </c>
      <c r="B115" s="60" t="s">
        <v>299</v>
      </c>
      <c r="C115" s="60" t="s">
        <v>416</v>
      </c>
      <c r="D115" s="60" t="s">
        <v>417</v>
      </c>
      <c r="E115" s="39">
        <v>0</v>
      </c>
      <c r="F115" s="60" t="s">
        <v>283</v>
      </c>
      <c r="G115" s="60" t="s">
        <v>310</v>
      </c>
      <c r="H115" s="60" t="s">
        <v>191</v>
      </c>
      <c r="I115" s="60" t="s">
        <v>335</v>
      </c>
      <c r="J115" s="61" t="s">
        <v>425</v>
      </c>
      <c r="K115" s="62">
        <v>-94277.61</v>
      </c>
      <c r="L115" s="62">
        <v>-94277.61</v>
      </c>
    </row>
    <row r="116" spans="1:12" x14ac:dyDescent="0.3">
      <c r="A116" s="60" t="s">
        <v>33</v>
      </c>
      <c r="B116" s="60" t="s">
        <v>299</v>
      </c>
      <c r="C116" s="60" t="s">
        <v>416</v>
      </c>
      <c r="D116" s="60" t="s">
        <v>417</v>
      </c>
      <c r="E116" s="39">
        <v>0</v>
      </c>
      <c r="F116" s="60" t="s">
        <v>283</v>
      </c>
      <c r="G116" s="60" t="s">
        <v>310</v>
      </c>
      <c r="H116" s="60" t="s">
        <v>191</v>
      </c>
      <c r="I116" s="60" t="s">
        <v>338</v>
      </c>
      <c r="J116" s="61" t="s">
        <v>426</v>
      </c>
      <c r="K116" s="62">
        <v>19615399.530000001</v>
      </c>
      <c r="L116" s="62">
        <v>19615399.530000001</v>
      </c>
    </row>
    <row r="117" spans="1:12" x14ac:dyDescent="0.3">
      <c r="A117" s="60" t="s">
        <v>33</v>
      </c>
      <c r="B117" s="60" t="s">
        <v>299</v>
      </c>
      <c r="C117" s="60" t="s">
        <v>416</v>
      </c>
      <c r="D117" s="60" t="s">
        <v>417</v>
      </c>
      <c r="E117" s="39">
        <v>0</v>
      </c>
      <c r="F117" s="60" t="s">
        <v>283</v>
      </c>
      <c r="G117" s="60" t="s">
        <v>310</v>
      </c>
      <c r="H117" s="60" t="s">
        <v>191</v>
      </c>
      <c r="I117" s="60" t="s">
        <v>360</v>
      </c>
      <c r="J117" s="61" t="s">
        <v>427</v>
      </c>
      <c r="K117" s="62">
        <v>399553.82</v>
      </c>
      <c r="L117" s="62">
        <v>399553.82</v>
      </c>
    </row>
    <row r="118" spans="1:12" ht="15" thickBot="1" x14ac:dyDescent="0.35">
      <c r="A118" s="60" t="s">
        <v>33</v>
      </c>
      <c r="B118" s="60" t="s">
        <v>299</v>
      </c>
      <c r="C118" s="60" t="s">
        <v>416</v>
      </c>
      <c r="D118" s="60" t="s">
        <v>417</v>
      </c>
      <c r="E118" s="39">
        <v>0</v>
      </c>
      <c r="F118" s="60" t="s">
        <v>283</v>
      </c>
      <c r="G118" s="60" t="s">
        <v>191</v>
      </c>
      <c r="H118" s="60" t="s">
        <v>310</v>
      </c>
      <c r="I118" s="60" t="s">
        <v>231</v>
      </c>
      <c r="J118" s="61" t="s">
        <v>429</v>
      </c>
      <c r="K118" s="62">
        <v>13807846.21241872</v>
      </c>
      <c r="L118" s="62">
        <v>32232954.260072876</v>
      </c>
    </row>
    <row r="119" spans="1:12" x14ac:dyDescent="0.3">
      <c r="A119" s="60" t="s">
        <v>33</v>
      </c>
      <c r="B119" s="60" t="s">
        <v>299</v>
      </c>
      <c r="C119" s="60" t="s">
        <v>416</v>
      </c>
      <c r="D119" s="58"/>
      <c r="E119" s="39">
        <v>4</v>
      </c>
      <c r="F119" s="58"/>
      <c r="G119" s="58"/>
      <c r="H119" s="58"/>
      <c r="I119" s="58"/>
      <c r="J119" s="109" t="s">
        <v>430</v>
      </c>
      <c r="K119" s="110">
        <v>478791790.90241873</v>
      </c>
      <c r="L119" s="110">
        <v>497216898.95007288</v>
      </c>
    </row>
    <row r="120" spans="1:12" x14ac:dyDescent="0.3">
      <c r="E120" s="39" t="s">
        <v>1839</v>
      </c>
    </row>
    <row r="121" spans="1:12" x14ac:dyDescent="0.3">
      <c r="A121" s="60" t="s">
        <v>33</v>
      </c>
      <c r="B121" s="60" t="s">
        <v>299</v>
      </c>
      <c r="C121" s="60" t="s">
        <v>104</v>
      </c>
      <c r="D121" s="60" t="s">
        <v>417</v>
      </c>
      <c r="E121" s="39">
        <v>0</v>
      </c>
      <c r="F121" s="60" t="s">
        <v>189</v>
      </c>
      <c r="G121" s="60" t="s">
        <v>220</v>
      </c>
      <c r="H121" s="60" t="s">
        <v>191</v>
      </c>
      <c r="I121" s="60" t="s">
        <v>311</v>
      </c>
      <c r="J121" s="61" t="s">
        <v>431</v>
      </c>
      <c r="K121" s="62">
        <v>37799370.039999962</v>
      </c>
      <c r="L121" s="62">
        <v>37773043.839999944</v>
      </c>
    </row>
    <row r="122" spans="1:12" x14ac:dyDescent="0.3">
      <c r="A122" s="60" t="s">
        <v>33</v>
      </c>
      <c r="B122" s="60" t="s">
        <v>299</v>
      </c>
      <c r="C122" s="60" t="s">
        <v>104</v>
      </c>
      <c r="D122" s="60" t="s">
        <v>417</v>
      </c>
      <c r="E122" s="39">
        <v>0</v>
      </c>
      <c r="F122" s="60" t="s">
        <v>189</v>
      </c>
      <c r="G122" s="60" t="s">
        <v>220</v>
      </c>
      <c r="H122" s="60" t="s">
        <v>191</v>
      </c>
      <c r="I122" s="60" t="s">
        <v>311</v>
      </c>
      <c r="J122" s="61" t="s">
        <v>432</v>
      </c>
      <c r="K122" s="62">
        <v>72665570.010000005</v>
      </c>
      <c r="L122" s="62">
        <v>72665570.010000005</v>
      </c>
    </row>
    <row r="123" spans="1:12" x14ac:dyDescent="0.3">
      <c r="A123" s="60" t="s">
        <v>33</v>
      </c>
      <c r="B123" s="60" t="s">
        <v>299</v>
      </c>
      <c r="C123" s="60" t="s">
        <v>104</v>
      </c>
      <c r="D123" s="60" t="s">
        <v>417</v>
      </c>
      <c r="E123" s="39">
        <v>0</v>
      </c>
      <c r="F123" s="60" t="s">
        <v>189</v>
      </c>
      <c r="G123" s="60" t="s">
        <v>220</v>
      </c>
      <c r="H123" s="60" t="s">
        <v>191</v>
      </c>
      <c r="I123" s="60" t="s">
        <v>311</v>
      </c>
      <c r="J123" s="61" t="s">
        <v>433</v>
      </c>
      <c r="K123" s="62">
        <v>2922347.2599999974</v>
      </c>
      <c r="L123" s="62">
        <v>2922199.0599999963</v>
      </c>
    </row>
    <row r="124" spans="1:12" x14ac:dyDescent="0.3">
      <c r="A124" s="60" t="s">
        <v>33</v>
      </c>
      <c r="B124" s="60" t="s">
        <v>299</v>
      </c>
      <c r="C124" s="60" t="s">
        <v>104</v>
      </c>
      <c r="D124" s="60" t="s">
        <v>417</v>
      </c>
      <c r="E124" s="39">
        <v>0</v>
      </c>
      <c r="F124" s="60" t="s">
        <v>189</v>
      </c>
      <c r="G124" s="60" t="s">
        <v>220</v>
      </c>
      <c r="H124" s="60" t="s">
        <v>191</v>
      </c>
      <c r="I124" s="60" t="s">
        <v>319</v>
      </c>
      <c r="J124" s="61" t="s">
        <v>434</v>
      </c>
      <c r="K124" s="62">
        <v>24672586.270000014</v>
      </c>
      <c r="L124" s="62">
        <v>24592028.950000022</v>
      </c>
    </row>
    <row r="125" spans="1:12" x14ac:dyDescent="0.3">
      <c r="A125" s="60" t="s">
        <v>33</v>
      </c>
      <c r="B125" s="60" t="s">
        <v>299</v>
      </c>
      <c r="C125" s="60" t="s">
        <v>104</v>
      </c>
      <c r="D125" s="60" t="s">
        <v>417</v>
      </c>
      <c r="E125" s="39">
        <v>0</v>
      </c>
      <c r="F125" s="60" t="s">
        <v>189</v>
      </c>
      <c r="G125" s="60" t="s">
        <v>220</v>
      </c>
      <c r="H125" s="60" t="s">
        <v>191</v>
      </c>
      <c r="I125" s="60" t="s">
        <v>319</v>
      </c>
      <c r="J125" s="61" t="s">
        <v>435</v>
      </c>
      <c r="K125" s="62">
        <v>291339097.72999948</v>
      </c>
      <c r="L125" s="62">
        <v>290829064.96999925</v>
      </c>
    </row>
    <row r="126" spans="1:12" x14ac:dyDescent="0.3">
      <c r="A126" s="60" t="s">
        <v>33</v>
      </c>
      <c r="B126" s="60" t="s">
        <v>299</v>
      </c>
      <c r="C126" s="60" t="s">
        <v>104</v>
      </c>
      <c r="D126" s="60" t="s">
        <v>417</v>
      </c>
      <c r="E126" s="39">
        <v>0</v>
      </c>
      <c r="F126" s="60" t="s">
        <v>189</v>
      </c>
      <c r="G126" s="60" t="s">
        <v>220</v>
      </c>
      <c r="H126" s="60" t="s">
        <v>191</v>
      </c>
      <c r="I126" s="60" t="s">
        <v>319</v>
      </c>
      <c r="J126" s="61" t="s">
        <v>436</v>
      </c>
      <c r="K126" s="62">
        <v>21748898.969999965</v>
      </c>
      <c r="L126" s="62">
        <v>21742053.689999949</v>
      </c>
    </row>
    <row r="127" spans="1:12" x14ac:dyDescent="0.3">
      <c r="A127" s="60" t="s">
        <v>33</v>
      </c>
      <c r="B127" s="60" t="s">
        <v>299</v>
      </c>
      <c r="C127" s="60" t="s">
        <v>104</v>
      </c>
      <c r="D127" s="60" t="s">
        <v>417</v>
      </c>
      <c r="E127" s="39">
        <v>0</v>
      </c>
      <c r="F127" s="60" t="s">
        <v>189</v>
      </c>
      <c r="G127" s="60" t="s">
        <v>220</v>
      </c>
      <c r="H127" s="60" t="s">
        <v>191</v>
      </c>
      <c r="I127" s="60" t="s">
        <v>335</v>
      </c>
      <c r="J127" s="61" t="s">
        <v>437</v>
      </c>
      <c r="K127" s="62">
        <v>4154010.3400000008</v>
      </c>
      <c r="L127" s="62">
        <v>4122443.9800000032</v>
      </c>
    </row>
    <row r="128" spans="1:12" x14ac:dyDescent="0.3">
      <c r="A128" s="60" t="s">
        <v>33</v>
      </c>
      <c r="B128" s="60" t="s">
        <v>299</v>
      </c>
      <c r="C128" s="60" t="s">
        <v>104</v>
      </c>
      <c r="D128" s="60" t="s">
        <v>417</v>
      </c>
      <c r="E128" s="39">
        <v>0</v>
      </c>
      <c r="F128" s="60" t="s">
        <v>189</v>
      </c>
      <c r="G128" s="60" t="s">
        <v>220</v>
      </c>
      <c r="H128" s="60" t="s">
        <v>191</v>
      </c>
      <c r="I128" s="60" t="s">
        <v>335</v>
      </c>
      <c r="J128" s="61" t="s">
        <v>438</v>
      </c>
      <c r="K128" s="62">
        <v>118838384.26000009</v>
      </c>
      <c r="L128" s="62">
        <v>118409463.34000014</v>
      </c>
    </row>
    <row r="129" spans="1:12" x14ac:dyDescent="0.3">
      <c r="A129" s="60" t="s">
        <v>33</v>
      </c>
      <c r="B129" s="60" t="s">
        <v>299</v>
      </c>
      <c r="C129" s="60" t="s">
        <v>104</v>
      </c>
      <c r="D129" s="60" t="s">
        <v>417</v>
      </c>
      <c r="E129" s="39">
        <v>0</v>
      </c>
      <c r="F129" s="60" t="s">
        <v>189</v>
      </c>
      <c r="G129" s="60" t="s">
        <v>220</v>
      </c>
      <c r="H129" s="60" t="s">
        <v>191</v>
      </c>
      <c r="I129" s="60" t="s">
        <v>335</v>
      </c>
      <c r="J129" s="61" t="s">
        <v>439</v>
      </c>
      <c r="K129" s="62">
        <v>2758697.74</v>
      </c>
      <c r="L129" s="62">
        <v>2758697.74</v>
      </c>
    </row>
    <row r="130" spans="1:12" x14ac:dyDescent="0.3">
      <c r="A130" s="60" t="s">
        <v>33</v>
      </c>
      <c r="B130" s="60" t="s">
        <v>299</v>
      </c>
      <c r="C130" s="60" t="s">
        <v>104</v>
      </c>
      <c r="D130" s="60" t="s">
        <v>417</v>
      </c>
      <c r="E130" s="39">
        <v>0</v>
      </c>
      <c r="F130" s="60" t="s">
        <v>189</v>
      </c>
      <c r="G130" s="60" t="s">
        <v>220</v>
      </c>
      <c r="H130" s="60" t="s">
        <v>191</v>
      </c>
      <c r="I130" s="60" t="s">
        <v>338</v>
      </c>
      <c r="J130" s="61" t="s">
        <v>440</v>
      </c>
      <c r="K130" s="62">
        <v>1189736.7600000014</v>
      </c>
      <c r="L130" s="62">
        <v>1187454.4800000021</v>
      </c>
    </row>
    <row r="131" spans="1:12" x14ac:dyDescent="0.3">
      <c r="A131" s="60" t="s">
        <v>33</v>
      </c>
      <c r="B131" s="60" t="s">
        <v>299</v>
      </c>
      <c r="C131" s="60" t="s">
        <v>104</v>
      </c>
      <c r="D131" s="60" t="s">
        <v>417</v>
      </c>
      <c r="E131" s="39">
        <v>0</v>
      </c>
      <c r="F131" s="60" t="s">
        <v>189</v>
      </c>
      <c r="G131" s="60" t="s">
        <v>220</v>
      </c>
      <c r="H131" s="60" t="s">
        <v>191</v>
      </c>
      <c r="I131" s="60" t="s">
        <v>338</v>
      </c>
      <c r="J131" s="61" t="s">
        <v>441</v>
      </c>
      <c r="K131" s="62">
        <v>28421903.010000035</v>
      </c>
      <c r="L131" s="62">
        <v>28389268.290000051</v>
      </c>
    </row>
    <row r="132" spans="1:12" x14ac:dyDescent="0.3">
      <c r="A132" s="60" t="s">
        <v>33</v>
      </c>
      <c r="B132" s="60" t="s">
        <v>299</v>
      </c>
      <c r="C132" s="60" t="s">
        <v>104</v>
      </c>
      <c r="D132" s="60" t="s">
        <v>417</v>
      </c>
      <c r="E132" s="39">
        <v>0</v>
      </c>
      <c r="F132" s="60" t="s">
        <v>189</v>
      </c>
      <c r="G132" s="60" t="s">
        <v>220</v>
      </c>
      <c r="H132" s="60" t="s">
        <v>191</v>
      </c>
      <c r="I132" s="60" t="s">
        <v>338</v>
      </c>
      <c r="J132" s="61" t="s">
        <v>442</v>
      </c>
      <c r="K132" s="62">
        <v>2746436.19</v>
      </c>
      <c r="L132" s="62">
        <v>2746436.19</v>
      </c>
    </row>
    <row r="133" spans="1:12" x14ac:dyDescent="0.3">
      <c r="A133" s="60" t="s">
        <v>33</v>
      </c>
      <c r="B133" s="60" t="s">
        <v>299</v>
      </c>
      <c r="C133" s="60" t="s">
        <v>104</v>
      </c>
      <c r="D133" s="60" t="s">
        <v>417</v>
      </c>
      <c r="E133" s="39">
        <v>0</v>
      </c>
      <c r="F133" s="60" t="s">
        <v>189</v>
      </c>
      <c r="G133" s="60" t="s">
        <v>220</v>
      </c>
      <c r="H133" s="60" t="s">
        <v>191</v>
      </c>
      <c r="I133" s="60" t="s">
        <v>360</v>
      </c>
      <c r="J133" s="61" t="s">
        <v>443</v>
      </c>
      <c r="K133" s="62">
        <v>3566079.7299999986</v>
      </c>
      <c r="L133" s="62">
        <v>3566046.0099999979</v>
      </c>
    </row>
    <row r="134" spans="1:12" x14ac:dyDescent="0.3">
      <c r="A134" s="60" t="s">
        <v>33</v>
      </c>
      <c r="B134" s="60" t="s">
        <v>299</v>
      </c>
      <c r="C134" s="60" t="s">
        <v>104</v>
      </c>
      <c r="D134" s="60" t="s">
        <v>417</v>
      </c>
      <c r="E134" s="39">
        <v>0</v>
      </c>
      <c r="F134" s="60" t="s">
        <v>189</v>
      </c>
      <c r="G134" s="60" t="s">
        <v>220</v>
      </c>
      <c r="H134" s="60" t="s">
        <v>191</v>
      </c>
      <c r="I134" s="60" t="s">
        <v>360</v>
      </c>
      <c r="J134" s="61" t="s">
        <v>444</v>
      </c>
      <c r="K134" s="62">
        <v>4584821.5200000098</v>
      </c>
      <c r="L134" s="62">
        <v>4583968.3200000143</v>
      </c>
    </row>
    <row r="135" spans="1:12" ht="15" thickBot="1" x14ac:dyDescent="0.35">
      <c r="A135" s="60" t="s">
        <v>33</v>
      </c>
      <c r="B135" s="60" t="s">
        <v>299</v>
      </c>
      <c r="C135" s="60" t="s">
        <v>104</v>
      </c>
      <c r="D135" s="60" t="s">
        <v>417</v>
      </c>
      <c r="E135" s="39">
        <v>0</v>
      </c>
      <c r="F135" s="60" t="s">
        <v>189</v>
      </c>
      <c r="G135" s="60" t="s">
        <v>191</v>
      </c>
      <c r="H135" s="60" t="s">
        <v>220</v>
      </c>
      <c r="I135" s="60" t="s">
        <v>231</v>
      </c>
      <c r="J135" s="61" t="s">
        <v>447</v>
      </c>
      <c r="K135" s="62">
        <v>35151849.662274174</v>
      </c>
      <c r="L135" s="62">
        <v>69761956.848941177</v>
      </c>
    </row>
    <row r="136" spans="1:12" x14ac:dyDescent="0.3">
      <c r="A136" s="60" t="s">
        <v>33</v>
      </c>
      <c r="B136" s="60" t="s">
        <v>299</v>
      </c>
      <c r="C136" s="60" t="s">
        <v>104</v>
      </c>
      <c r="D136" s="58"/>
      <c r="E136" s="39">
        <v>4</v>
      </c>
      <c r="F136" s="58"/>
      <c r="G136" s="58"/>
      <c r="H136" s="58"/>
      <c r="I136" s="58"/>
      <c r="J136" s="109" t="s">
        <v>448</v>
      </c>
      <c r="K136" s="110">
        <v>652559789.49227369</v>
      </c>
      <c r="L136" s="110">
        <v>686049695.71894062</v>
      </c>
    </row>
    <row r="137" spans="1:12" x14ac:dyDescent="0.3">
      <c r="E137" s="39" t="s">
        <v>1839</v>
      </c>
    </row>
    <row r="138" spans="1:12" x14ac:dyDescent="0.3">
      <c r="A138" s="60" t="s">
        <v>33</v>
      </c>
      <c r="B138" s="60" t="s">
        <v>299</v>
      </c>
      <c r="C138" s="60" t="s">
        <v>105</v>
      </c>
      <c r="D138" s="60" t="s">
        <v>101</v>
      </c>
      <c r="E138" s="39">
        <v>5</v>
      </c>
      <c r="F138" s="60" t="s">
        <v>449</v>
      </c>
      <c r="G138" s="60" t="s">
        <v>220</v>
      </c>
      <c r="H138" s="60" t="s">
        <v>191</v>
      </c>
      <c r="I138" s="60" t="s">
        <v>319</v>
      </c>
      <c r="J138" s="61" t="s">
        <v>450</v>
      </c>
      <c r="K138" s="62">
        <v>52104.91</v>
      </c>
      <c r="L138" s="62">
        <v>52104.91</v>
      </c>
    </row>
    <row r="139" spans="1:12" ht="15" thickBot="1" x14ac:dyDescent="0.35">
      <c r="A139" s="60" t="s">
        <v>33</v>
      </c>
      <c r="B139" s="60" t="s">
        <v>299</v>
      </c>
      <c r="C139" s="60" t="s">
        <v>105</v>
      </c>
      <c r="D139" s="60" t="s">
        <v>417</v>
      </c>
      <c r="E139" s="39">
        <v>4</v>
      </c>
      <c r="F139" s="60" t="s">
        <v>189</v>
      </c>
      <c r="G139" s="60" t="s">
        <v>220</v>
      </c>
      <c r="H139" s="60" t="s">
        <v>191</v>
      </c>
      <c r="I139" s="60" t="s">
        <v>319</v>
      </c>
      <c r="J139" s="61" t="s">
        <v>451</v>
      </c>
      <c r="K139" s="62">
        <v>33149442.199999999</v>
      </c>
      <c r="L139" s="62">
        <v>33149442.199999999</v>
      </c>
    </row>
    <row r="140" spans="1:12" x14ac:dyDescent="0.3">
      <c r="A140" s="60" t="s">
        <v>33</v>
      </c>
      <c r="B140" s="60" t="s">
        <v>299</v>
      </c>
      <c r="C140" s="60" t="s">
        <v>105</v>
      </c>
      <c r="D140" s="58"/>
      <c r="E140" s="39">
        <v>0</v>
      </c>
      <c r="F140" s="58"/>
      <c r="G140" s="58"/>
      <c r="H140" s="58"/>
      <c r="I140" s="58"/>
      <c r="J140" s="109" t="s">
        <v>452</v>
      </c>
      <c r="K140" s="110">
        <v>33201547.109999999</v>
      </c>
      <c r="L140" s="110">
        <v>33201547.109999999</v>
      </c>
    </row>
    <row r="141" spans="1:12" x14ac:dyDescent="0.3">
      <c r="E141" s="39" t="s">
        <v>1839</v>
      </c>
    </row>
    <row r="142" spans="1:12" x14ac:dyDescent="0.3">
      <c r="A142" s="60" t="s">
        <v>33</v>
      </c>
      <c r="B142" s="60" t="s">
        <v>299</v>
      </c>
      <c r="C142" s="60" t="s">
        <v>453</v>
      </c>
      <c r="D142" s="60" t="s">
        <v>99</v>
      </c>
      <c r="E142" s="39">
        <v>0</v>
      </c>
      <c r="F142" s="60" t="s">
        <v>189</v>
      </c>
      <c r="G142" s="60" t="s">
        <v>220</v>
      </c>
      <c r="H142" s="60" t="s">
        <v>191</v>
      </c>
      <c r="I142" s="60" t="s">
        <v>311</v>
      </c>
      <c r="J142" s="61" t="s">
        <v>454</v>
      </c>
      <c r="K142" s="62">
        <v>2158041.0899999943</v>
      </c>
      <c r="L142" s="62">
        <v>2143398.4499999918</v>
      </c>
    </row>
    <row r="143" spans="1:12" x14ac:dyDescent="0.3">
      <c r="A143" s="60" t="s">
        <v>33</v>
      </c>
      <c r="B143" s="60" t="s">
        <v>299</v>
      </c>
      <c r="C143" s="60" t="s">
        <v>453</v>
      </c>
      <c r="D143" s="60" t="s">
        <v>99</v>
      </c>
      <c r="E143" s="39">
        <v>0</v>
      </c>
      <c r="F143" s="60" t="s">
        <v>189</v>
      </c>
      <c r="G143" s="60" t="s">
        <v>220</v>
      </c>
      <c r="H143" s="60" t="s">
        <v>191</v>
      </c>
      <c r="I143" s="60" t="s">
        <v>311</v>
      </c>
      <c r="J143" s="61" t="s">
        <v>455</v>
      </c>
      <c r="K143" s="62">
        <v>3469938.830000001</v>
      </c>
      <c r="L143" s="62">
        <v>3415735.3100000015</v>
      </c>
    </row>
    <row r="144" spans="1:12" x14ac:dyDescent="0.3">
      <c r="A144" s="60" t="s">
        <v>33</v>
      </c>
      <c r="B144" s="60" t="s">
        <v>299</v>
      </c>
      <c r="C144" s="60" t="s">
        <v>453</v>
      </c>
      <c r="D144" s="60" t="s">
        <v>99</v>
      </c>
      <c r="E144" s="39">
        <v>0</v>
      </c>
      <c r="F144" s="60" t="s">
        <v>189</v>
      </c>
      <c r="G144" s="60" t="s">
        <v>220</v>
      </c>
      <c r="H144" s="60" t="s">
        <v>191</v>
      </c>
      <c r="I144" s="60" t="s">
        <v>319</v>
      </c>
      <c r="J144" s="61" t="s">
        <v>456</v>
      </c>
      <c r="K144" s="62">
        <v>17156027.229999967</v>
      </c>
      <c r="L144" s="62">
        <v>17124586.869999953</v>
      </c>
    </row>
    <row r="145" spans="1:12" x14ac:dyDescent="0.3">
      <c r="A145" s="60" t="s">
        <v>33</v>
      </c>
      <c r="B145" s="60" t="s">
        <v>299</v>
      </c>
      <c r="C145" s="60" t="s">
        <v>453</v>
      </c>
      <c r="D145" s="60" t="s">
        <v>99</v>
      </c>
      <c r="E145" s="39">
        <v>0</v>
      </c>
      <c r="F145" s="60" t="s">
        <v>189</v>
      </c>
      <c r="G145" s="60" t="s">
        <v>220</v>
      </c>
      <c r="H145" s="60" t="s">
        <v>191</v>
      </c>
      <c r="I145" s="60" t="s">
        <v>319</v>
      </c>
      <c r="J145" s="61" t="s">
        <v>457</v>
      </c>
      <c r="K145" s="62">
        <v>30503232.580000035</v>
      </c>
      <c r="L145" s="62">
        <v>30220586.860000052</v>
      </c>
    </row>
    <row r="146" spans="1:12" x14ac:dyDescent="0.3">
      <c r="A146" s="60" t="s">
        <v>33</v>
      </c>
      <c r="B146" s="60" t="s">
        <v>299</v>
      </c>
      <c r="C146" s="60" t="s">
        <v>453</v>
      </c>
      <c r="D146" s="60" t="s">
        <v>99</v>
      </c>
      <c r="E146" s="39">
        <v>0</v>
      </c>
      <c r="F146" s="60" t="s">
        <v>189</v>
      </c>
      <c r="G146" s="60" t="s">
        <v>220</v>
      </c>
      <c r="H146" s="60" t="s">
        <v>191</v>
      </c>
      <c r="I146" s="60" t="s">
        <v>338</v>
      </c>
      <c r="J146" s="61" t="s">
        <v>458</v>
      </c>
      <c r="K146" s="62">
        <v>53006.59</v>
      </c>
      <c r="L146" s="62">
        <v>53006.59</v>
      </c>
    </row>
    <row r="147" spans="1:12" x14ac:dyDescent="0.3">
      <c r="A147" s="60" t="s">
        <v>33</v>
      </c>
      <c r="B147" s="60" t="s">
        <v>299</v>
      </c>
      <c r="C147" s="60" t="s">
        <v>453</v>
      </c>
      <c r="D147" s="60" t="s">
        <v>99</v>
      </c>
      <c r="E147" s="39">
        <v>0</v>
      </c>
      <c r="F147" s="60" t="s">
        <v>189</v>
      </c>
      <c r="G147" s="60" t="s">
        <v>220</v>
      </c>
      <c r="H147" s="60" t="s">
        <v>191</v>
      </c>
      <c r="I147" s="60" t="s">
        <v>338</v>
      </c>
      <c r="J147" s="61" t="s">
        <v>459</v>
      </c>
      <c r="K147" s="62">
        <v>3801615.37</v>
      </c>
      <c r="L147" s="62">
        <v>3800331.37</v>
      </c>
    </row>
    <row r="148" spans="1:12" x14ac:dyDescent="0.3">
      <c r="A148" s="60" t="s">
        <v>33</v>
      </c>
      <c r="B148" s="60" t="s">
        <v>299</v>
      </c>
      <c r="C148" s="60" t="s">
        <v>453</v>
      </c>
      <c r="D148" s="60" t="s">
        <v>99</v>
      </c>
      <c r="E148" s="39">
        <v>0</v>
      </c>
      <c r="F148" s="60" t="s">
        <v>189</v>
      </c>
      <c r="G148" s="60" t="s">
        <v>220</v>
      </c>
      <c r="H148" s="60" t="s">
        <v>191</v>
      </c>
      <c r="I148" s="60" t="s">
        <v>360</v>
      </c>
      <c r="J148" s="61" t="s">
        <v>460</v>
      </c>
      <c r="K148" s="62">
        <v>156175</v>
      </c>
      <c r="L148" s="62">
        <v>156175</v>
      </c>
    </row>
    <row r="149" spans="1:12" ht="15" thickBot="1" x14ac:dyDescent="0.35">
      <c r="A149" s="60" t="s">
        <v>33</v>
      </c>
      <c r="B149" s="60" t="s">
        <v>299</v>
      </c>
      <c r="C149" s="60" t="s">
        <v>453</v>
      </c>
      <c r="D149" s="60" t="s">
        <v>99</v>
      </c>
      <c r="E149" s="39">
        <v>0</v>
      </c>
      <c r="F149" s="60" t="s">
        <v>189</v>
      </c>
      <c r="G149" s="60" t="s">
        <v>220</v>
      </c>
      <c r="H149" s="60" t="s">
        <v>191</v>
      </c>
      <c r="I149" s="60" t="s">
        <v>360</v>
      </c>
      <c r="J149" s="61" t="s">
        <v>461</v>
      </c>
      <c r="K149" s="62">
        <v>302789.31</v>
      </c>
      <c r="L149" s="62">
        <v>302789.31</v>
      </c>
    </row>
    <row r="150" spans="1:12" x14ac:dyDescent="0.3">
      <c r="A150" s="60" t="s">
        <v>33</v>
      </c>
      <c r="B150" s="60" t="s">
        <v>299</v>
      </c>
      <c r="C150" s="60" t="s">
        <v>453</v>
      </c>
      <c r="D150" s="58"/>
      <c r="E150" s="39">
        <v>5</v>
      </c>
      <c r="F150" s="58"/>
      <c r="G150" s="58"/>
      <c r="H150" s="58"/>
      <c r="I150" s="58"/>
      <c r="J150" s="109" t="s">
        <v>462</v>
      </c>
      <c r="K150" s="110">
        <v>57600826</v>
      </c>
      <c r="L150" s="110">
        <v>57216609.759999998</v>
      </c>
    </row>
    <row r="151" spans="1:12" x14ac:dyDescent="0.3">
      <c r="E151" s="39" t="s">
        <v>1839</v>
      </c>
    </row>
    <row r="152" spans="1:12" x14ac:dyDescent="0.3">
      <c r="A152" s="60" t="s">
        <v>33</v>
      </c>
      <c r="B152" s="60" t="s">
        <v>299</v>
      </c>
      <c r="C152" s="60" t="s">
        <v>463</v>
      </c>
      <c r="D152" s="60" t="s">
        <v>214</v>
      </c>
      <c r="E152" s="39">
        <v>0</v>
      </c>
      <c r="F152" s="60" t="s">
        <v>283</v>
      </c>
      <c r="G152" s="60" t="s">
        <v>310</v>
      </c>
      <c r="H152" s="60" t="s">
        <v>191</v>
      </c>
      <c r="I152" s="60" t="s">
        <v>319</v>
      </c>
      <c r="J152" s="61" t="s">
        <v>464</v>
      </c>
      <c r="K152" s="62">
        <v>27721870.309999991</v>
      </c>
      <c r="L152" s="62">
        <v>27711987.469999988</v>
      </c>
    </row>
    <row r="153" spans="1:12" ht="15" thickBot="1" x14ac:dyDescent="0.35">
      <c r="A153" s="60" t="s">
        <v>33</v>
      </c>
      <c r="B153" s="60" t="s">
        <v>299</v>
      </c>
      <c r="C153" s="60" t="s">
        <v>463</v>
      </c>
      <c r="D153" s="60" t="s">
        <v>214</v>
      </c>
      <c r="E153" s="39">
        <v>0</v>
      </c>
      <c r="F153" s="60" t="s">
        <v>283</v>
      </c>
      <c r="G153" s="60" t="s">
        <v>191</v>
      </c>
      <c r="H153" s="60" t="s">
        <v>310</v>
      </c>
      <c r="I153" s="60" t="s">
        <v>231</v>
      </c>
      <c r="J153" s="61" t="s">
        <v>465</v>
      </c>
      <c r="K153" s="62">
        <v>494729.0215899864</v>
      </c>
      <c r="L153" s="62">
        <v>867288.99875521346</v>
      </c>
    </row>
    <row r="154" spans="1:12" x14ac:dyDescent="0.3">
      <c r="A154" s="60" t="s">
        <v>33</v>
      </c>
      <c r="B154" s="60" t="s">
        <v>299</v>
      </c>
      <c r="C154" s="60" t="s">
        <v>463</v>
      </c>
      <c r="D154" s="58"/>
      <c r="E154" s="39">
        <v>5</v>
      </c>
      <c r="F154" s="58"/>
      <c r="G154" s="58"/>
      <c r="H154" s="58"/>
      <c r="I154" s="58"/>
      <c r="J154" s="109" t="s">
        <v>466</v>
      </c>
      <c r="K154" s="110">
        <v>28216599.331589978</v>
      </c>
      <c r="L154" s="110">
        <v>28579276.468755201</v>
      </c>
    </row>
    <row r="155" spans="1:12" x14ac:dyDescent="0.3">
      <c r="E155" s="39" t="s">
        <v>1839</v>
      </c>
    </row>
    <row r="156" spans="1:12" x14ac:dyDescent="0.3">
      <c r="A156" s="60" t="s">
        <v>33</v>
      </c>
      <c r="B156" s="60" t="s">
        <v>299</v>
      </c>
      <c r="C156" s="60" t="s">
        <v>106</v>
      </c>
      <c r="D156" s="60" t="s">
        <v>214</v>
      </c>
      <c r="E156" s="39">
        <v>0</v>
      </c>
      <c r="F156" s="60" t="s">
        <v>189</v>
      </c>
      <c r="G156" s="60" t="s">
        <v>220</v>
      </c>
      <c r="H156" s="60" t="s">
        <v>191</v>
      </c>
      <c r="I156" s="60" t="s">
        <v>311</v>
      </c>
      <c r="J156" s="61" t="s">
        <v>467</v>
      </c>
      <c r="K156" s="62">
        <v>32376290.350000009</v>
      </c>
      <c r="L156" s="62">
        <v>32265363.190000013</v>
      </c>
    </row>
    <row r="157" spans="1:12" x14ac:dyDescent="0.3">
      <c r="A157" s="60" t="s">
        <v>33</v>
      </c>
      <c r="B157" s="60" t="s">
        <v>299</v>
      </c>
      <c r="C157" s="60" t="s">
        <v>106</v>
      </c>
      <c r="D157" s="60" t="s">
        <v>214</v>
      </c>
      <c r="E157" s="39">
        <v>0</v>
      </c>
      <c r="F157" s="60" t="s">
        <v>189</v>
      </c>
      <c r="G157" s="60" t="s">
        <v>220</v>
      </c>
      <c r="H157" s="60" t="s">
        <v>191</v>
      </c>
      <c r="I157" s="60" t="s">
        <v>311</v>
      </c>
      <c r="J157" s="61" t="s">
        <v>468</v>
      </c>
      <c r="K157" s="62">
        <v>8874267.9199999999</v>
      </c>
      <c r="L157" s="62">
        <v>8849157.9199999999</v>
      </c>
    </row>
    <row r="158" spans="1:12" x14ac:dyDescent="0.3">
      <c r="A158" s="60" t="s">
        <v>33</v>
      </c>
      <c r="B158" s="60" t="s">
        <v>299</v>
      </c>
      <c r="C158" s="60" t="s">
        <v>106</v>
      </c>
      <c r="D158" s="60" t="s">
        <v>214</v>
      </c>
      <c r="E158" s="39">
        <v>0</v>
      </c>
      <c r="F158" s="60" t="s">
        <v>189</v>
      </c>
      <c r="G158" s="60" t="s">
        <v>220</v>
      </c>
      <c r="H158" s="60" t="s">
        <v>191</v>
      </c>
      <c r="I158" s="60" t="s">
        <v>319</v>
      </c>
      <c r="J158" s="61" t="s">
        <v>469</v>
      </c>
      <c r="K158" s="62">
        <v>3644019.97</v>
      </c>
      <c r="L158" s="62">
        <v>3644019.97</v>
      </c>
    </row>
    <row r="159" spans="1:12" x14ac:dyDescent="0.3">
      <c r="A159" s="60" t="s">
        <v>33</v>
      </c>
      <c r="B159" s="60" t="s">
        <v>299</v>
      </c>
      <c r="C159" s="60" t="s">
        <v>106</v>
      </c>
      <c r="D159" s="60" t="s">
        <v>214</v>
      </c>
      <c r="E159" s="39">
        <v>0</v>
      </c>
      <c r="F159" s="60" t="s">
        <v>189</v>
      </c>
      <c r="G159" s="60" t="s">
        <v>220</v>
      </c>
      <c r="H159" s="60" t="s">
        <v>191</v>
      </c>
      <c r="I159" s="60" t="s">
        <v>319</v>
      </c>
      <c r="J159" s="61" t="s">
        <v>470</v>
      </c>
      <c r="K159" s="62">
        <v>69148754.720000193</v>
      </c>
      <c r="L159" s="62">
        <v>68535958.880000278</v>
      </c>
    </row>
    <row r="160" spans="1:12" x14ac:dyDescent="0.3">
      <c r="A160" s="60" t="s">
        <v>33</v>
      </c>
      <c r="B160" s="60" t="s">
        <v>299</v>
      </c>
      <c r="C160" s="60" t="s">
        <v>106</v>
      </c>
      <c r="D160" s="60" t="s">
        <v>214</v>
      </c>
      <c r="E160" s="39">
        <v>0</v>
      </c>
      <c r="F160" s="60" t="s">
        <v>189</v>
      </c>
      <c r="G160" s="60" t="s">
        <v>220</v>
      </c>
      <c r="H160" s="60" t="s">
        <v>191</v>
      </c>
      <c r="I160" s="60" t="s">
        <v>335</v>
      </c>
      <c r="J160" s="61" t="s">
        <v>471</v>
      </c>
      <c r="K160" s="62">
        <v>2465068.96</v>
      </c>
      <c r="L160" s="62">
        <v>2465068.96</v>
      </c>
    </row>
    <row r="161" spans="1:12" x14ac:dyDescent="0.3">
      <c r="A161" s="60" t="s">
        <v>33</v>
      </c>
      <c r="B161" s="60" t="s">
        <v>299</v>
      </c>
      <c r="C161" s="60" t="s">
        <v>106</v>
      </c>
      <c r="D161" s="60" t="s">
        <v>214</v>
      </c>
      <c r="E161" s="39">
        <v>0</v>
      </c>
      <c r="F161" s="60" t="s">
        <v>189</v>
      </c>
      <c r="G161" s="60" t="s">
        <v>220</v>
      </c>
      <c r="H161" s="60" t="s">
        <v>191</v>
      </c>
      <c r="I161" s="60" t="s">
        <v>335</v>
      </c>
      <c r="J161" s="61" t="s">
        <v>472</v>
      </c>
      <c r="K161" s="62">
        <v>30675618.95999999</v>
      </c>
      <c r="L161" s="62">
        <v>30509161.199999984</v>
      </c>
    </row>
    <row r="162" spans="1:12" x14ac:dyDescent="0.3">
      <c r="A162" s="60" t="s">
        <v>33</v>
      </c>
      <c r="B162" s="60" t="s">
        <v>299</v>
      </c>
      <c r="C162" s="60" t="s">
        <v>106</v>
      </c>
      <c r="D162" s="60" t="s">
        <v>214</v>
      </c>
      <c r="E162" s="39">
        <v>0</v>
      </c>
      <c r="F162" s="60" t="s">
        <v>189</v>
      </c>
      <c r="G162" s="60" t="s">
        <v>220</v>
      </c>
      <c r="H162" s="60" t="s">
        <v>191</v>
      </c>
      <c r="I162" s="60" t="s">
        <v>338</v>
      </c>
      <c r="J162" s="61" t="s">
        <v>473</v>
      </c>
      <c r="K162" s="62">
        <v>5650717.9600000028</v>
      </c>
      <c r="L162" s="62">
        <v>5603448.4000000041</v>
      </c>
    </row>
    <row r="163" spans="1:12" x14ac:dyDescent="0.3">
      <c r="A163" s="60" t="s">
        <v>33</v>
      </c>
      <c r="B163" s="60" t="s">
        <v>299</v>
      </c>
      <c r="C163" s="60" t="s">
        <v>106</v>
      </c>
      <c r="D163" s="60" t="s">
        <v>214</v>
      </c>
      <c r="E163" s="39">
        <v>0</v>
      </c>
      <c r="F163" s="60" t="s">
        <v>189</v>
      </c>
      <c r="G163" s="60" t="s">
        <v>220</v>
      </c>
      <c r="H163" s="60" t="s">
        <v>191</v>
      </c>
      <c r="I163" s="60" t="s">
        <v>338</v>
      </c>
      <c r="J163" s="61" t="s">
        <v>474</v>
      </c>
      <c r="K163" s="62">
        <v>11697628.24999998</v>
      </c>
      <c r="L163" s="62">
        <v>11623116.649999971</v>
      </c>
    </row>
    <row r="164" spans="1:12" x14ac:dyDescent="0.3">
      <c r="A164" s="60" t="s">
        <v>33</v>
      </c>
      <c r="B164" s="60" t="s">
        <v>299</v>
      </c>
      <c r="C164" s="60" t="s">
        <v>106</v>
      </c>
      <c r="D164" s="60" t="s">
        <v>214</v>
      </c>
      <c r="E164" s="39">
        <v>0</v>
      </c>
      <c r="F164" s="60" t="s">
        <v>189</v>
      </c>
      <c r="G164" s="60" t="s">
        <v>220</v>
      </c>
      <c r="H164" s="60" t="s">
        <v>191</v>
      </c>
      <c r="I164" s="60" t="s">
        <v>360</v>
      </c>
      <c r="J164" s="61" t="s">
        <v>475</v>
      </c>
      <c r="K164" s="62">
        <v>1553584.3100000022</v>
      </c>
      <c r="L164" s="62">
        <v>1542794.3900000032</v>
      </c>
    </row>
    <row r="165" spans="1:12" x14ac:dyDescent="0.3">
      <c r="A165" s="60" t="s">
        <v>33</v>
      </c>
      <c r="B165" s="60" t="s">
        <v>299</v>
      </c>
      <c r="C165" s="60" t="s">
        <v>106</v>
      </c>
      <c r="D165" s="60" t="s">
        <v>214</v>
      </c>
      <c r="E165" s="39">
        <v>0</v>
      </c>
      <c r="F165" s="60" t="s">
        <v>189</v>
      </c>
      <c r="G165" s="60" t="s">
        <v>220</v>
      </c>
      <c r="H165" s="60" t="s">
        <v>191</v>
      </c>
      <c r="I165" s="60" t="s">
        <v>360</v>
      </c>
      <c r="J165" s="61" t="s">
        <v>476</v>
      </c>
      <c r="K165" s="62">
        <v>2002513.58</v>
      </c>
      <c r="L165" s="62">
        <v>2002513.58</v>
      </c>
    </row>
    <row r="166" spans="1:12" ht="15" thickBot="1" x14ac:dyDescent="0.35">
      <c r="A166" s="60" t="s">
        <v>33</v>
      </c>
      <c r="B166" s="60" t="s">
        <v>299</v>
      </c>
      <c r="C166" s="60" t="s">
        <v>106</v>
      </c>
      <c r="D166" s="60" t="s">
        <v>214</v>
      </c>
      <c r="E166" s="39">
        <v>0</v>
      </c>
      <c r="F166" s="60" t="s">
        <v>189</v>
      </c>
      <c r="G166" s="60" t="s">
        <v>191</v>
      </c>
      <c r="H166" s="60" t="s">
        <v>220</v>
      </c>
      <c r="I166" s="60" t="s">
        <v>231</v>
      </c>
      <c r="J166" s="61" t="s">
        <v>479</v>
      </c>
      <c r="K166" s="62">
        <v>5606820.7529534418</v>
      </c>
      <c r="L166" s="62">
        <v>7447964.3651480367</v>
      </c>
    </row>
    <row r="167" spans="1:12" x14ac:dyDescent="0.3">
      <c r="A167" s="60" t="s">
        <v>33</v>
      </c>
      <c r="B167" s="60" t="s">
        <v>299</v>
      </c>
      <c r="C167" s="60" t="s">
        <v>106</v>
      </c>
      <c r="D167" s="58"/>
      <c r="E167" s="39">
        <v>5</v>
      </c>
      <c r="F167" s="58"/>
      <c r="G167" s="58"/>
      <c r="H167" s="58"/>
      <c r="I167" s="58"/>
      <c r="J167" s="109" t="s">
        <v>480</v>
      </c>
      <c r="K167" s="110">
        <v>173695285.73295364</v>
      </c>
      <c r="L167" s="110">
        <v>174488567.50514829</v>
      </c>
    </row>
    <row r="168" spans="1:12" x14ac:dyDescent="0.3">
      <c r="E168" s="39" t="s">
        <v>1839</v>
      </c>
    </row>
    <row r="169" spans="1:12" x14ac:dyDescent="0.3">
      <c r="A169" s="60" t="s">
        <v>33</v>
      </c>
      <c r="B169" s="60" t="s">
        <v>299</v>
      </c>
      <c r="C169" s="60" t="s">
        <v>481</v>
      </c>
      <c r="D169" s="60" t="s">
        <v>98</v>
      </c>
      <c r="E169" s="39">
        <v>0</v>
      </c>
      <c r="F169" s="60" t="s">
        <v>283</v>
      </c>
      <c r="G169" s="60" t="s">
        <v>310</v>
      </c>
      <c r="H169" s="60" t="s">
        <v>191</v>
      </c>
      <c r="I169" s="60" t="s">
        <v>319</v>
      </c>
      <c r="J169" s="61" t="s">
        <v>482</v>
      </c>
      <c r="K169" s="62">
        <v>779.51</v>
      </c>
      <c r="L169" s="62">
        <v>779.51</v>
      </c>
    </row>
    <row r="170" spans="1:12" x14ac:dyDescent="0.3">
      <c r="A170" s="60" t="s">
        <v>33</v>
      </c>
      <c r="B170" s="60" t="s">
        <v>299</v>
      </c>
      <c r="C170" s="60" t="s">
        <v>481</v>
      </c>
      <c r="D170" s="60" t="s">
        <v>98</v>
      </c>
      <c r="E170" s="39">
        <v>0</v>
      </c>
      <c r="F170" s="60" t="s">
        <v>283</v>
      </c>
      <c r="G170" s="60" t="s">
        <v>310</v>
      </c>
      <c r="H170" s="60" t="s">
        <v>191</v>
      </c>
      <c r="I170" s="60" t="s">
        <v>319</v>
      </c>
      <c r="J170" s="61" t="s">
        <v>483</v>
      </c>
      <c r="K170" s="62">
        <v>26484202.679999996</v>
      </c>
      <c r="L170" s="62">
        <v>26461646.759999994</v>
      </c>
    </row>
    <row r="171" spans="1:12" x14ac:dyDescent="0.3">
      <c r="A171" s="60" t="s">
        <v>33</v>
      </c>
      <c r="B171" s="60" t="s">
        <v>299</v>
      </c>
      <c r="C171" s="60" t="s">
        <v>481</v>
      </c>
      <c r="D171" s="60" t="s">
        <v>98</v>
      </c>
      <c r="E171" s="39">
        <v>0</v>
      </c>
      <c r="F171" s="60" t="s">
        <v>283</v>
      </c>
      <c r="G171" s="60" t="s">
        <v>310</v>
      </c>
      <c r="H171" s="60" t="s">
        <v>191</v>
      </c>
      <c r="I171" s="60" t="s">
        <v>338</v>
      </c>
      <c r="J171" s="61" t="s">
        <v>484</v>
      </c>
      <c r="K171" s="62">
        <v>426219.91</v>
      </c>
      <c r="L171" s="62">
        <v>426219.91</v>
      </c>
    </row>
    <row r="172" spans="1:12" ht="15" thickBot="1" x14ac:dyDescent="0.35">
      <c r="A172" s="60" t="s">
        <v>33</v>
      </c>
      <c r="B172" s="60" t="s">
        <v>299</v>
      </c>
      <c r="C172" s="60" t="s">
        <v>481</v>
      </c>
      <c r="D172" s="60" t="s">
        <v>98</v>
      </c>
      <c r="E172" s="39">
        <v>0</v>
      </c>
      <c r="F172" s="60" t="s">
        <v>283</v>
      </c>
      <c r="G172" s="60" t="s">
        <v>310</v>
      </c>
      <c r="H172" s="60" t="s">
        <v>191</v>
      </c>
      <c r="I172" s="60" t="s">
        <v>360</v>
      </c>
      <c r="J172" s="61" t="s">
        <v>485</v>
      </c>
      <c r="K172" s="62">
        <v>9591.24</v>
      </c>
      <c r="L172" s="62">
        <v>9591.24</v>
      </c>
    </row>
    <row r="173" spans="1:12" x14ac:dyDescent="0.3">
      <c r="A173" s="60" t="s">
        <v>33</v>
      </c>
      <c r="B173" s="60" t="s">
        <v>299</v>
      </c>
      <c r="C173" s="60" t="s">
        <v>481</v>
      </c>
      <c r="D173" s="58"/>
      <c r="E173" s="39">
        <v>5</v>
      </c>
      <c r="F173" s="58"/>
      <c r="G173" s="58"/>
      <c r="H173" s="58"/>
      <c r="I173" s="58"/>
      <c r="J173" s="109" t="s">
        <v>486</v>
      </c>
      <c r="K173" s="110">
        <v>26920793.339999996</v>
      </c>
      <c r="L173" s="110">
        <v>26898237.419999994</v>
      </c>
    </row>
    <row r="174" spans="1:12" x14ac:dyDescent="0.3">
      <c r="E174" s="39" t="s">
        <v>1839</v>
      </c>
    </row>
    <row r="175" spans="1:12" x14ac:dyDescent="0.3">
      <c r="A175" s="60" t="s">
        <v>33</v>
      </c>
      <c r="B175" s="60" t="s">
        <v>299</v>
      </c>
      <c r="C175" s="60" t="s">
        <v>107</v>
      </c>
      <c r="D175" s="60" t="s">
        <v>98</v>
      </c>
      <c r="E175" s="39">
        <v>0</v>
      </c>
      <c r="F175" s="60" t="s">
        <v>189</v>
      </c>
      <c r="G175" s="60" t="s">
        <v>220</v>
      </c>
      <c r="H175" s="60" t="s">
        <v>191</v>
      </c>
      <c r="I175" s="60" t="s">
        <v>311</v>
      </c>
      <c r="J175" s="61" t="s">
        <v>487</v>
      </c>
      <c r="K175" s="62">
        <v>7174358.4400000051</v>
      </c>
      <c r="L175" s="62">
        <v>7143406.8400000073</v>
      </c>
    </row>
    <row r="176" spans="1:12" x14ac:dyDescent="0.3">
      <c r="A176" s="60" t="s">
        <v>33</v>
      </c>
      <c r="B176" s="60" t="s">
        <v>299</v>
      </c>
      <c r="C176" s="60" t="s">
        <v>107</v>
      </c>
      <c r="D176" s="60" t="s">
        <v>98</v>
      </c>
      <c r="E176" s="39">
        <v>0</v>
      </c>
      <c r="F176" s="60" t="s">
        <v>189</v>
      </c>
      <c r="G176" s="60" t="s">
        <v>220</v>
      </c>
      <c r="H176" s="60" t="s">
        <v>191</v>
      </c>
      <c r="I176" s="60" t="s">
        <v>319</v>
      </c>
      <c r="J176" s="61" t="s">
        <v>488</v>
      </c>
      <c r="K176" s="62">
        <v>63468077.469999969</v>
      </c>
      <c r="L176" s="62">
        <v>63028439.109999955</v>
      </c>
    </row>
    <row r="177" spans="1:12" x14ac:dyDescent="0.3">
      <c r="A177" s="60" t="s">
        <v>33</v>
      </c>
      <c r="B177" s="60" t="s">
        <v>299</v>
      </c>
      <c r="C177" s="60" t="s">
        <v>107</v>
      </c>
      <c r="D177" s="60" t="s">
        <v>98</v>
      </c>
      <c r="E177" s="39">
        <v>0</v>
      </c>
      <c r="F177" s="60" t="s">
        <v>189</v>
      </c>
      <c r="G177" s="60" t="s">
        <v>220</v>
      </c>
      <c r="H177" s="60" t="s">
        <v>191</v>
      </c>
      <c r="I177" s="60" t="s">
        <v>335</v>
      </c>
      <c r="J177" s="61" t="s">
        <v>489</v>
      </c>
      <c r="K177" s="62">
        <v>27604895.729999986</v>
      </c>
      <c r="L177" s="62">
        <v>27098140.049999978</v>
      </c>
    </row>
    <row r="178" spans="1:12" x14ac:dyDescent="0.3">
      <c r="A178" s="60" t="s">
        <v>33</v>
      </c>
      <c r="B178" s="60" t="s">
        <v>299</v>
      </c>
      <c r="C178" s="60" t="s">
        <v>107</v>
      </c>
      <c r="D178" s="60" t="s">
        <v>98</v>
      </c>
      <c r="E178" s="39">
        <v>0</v>
      </c>
      <c r="F178" s="60" t="s">
        <v>189</v>
      </c>
      <c r="G178" s="60" t="s">
        <v>220</v>
      </c>
      <c r="H178" s="60" t="s">
        <v>191</v>
      </c>
      <c r="I178" s="60" t="s">
        <v>338</v>
      </c>
      <c r="J178" s="61" t="s">
        <v>490</v>
      </c>
      <c r="K178" s="62">
        <v>9732200.1499999873</v>
      </c>
      <c r="L178" s="62">
        <v>9713699.389999982</v>
      </c>
    </row>
    <row r="179" spans="1:12" ht="15" thickBot="1" x14ac:dyDescent="0.35">
      <c r="A179" s="60" t="s">
        <v>33</v>
      </c>
      <c r="B179" s="60" t="s">
        <v>299</v>
      </c>
      <c r="C179" s="60" t="s">
        <v>107</v>
      </c>
      <c r="D179" s="60" t="s">
        <v>98</v>
      </c>
      <c r="E179" s="39">
        <v>0</v>
      </c>
      <c r="F179" s="60" t="s">
        <v>189</v>
      </c>
      <c r="G179" s="60" t="s">
        <v>220</v>
      </c>
      <c r="H179" s="60" t="s">
        <v>191</v>
      </c>
      <c r="I179" s="60" t="s">
        <v>360</v>
      </c>
      <c r="J179" s="61" t="s">
        <v>491</v>
      </c>
      <c r="K179" s="62">
        <v>1563049.2300000016</v>
      </c>
      <c r="L179" s="62">
        <v>1556905.9500000023</v>
      </c>
    </row>
    <row r="180" spans="1:12" x14ac:dyDescent="0.3">
      <c r="A180" s="60" t="s">
        <v>33</v>
      </c>
      <c r="B180" s="60" t="s">
        <v>299</v>
      </c>
      <c r="C180" s="60" t="s">
        <v>107</v>
      </c>
      <c r="D180" s="58"/>
      <c r="E180" s="39">
        <v>5</v>
      </c>
      <c r="F180" s="58"/>
      <c r="G180" s="58"/>
      <c r="H180" s="58"/>
      <c r="I180" s="58"/>
      <c r="J180" s="109" t="s">
        <v>492</v>
      </c>
      <c r="K180" s="110">
        <v>109542581.01999995</v>
      </c>
      <c r="L180" s="110">
        <v>108540591.33999993</v>
      </c>
    </row>
    <row r="181" spans="1:12" x14ac:dyDescent="0.3">
      <c r="E181" s="39" t="s">
        <v>1839</v>
      </c>
    </row>
    <row r="182" spans="1:12" x14ac:dyDescent="0.3">
      <c r="A182" s="60" t="s">
        <v>33</v>
      </c>
      <c r="B182" s="60" t="s">
        <v>299</v>
      </c>
      <c r="C182" s="60" t="s">
        <v>493</v>
      </c>
      <c r="D182" s="60" t="s">
        <v>188</v>
      </c>
      <c r="E182" s="39">
        <v>6</v>
      </c>
      <c r="F182" s="60" t="s">
        <v>283</v>
      </c>
      <c r="G182" s="60" t="s">
        <v>191</v>
      </c>
      <c r="H182" s="60" t="s">
        <v>310</v>
      </c>
      <c r="I182" s="60" t="s">
        <v>231</v>
      </c>
      <c r="J182" s="61" t="s">
        <v>494</v>
      </c>
      <c r="K182" s="62">
        <v>110845.97715420127</v>
      </c>
      <c r="L182" s="62">
        <v>163163.03033442562</v>
      </c>
    </row>
    <row r="183" spans="1:12" x14ac:dyDescent="0.3">
      <c r="A183" s="60" t="s">
        <v>33</v>
      </c>
      <c r="B183" s="60" t="s">
        <v>299</v>
      </c>
      <c r="C183" s="60" t="s">
        <v>493</v>
      </c>
      <c r="D183" s="60" t="s">
        <v>58</v>
      </c>
      <c r="E183" s="39">
        <v>8</v>
      </c>
      <c r="F183" s="60" t="s">
        <v>283</v>
      </c>
      <c r="G183" s="60" t="s">
        <v>310</v>
      </c>
      <c r="H183" s="60" t="s">
        <v>191</v>
      </c>
      <c r="I183" s="60" t="s">
        <v>311</v>
      </c>
      <c r="J183" s="61" t="s">
        <v>495</v>
      </c>
      <c r="K183" s="62">
        <v>59056.19</v>
      </c>
      <c r="L183" s="62">
        <v>59056.19</v>
      </c>
    </row>
    <row r="184" spans="1:12" x14ac:dyDescent="0.3">
      <c r="A184" s="60" t="s">
        <v>33</v>
      </c>
      <c r="B184" s="60" t="s">
        <v>299</v>
      </c>
      <c r="C184" s="60" t="s">
        <v>493</v>
      </c>
      <c r="D184" s="60" t="s">
        <v>58</v>
      </c>
      <c r="E184" s="39">
        <v>8</v>
      </c>
      <c r="F184" s="60" t="s">
        <v>283</v>
      </c>
      <c r="G184" s="60" t="s">
        <v>310</v>
      </c>
      <c r="H184" s="60" t="s">
        <v>191</v>
      </c>
      <c r="I184" s="60" t="s">
        <v>311</v>
      </c>
      <c r="J184" s="61" t="s">
        <v>496</v>
      </c>
      <c r="K184" s="62">
        <v>21799.279999999999</v>
      </c>
      <c r="L184" s="62">
        <v>21799.279999999999</v>
      </c>
    </row>
    <row r="185" spans="1:12" x14ac:dyDescent="0.3">
      <c r="A185" s="60" t="s">
        <v>33</v>
      </c>
      <c r="B185" s="60" t="s">
        <v>299</v>
      </c>
      <c r="C185" s="60" t="s">
        <v>493</v>
      </c>
      <c r="D185" s="60" t="s">
        <v>58</v>
      </c>
      <c r="E185" s="39">
        <v>8</v>
      </c>
      <c r="F185" s="60" t="s">
        <v>283</v>
      </c>
      <c r="G185" s="60" t="s">
        <v>310</v>
      </c>
      <c r="H185" s="60" t="s">
        <v>191</v>
      </c>
      <c r="I185" s="60" t="s">
        <v>311</v>
      </c>
      <c r="J185" s="61" t="s">
        <v>497</v>
      </c>
      <c r="K185" s="62">
        <v>87560.23</v>
      </c>
      <c r="L185" s="62">
        <v>87560.23</v>
      </c>
    </row>
    <row r="186" spans="1:12" x14ac:dyDescent="0.3">
      <c r="A186" s="60" t="s">
        <v>33</v>
      </c>
      <c r="B186" s="60" t="s">
        <v>299</v>
      </c>
      <c r="C186" s="60" t="s">
        <v>493</v>
      </c>
      <c r="D186" s="60" t="s">
        <v>58</v>
      </c>
      <c r="E186" s="39">
        <v>8</v>
      </c>
      <c r="F186" s="60" t="s">
        <v>283</v>
      </c>
      <c r="G186" s="60" t="s">
        <v>310</v>
      </c>
      <c r="H186" s="60" t="s">
        <v>191</v>
      </c>
      <c r="I186" s="60" t="s">
        <v>311</v>
      </c>
      <c r="J186" s="61" t="s">
        <v>498</v>
      </c>
      <c r="K186" s="62">
        <v>-2810.6</v>
      </c>
      <c r="L186" s="62">
        <v>-2810.6</v>
      </c>
    </row>
    <row r="187" spans="1:12" x14ac:dyDescent="0.3">
      <c r="A187" s="60" t="s">
        <v>33</v>
      </c>
      <c r="B187" s="60" t="s">
        <v>299</v>
      </c>
      <c r="C187" s="60" t="s">
        <v>493</v>
      </c>
      <c r="D187" s="60" t="s">
        <v>58</v>
      </c>
      <c r="E187" s="39">
        <v>8</v>
      </c>
      <c r="F187" s="60" t="s">
        <v>283</v>
      </c>
      <c r="G187" s="60" t="s">
        <v>310</v>
      </c>
      <c r="H187" s="60" t="s">
        <v>191</v>
      </c>
      <c r="I187" s="60" t="s">
        <v>311</v>
      </c>
      <c r="J187" s="61" t="s">
        <v>499</v>
      </c>
      <c r="K187" s="62">
        <v>5894.93</v>
      </c>
      <c r="L187" s="62">
        <v>5894.93</v>
      </c>
    </row>
    <row r="188" spans="1:12" x14ac:dyDescent="0.3">
      <c r="A188" s="60" t="s">
        <v>33</v>
      </c>
      <c r="B188" s="60" t="s">
        <v>299</v>
      </c>
      <c r="C188" s="60" t="s">
        <v>493</v>
      </c>
      <c r="D188" s="60" t="s">
        <v>58</v>
      </c>
      <c r="E188" s="39">
        <v>8</v>
      </c>
      <c r="F188" s="60" t="s">
        <v>283</v>
      </c>
      <c r="G188" s="60" t="s">
        <v>310</v>
      </c>
      <c r="H188" s="60" t="s">
        <v>191</v>
      </c>
      <c r="I188" s="60" t="s">
        <v>311</v>
      </c>
      <c r="J188" s="61" t="s">
        <v>500</v>
      </c>
      <c r="K188" s="62">
        <v>92013.09</v>
      </c>
      <c r="L188" s="62">
        <v>92013.09</v>
      </c>
    </row>
    <row r="189" spans="1:12" x14ac:dyDescent="0.3">
      <c r="A189" s="60" t="s">
        <v>33</v>
      </c>
      <c r="B189" s="60" t="s">
        <v>299</v>
      </c>
      <c r="C189" s="60" t="s">
        <v>493</v>
      </c>
      <c r="D189" s="60" t="s">
        <v>58</v>
      </c>
      <c r="E189" s="39">
        <v>8</v>
      </c>
      <c r="F189" s="60" t="s">
        <v>283</v>
      </c>
      <c r="G189" s="60" t="s">
        <v>310</v>
      </c>
      <c r="H189" s="60" t="s">
        <v>191</v>
      </c>
      <c r="I189" s="60" t="s">
        <v>319</v>
      </c>
      <c r="J189" s="61" t="s">
        <v>501</v>
      </c>
      <c r="K189" s="62">
        <v>2563376.41</v>
      </c>
      <c r="L189" s="62">
        <v>2563376.41</v>
      </c>
    </row>
    <row r="190" spans="1:12" x14ac:dyDescent="0.3">
      <c r="A190" s="60" t="s">
        <v>33</v>
      </c>
      <c r="B190" s="60" t="s">
        <v>299</v>
      </c>
      <c r="C190" s="60" t="s">
        <v>493</v>
      </c>
      <c r="D190" s="60" t="s">
        <v>58</v>
      </c>
      <c r="E190" s="39">
        <v>8</v>
      </c>
      <c r="F190" s="60" t="s">
        <v>283</v>
      </c>
      <c r="G190" s="60" t="s">
        <v>310</v>
      </c>
      <c r="H190" s="60" t="s">
        <v>191</v>
      </c>
      <c r="I190" s="60" t="s">
        <v>319</v>
      </c>
      <c r="J190" s="61" t="s">
        <v>502</v>
      </c>
      <c r="K190" s="62">
        <v>-151681.44</v>
      </c>
      <c r="L190" s="62">
        <v>-151681.44</v>
      </c>
    </row>
    <row r="191" spans="1:12" x14ac:dyDescent="0.3">
      <c r="A191" s="60" t="s">
        <v>33</v>
      </c>
      <c r="B191" s="60" t="s">
        <v>299</v>
      </c>
      <c r="C191" s="60" t="s">
        <v>493</v>
      </c>
      <c r="D191" s="60" t="s">
        <v>58</v>
      </c>
      <c r="E191" s="39">
        <v>8</v>
      </c>
      <c r="F191" s="60" t="s">
        <v>283</v>
      </c>
      <c r="G191" s="60" t="s">
        <v>310</v>
      </c>
      <c r="H191" s="60" t="s">
        <v>191</v>
      </c>
      <c r="I191" s="60" t="s">
        <v>319</v>
      </c>
      <c r="J191" s="61" t="s">
        <v>503</v>
      </c>
      <c r="K191" s="62">
        <v>27201</v>
      </c>
      <c r="L191" s="62">
        <v>27201</v>
      </c>
    </row>
    <row r="192" spans="1:12" x14ac:dyDescent="0.3">
      <c r="A192" s="60" t="s">
        <v>33</v>
      </c>
      <c r="B192" s="60" t="s">
        <v>299</v>
      </c>
      <c r="C192" s="60" t="s">
        <v>493</v>
      </c>
      <c r="D192" s="60" t="s">
        <v>58</v>
      </c>
      <c r="E192" s="39">
        <v>8</v>
      </c>
      <c r="F192" s="60" t="s">
        <v>283</v>
      </c>
      <c r="G192" s="60" t="s">
        <v>310</v>
      </c>
      <c r="H192" s="60" t="s">
        <v>191</v>
      </c>
      <c r="I192" s="60" t="s">
        <v>319</v>
      </c>
      <c r="J192" s="61" t="s">
        <v>504</v>
      </c>
      <c r="K192" s="62">
        <v>370210.11999999994</v>
      </c>
      <c r="L192" s="62">
        <v>370210.11999999994</v>
      </c>
    </row>
    <row r="193" spans="1:12" x14ac:dyDescent="0.3">
      <c r="A193" s="60" t="s">
        <v>33</v>
      </c>
      <c r="B193" s="60" t="s">
        <v>299</v>
      </c>
      <c r="C193" s="60" t="s">
        <v>493</v>
      </c>
      <c r="D193" s="60" t="s">
        <v>58</v>
      </c>
      <c r="E193" s="39">
        <v>8</v>
      </c>
      <c r="F193" s="60" t="s">
        <v>283</v>
      </c>
      <c r="G193" s="60" t="s">
        <v>310</v>
      </c>
      <c r="H193" s="60" t="s">
        <v>191</v>
      </c>
      <c r="I193" s="60" t="s">
        <v>319</v>
      </c>
      <c r="J193" s="61" t="s">
        <v>505</v>
      </c>
      <c r="K193" s="62">
        <v>-33645.919999999998</v>
      </c>
      <c r="L193" s="62">
        <v>-33645.919999999998</v>
      </c>
    </row>
    <row r="194" spans="1:12" x14ac:dyDescent="0.3">
      <c r="A194" s="60" t="s">
        <v>33</v>
      </c>
      <c r="B194" s="60" t="s">
        <v>299</v>
      </c>
      <c r="C194" s="60" t="s">
        <v>493</v>
      </c>
      <c r="D194" s="60" t="s">
        <v>58</v>
      </c>
      <c r="E194" s="39">
        <v>8</v>
      </c>
      <c r="F194" s="60" t="s">
        <v>283</v>
      </c>
      <c r="G194" s="60" t="s">
        <v>310</v>
      </c>
      <c r="H194" s="60" t="s">
        <v>191</v>
      </c>
      <c r="I194" s="60" t="s">
        <v>338</v>
      </c>
      <c r="J194" s="61" t="s">
        <v>506</v>
      </c>
      <c r="K194" s="62">
        <v>-1035867.94</v>
      </c>
      <c r="L194" s="62">
        <v>-1035867.94</v>
      </c>
    </row>
    <row r="195" spans="1:12" x14ac:dyDescent="0.3">
      <c r="A195" s="60" t="s">
        <v>33</v>
      </c>
      <c r="B195" s="60" t="s">
        <v>299</v>
      </c>
      <c r="C195" s="60" t="s">
        <v>493</v>
      </c>
      <c r="D195" s="60" t="s">
        <v>206</v>
      </c>
      <c r="E195" s="39">
        <v>2</v>
      </c>
      <c r="F195" s="60" t="s">
        <v>283</v>
      </c>
      <c r="G195" s="60" t="s">
        <v>310</v>
      </c>
      <c r="H195" s="60" t="s">
        <v>191</v>
      </c>
      <c r="I195" s="60" t="s">
        <v>311</v>
      </c>
      <c r="J195" s="61" t="s">
        <v>509</v>
      </c>
      <c r="K195" s="62">
        <v>315321.98000000062</v>
      </c>
      <c r="L195" s="62">
        <v>312254.7800000009</v>
      </c>
    </row>
    <row r="196" spans="1:12" x14ac:dyDescent="0.3">
      <c r="A196" s="60" t="s">
        <v>33</v>
      </c>
      <c r="B196" s="60" t="s">
        <v>299</v>
      </c>
      <c r="C196" s="60" t="s">
        <v>493</v>
      </c>
      <c r="D196" s="60" t="s">
        <v>206</v>
      </c>
      <c r="E196" s="39">
        <v>2</v>
      </c>
      <c r="F196" s="60" t="s">
        <v>283</v>
      </c>
      <c r="G196" s="60" t="s">
        <v>310</v>
      </c>
      <c r="H196" s="60" t="s">
        <v>191</v>
      </c>
      <c r="I196" s="60" t="s">
        <v>311</v>
      </c>
      <c r="J196" s="61" t="s">
        <v>510</v>
      </c>
      <c r="K196" s="62">
        <v>494036.18</v>
      </c>
      <c r="L196" s="62">
        <v>494036.18</v>
      </c>
    </row>
    <row r="197" spans="1:12" x14ac:dyDescent="0.3">
      <c r="A197" s="60" t="s">
        <v>33</v>
      </c>
      <c r="B197" s="60" t="s">
        <v>299</v>
      </c>
      <c r="C197" s="60" t="s">
        <v>493</v>
      </c>
      <c r="D197" s="60" t="s">
        <v>206</v>
      </c>
      <c r="E197" s="39">
        <v>2</v>
      </c>
      <c r="F197" s="60" t="s">
        <v>283</v>
      </c>
      <c r="G197" s="60" t="s">
        <v>310</v>
      </c>
      <c r="H197" s="60" t="s">
        <v>191</v>
      </c>
      <c r="I197" s="60" t="s">
        <v>319</v>
      </c>
      <c r="J197" s="61" t="s">
        <v>511</v>
      </c>
      <c r="K197" s="62">
        <v>375421.6</v>
      </c>
      <c r="L197" s="62">
        <v>375421.6</v>
      </c>
    </row>
    <row r="198" spans="1:12" x14ac:dyDescent="0.3">
      <c r="A198" s="60" t="s">
        <v>33</v>
      </c>
      <c r="B198" s="60" t="s">
        <v>299</v>
      </c>
      <c r="C198" s="60" t="s">
        <v>493</v>
      </c>
      <c r="D198" s="60" t="s">
        <v>206</v>
      </c>
      <c r="E198" s="39">
        <v>2</v>
      </c>
      <c r="F198" s="60" t="s">
        <v>283</v>
      </c>
      <c r="G198" s="60" t="s">
        <v>310</v>
      </c>
      <c r="H198" s="60" t="s">
        <v>191</v>
      </c>
      <c r="I198" s="60" t="s">
        <v>338</v>
      </c>
      <c r="J198" s="61" t="s">
        <v>512</v>
      </c>
      <c r="K198" s="62">
        <v>4409692.4000000004</v>
      </c>
      <c r="L198" s="62">
        <v>4409692.4000000004</v>
      </c>
    </row>
    <row r="199" spans="1:12" x14ac:dyDescent="0.3">
      <c r="A199" s="60" t="s">
        <v>33</v>
      </c>
      <c r="B199" s="60" t="s">
        <v>299</v>
      </c>
      <c r="C199" s="60" t="s">
        <v>493</v>
      </c>
      <c r="D199" s="60" t="s">
        <v>206</v>
      </c>
      <c r="E199" s="39">
        <v>2</v>
      </c>
      <c r="F199" s="60" t="s">
        <v>283</v>
      </c>
      <c r="G199" s="60" t="s">
        <v>310</v>
      </c>
      <c r="H199" s="60" t="s">
        <v>191</v>
      </c>
      <c r="I199" s="60" t="s">
        <v>338</v>
      </c>
      <c r="J199" s="61" t="s">
        <v>513</v>
      </c>
      <c r="K199" s="62">
        <v>4661951.7</v>
      </c>
      <c r="L199" s="62">
        <v>4661951.7</v>
      </c>
    </row>
    <row r="200" spans="1:12" x14ac:dyDescent="0.3">
      <c r="A200" s="60" t="s">
        <v>33</v>
      </c>
      <c r="B200" s="60" t="s">
        <v>299</v>
      </c>
      <c r="C200" s="60" t="s">
        <v>493</v>
      </c>
      <c r="D200" s="60" t="s">
        <v>206</v>
      </c>
      <c r="E200" s="39">
        <v>2</v>
      </c>
      <c r="F200" s="60" t="s">
        <v>283</v>
      </c>
      <c r="G200" s="60" t="s">
        <v>310</v>
      </c>
      <c r="H200" s="60" t="s">
        <v>191</v>
      </c>
      <c r="I200" s="60" t="s">
        <v>360</v>
      </c>
      <c r="J200" s="61" t="s">
        <v>514</v>
      </c>
      <c r="K200" s="62">
        <v>1021918.26</v>
      </c>
      <c r="L200" s="62">
        <v>1021918.26</v>
      </c>
    </row>
    <row r="201" spans="1:12" x14ac:dyDescent="0.3">
      <c r="A201" s="60" t="s">
        <v>33</v>
      </c>
      <c r="B201" s="60" t="s">
        <v>299</v>
      </c>
      <c r="C201" s="60" t="s">
        <v>493</v>
      </c>
      <c r="D201" s="60" t="s">
        <v>206</v>
      </c>
      <c r="E201" s="39">
        <v>2</v>
      </c>
      <c r="F201" s="60" t="s">
        <v>283</v>
      </c>
      <c r="G201" s="60" t="s">
        <v>310</v>
      </c>
      <c r="H201" s="60" t="s">
        <v>191</v>
      </c>
      <c r="I201" s="60" t="s">
        <v>360</v>
      </c>
      <c r="J201" s="61" t="s">
        <v>515</v>
      </c>
      <c r="K201" s="62">
        <v>1051552.55</v>
      </c>
      <c r="L201" s="62">
        <v>1051552.55</v>
      </c>
    </row>
    <row r="202" spans="1:12" x14ac:dyDescent="0.3">
      <c r="A202" s="60" t="s">
        <v>33</v>
      </c>
      <c r="B202" s="60" t="s">
        <v>299</v>
      </c>
      <c r="C202" s="60" t="s">
        <v>493</v>
      </c>
      <c r="D202" s="60" t="s">
        <v>208</v>
      </c>
      <c r="E202" s="39">
        <v>3</v>
      </c>
      <c r="F202" s="60" t="s">
        <v>283</v>
      </c>
      <c r="G202" s="60" t="s">
        <v>310</v>
      </c>
      <c r="H202" s="60" t="s">
        <v>191</v>
      </c>
      <c r="I202" s="60" t="s">
        <v>311</v>
      </c>
      <c r="J202" s="61" t="s">
        <v>516</v>
      </c>
      <c r="K202" s="62">
        <v>36810.175414967205</v>
      </c>
      <c r="L202" s="62">
        <v>36810.175414967205</v>
      </c>
    </row>
    <row r="203" spans="1:12" x14ac:dyDescent="0.3">
      <c r="A203" s="60" t="s">
        <v>33</v>
      </c>
      <c r="B203" s="60" t="s">
        <v>299</v>
      </c>
      <c r="C203" s="60" t="s">
        <v>493</v>
      </c>
      <c r="D203" s="60" t="s">
        <v>208</v>
      </c>
      <c r="E203" s="39">
        <v>3</v>
      </c>
      <c r="F203" s="60" t="s">
        <v>283</v>
      </c>
      <c r="G203" s="60" t="s">
        <v>310</v>
      </c>
      <c r="H203" s="60" t="s">
        <v>191</v>
      </c>
      <c r="I203" s="60" t="s">
        <v>311</v>
      </c>
      <c r="J203" s="61" t="s">
        <v>517</v>
      </c>
      <c r="K203" s="62">
        <v>36844.684773172114</v>
      </c>
      <c r="L203" s="62">
        <v>36844.684773172114</v>
      </c>
    </row>
    <row r="204" spans="1:12" x14ac:dyDescent="0.3">
      <c r="A204" s="60" t="s">
        <v>33</v>
      </c>
      <c r="B204" s="60" t="s">
        <v>299</v>
      </c>
      <c r="C204" s="60" t="s">
        <v>493</v>
      </c>
      <c r="D204" s="60" t="s">
        <v>208</v>
      </c>
      <c r="E204" s="39">
        <v>3</v>
      </c>
      <c r="F204" s="60" t="s">
        <v>283</v>
      </c>
      <c r="G204" s="60" t="s">
        <v>310</v>
      </c>
      <c r="H204" s="60" t="s">
        <v>191</v>
      </c>
      <c r="I204" s="60" t="s">
        <v>311</v>
      </c>
      <c r="J204" s="61" t="s">
        <v>518</v>
      </c>
      <c r="K204" s="62">
        <v>472308.9161349085</v>
      </c>
      <c r="L204" s="62">
        <v>472308.9161349085</v>
      </c>
    </row>
    <row r="205" spans="1:12" x14ac:dyDescent="0.3">
      <c r="A205" s="60" t="s">
        <v>33</v>
      </c>
      <c r="B205" s="60" t="s">
        <v>299</v>
      </c>
      <c r="C205" s="60" t="s">
        <v>493</v>
      </c>
      <c r="D205" s="60" t="s">
        <v>208</v>
      </c>
      <c r="E205" s="39">
        <v>3</v>
      </c>
      <c r="F205" s="60" t="s">
        <v>283</v>
      </c>
      <c r="G205" s="60" t="s">
        <v>310</v>
      </c>
      <c r="H205" s="60" t="s">
        <v>191</v>
      </c>
      <c r="I205" s="60" t="s">
        <v>311</v>
      </c>
      <c r="J205" s="61" t="s">
        <v>519</v>
      </c>
      <c r="K205" s="62">
        <v>261412.16833183862</v>
      </c>
      <c r="L205" s="62">
        <v>261412.16833183862</v>
      </c>
    </row>
    <row r="206" spans="1:12" x14ac:dyDescent="0.3">
      <c r="A206" s="60" t="s">
        <v>33</v>
      </c>
      <c r="B206" s="60" t="s">
        <v>299</v>
      </c>
      <c r="C206" s="60" t="s">
        <v>493</v>
      </c>
      <c r="D206" s="60" t="s">
        <v>208</v>
      </c>
      <c r="E206" s="39">
        <v>3</v>
      </c>
      <c r="F206" s="60" t="s">
        <v>283</v>
      </c>
      <c r="G206" s="60" t="s">
        <v>310</v>
      </c>
      <c r="H206" s="60" t="s">
        <v>191</v>
      </c>
      <c r="I206" s="60" t="s">
        <v>311</v>
      </c>
      <c r="J206" s="61" t="s">
        <v>520</v>
      </c>
      <c r="K206" s="62">
        <v>638120.75241416832</v>
      </c>
      <c r="L206" s="62">
        <v>638120.75241416832</v>
      </c>
    </row>
    <row r="207" spans="1:12" x14ac:dyDescent="0.3">
      <c r="A207" s="60" t="s">
        <v>33</v>
      </c>
      <c r="B207" s="60" t="s">
        <v>299</v>
      </c>
      <c r="C207" s="60" t="s">
        <v>493</v>
      </c>
      <c r="D207" s="60" t="s">
        <v>208</v>
      </c>
      <c r="E207" s="39">
        <v>3</v>
      </c>
      <c r="F207" s="60" t="s">
        <v>283</v>
      </c>
      <c r="G207" s="60" t="s">
        <v>310</v>
      </c>
      <c r="H207" s="60" t="s">
        <v>191</v>
      </c>
      <c r="I207" s="60" t="s">
        <v>311</v>
      </c>
      <c r="J207" s="61" t="s">
        <v>521</v>
      </c>
      <c r="K207" s="62">
        <v>164715.48666885388</v>
      </c>
      <c r="L207" s="62">
        <v>164715.48666885388</v>
      </c>
    </row>
    <row r="208" spans="1:12" x14ac:dyDescent="0.3">
      <c r="A208" s="60" t="s">
        <v>33</v>
      </c>
      <c r="B208" s="60" t="s">
        <v>299</v>
      </c>
      <c r="C208" s="60" t="s">
        <v>493</v>
      </c>
      <c r="D208" s="60" t="s">
        <v>208</v>
      </c>
      <c r="E208" s="39">
        <v>3</v>
      </c>
      <c r="F208" s="60" t="s">
        <v>283</v>
      </c>
      <c r="G208" s="60" t="s">
        <v>310</v>
      </c>
      <c r="H208" s="60" t="s">
        <v>191</v>
      </c>
      <c r="I208" s="60" t="s">
        <v>311</v>
      </c>
      <c r="J208" s="61" t="s">
        <v>522</v>
      </c>
      <c r="K208" s="62">
        <v>2271532.0847009989</v>
      </c>
      <c r="L208" s="62">
        <v>2271532.0847009989</v>
      </c>
    </row>
    <row r="209" spans="1:12" x14ac:dyDescent="0.3">
      <c r="A209" s="60" t="s">
        <v>33</v>
      </c>
      <c r="B209" s="60" t="s">
        <v>299</v>
      </c>
      <c r="C209" s="60" t="s">
        <v>493</v>
      </c>
      <c r="D209" s="60" t="s">
        <v>208</v>
      </c>
      <c r="E209" s="39">
        <v>3</v>
      </c>
      <c r="F209" s="60" t="s">
        <v>283</v>
      </c>
      <c r="G209" s="60" t="s">
        <v>310</v>
      </c>
      <c r="H209" s="60" t="s">
        <v>191</v>
      </c>
      <c r="I209" s="60" t="s">
        <v>311</v>
      </c>
      <c r="J209" s="61" t="s">
        <v>523</v>
      </c>
      <c r="K209" s="62">
        <v>85076.64776902592</v>
      </c>
      <c r="L209" s="62">
        <v>85076.64776902592</v>
      </c>
    </row>
    <row r="210" spans="1:12" x14ac:dyDescent="0.3">
      <c r="A210" s="60" t="s">
        <v>33</v>
      </c>
      <c r="B210" s="60" t="s">
        <v>299</v>
      </c>
      <c r="C210" s="60" t="s">
        <v>493</v>
      </c>
      <c r="D210" s="60" t="s">
        <v>208</v>
      </c>
      <c r="E210" s="39">
        <v>3</v>
      </c>
      <c r="F210" s="60" t="s">
        <v>283</v>
      </c>
      <c r="G210" s="60" t="s">
        <v>310</v>
      </c>
      <c r="H210" s="60" t="s">
        <v>191</v>
      </c>
      <c r="I210" s="60" t="s">
        <v>311</v>
      </c>
      <c r="J210" s="61" t="s">
        <v>524</v>
      </c>
      <c r="K210" s="62">
        <v>306621.51754139242</v>
      </c>
      <c r="L210" s="62">
        <v>306621.51754139242</v>
      </c>
    </row>
    <row r="211" spans="1:12" x14ac:dyDescent="0.3">
      <c r="A211" s="60" t="s">
        <v>33</v>
      </c>
      <c r="B211" s="60" t="s">
        <v>299</v>
      </c>
      <c r="C211" s="60" t="s">
        <v>493</v>
      </c>
      <c r="D211" s="60" t="s">
        <v>208</v>
      </c>
      <c r="E211" s="39">
        <v>3</v>
      </c>
      <c r="F211" s="60" t="s">
        <v>283</v>
      </c>
      <c r="G211" s="60" t="s">
        <v>310</v>
      </c>
      <c r="H211" s="60" t="s">
        <v>191</v>
      </c>
      <c r="I211" s="60" t="s">
        <v>311</v>
      </c>
      <c r="J211" s="61" t="s">
        <v>525</v>
      </c>
      <c r="K211" s="62">
        <v>37157.188961309286</v>
      </c>
      <c r="L211" s="62">
        <v>37157.188961309286</v>
      </c>
    </row>
    <row r="212" spans="1:12" x14ac:dyDescent="0.3">
      <c r="A212" s="60" t="s">
        <v>33</v>
      </c>
      <c r="B212" s="60" t="s">
        <v>299</v>
      </c>
      <c r="C212" s="60" t="s">
        <v>493</v>
      </c>
      <c r="D212" s="60" t="s">
        <v>208</v>
      </c>
      <c r="E212" s="39">
        <v>3</v>
      </c>
      <c r="F212" s="60" t="s">
        <v>283</v>
      </c>
      <c r="G212" s="60" t="s">
        <v>310</v>
      </c>
      <c r="H212" s="60" t="s">
        <v>191</v>
      </c>
      <c r="I212" s="60" t="s">
        <v>311</v>
      </c>
      <c r="J212" s="61" t="s">
        <v>526</v>
      </c>
      <c r="K212" s="62">
        <v>235386.9423414905</v>
      </c>
      <c r="L212" s="62">
        <v>235386.9423414905</v>
      </c>
    </row>
    <row r="213" spans="1:12" x14ac:dyDescent="0.3">
      <c r="A213" s="60" t="s">
        <v>33</v>
      </c>
      <c r="B213" s="60" t="s">
        <v>299</v>
      </c>
      <c r="C213" s="60" t="s">
        <v>493</v>
      </c>
      <c r="D213" s="60" t="s">
        <v>208</v>
      </c>
      <c r="E213" s="39">
        <v>3</v>
      </c>
      <c r="F213" s="60" t="s">
        <v>283</v>
      </c>
      <c r="G213" s="60" t="s">
        <v>310</v>
      </c>
      <c r="H213" s="60" t="s">
        <v>191</v>
      </c>
      <c r="I213" s="60" t="s">
        <v>319</v>
      </c>
      <c r="J213" s="61" t="s">
        <v>527</v>
      </c>
      <c r="K213" s="62">
        <v>31631.151732956929</v>
      </c>
      <c r="L213" s="62">
        <v>31631.151732956929</v>
      </c>
    </row>
    <row r="214" spans="1:12" x14ac:dyDescent="0.3">
      <c r="A214" s="60" t="s">
        <v>33</v>
      </c>
      <c r="B214" s="60" t="s">
        <v>299</v>
      </c>
      <c r="C214" s="60" t="s">
        <v>493</v>
      </c>
      <c r="D214" s="60" t="s">
        <v>208</v>
      </c>
      <c r="E214" s="39">
        <v>3</v>
      </c>
      <c r="F214" s="60" t="s">
        <v>283</v>
      </c>
      <c r="G214" s="60" t="s">
        <v>310</v>
      </c>
      <c r="H214" s="60" t="s">
        <v>191</v>
      </c>
      <c r="I214" s="60" t="s">
        <v>319</v>
      </c>
      <c r="J214" s="61" t="s">
        <v>528</v>
      </c>
      <c r="K214" s="62">
        <v>529795.5756055098</v>
      </c>
      <c r="L214" s="62">
        <v>528089.05560551025</v>
      </c>
    </row>
    <row r="215" spans="1:12" x14ac:dyDescent="0.3">
      <c r="A215" s="60" t="s">
        <v>33</v>
      </c>
      <c r="B215" s="60" t="s">
        <v>299</v>
      </c>
      <c r="C215" s="60" t="s">
        <v>493</v>
      </c>
      <c r="D215" s="60" t="s">
        <v>208</v>
      </c>
      <c r="E215" s="39">
        <v>3</v>
      </c>
      <c r="F215" s="60" t="s">
        <v>283</v>
      </c>
      <c r="G215" s="60" t="s">
        <v>310</v>
      </c>
      <c r="H215" s="60" t="s">
        <v>191</v>
      </c>
      <c r="I215" s="60" t="s">
        <v>319</v>
      </c>
      <c r="J215" s="61" t="s">
        <v>529</v>
      </c>
      <c r="K215" s="62">
        <v>525667.44231406471</v>
      </c>
      <c r="L215" s="62">
        <v>523959.36231406493</v>
      </c>
    </row>
    <row r="216" spans="1:12" x14ac:dyDescent="0.3">
      <c r="A216" s="60" t="s">
        <v>33</v>
      </c>
      <c r="B216" s="60" t="s">
        <v>299</v>
      </c>
      <c r="C216" s="60" t="s">
        <v>493</v>
      </c>
      <c r="D216" s="60" t="s">
        <v>208</v>
      </c>
      <c r="E216" s="39">
        <v>3</v>
      </c>
      <c r="F216" s="60" t="s">
        <v>283</v>
      </c>
      <c r="G216" s="60" t="s">
        <v>310</v>
      </c>
      <c r="H216" s="60" t="s">
        <v>191</v>
      </c>
      <c r="I216" s="60" t="s">
        <v>319</v>
      </c>
      <c r="J216" s="61" t="s">
        <v>530</v>
      </c>
      <c r="K216" s="62">
        <v>362008.87792177522</v>
      </c>
      <c r="L216" s="62">
        <v>359391.07792177494</v>
      </c>
    </row>
    <row r="217" spans="1:12" x14ac:dyDescent="0.3">
      <c r="A217" s="60" t="s">
        <v>33</v>
      </c>
      <c r="B217" s="60" t="s">
        <v>299</v>
      </c>
      <c r="C217" s="60" t="s">
        <v>493</v>
      </c>
      <c r="D217" s="60" t="s">
        <v>208</v>
      </c>
      <c r="E217" s="39">
        <v>3</v>
      </c>
      <c r="F217" s="60" t="s">
        <v>283</v>
      </c>
      <c r="G217" s="60" t="s">
        <v>310</v>
      </c>
      <c r="H217" s="60" t="s">
        <v>191</v>
      </c>
      <c r="I217" s="60" t="s">
        <v>319</v>
      </c>
      <c r="J217" s="61" t="s">
        <v>531</v>
      </c>
      <c r="K217" s="62">
        <v>397813.0527841947</v>
      </c>
      <c r="L217" s="62">
        <v>395212.89278419479</v>
      </c>
    </row>
    <row r="218" spans="1:12" x14ac:dyDescent="0.3">
      <c r="A218" s="60" t="s">
        <v>33</v>
      </c>
      <c r="B218" s="60" t="s">
        <v>299</v>
      </c>
      <c r="C218" s="60" t="s">
        <v>493</v>
      </c>
      <c r="D218" s="60" t="s">
        <v>208</v>
      </c>
      <c r="E218" s="39">
        <v>3</v>
      </c>
      <c r="F218" s="60" t="s">
        <v>283</v>
      </c>
      <c r="G218" s="60" t="s">
        <v>310</v>
      </c>
      <c r="H218" s="60" t="s">
        <v>191</v>
      </c>
      <c r="I218" s="60" t="s">
        <v>319</v>
      </c>
      <c r="J218" s="61" t="s">
        <v>532</v>
      </c>
      <c r="K218" s="62">
        <v>518265.35145037022</v>
      </c>
      <c r="L218" s="62">
        <v>518265.35145037022</v>
      </c>
    </row>
    <row r="219" spans="1:12" x14ac:dyDescent="0.3">
      <c r="A219" s="60" t="s">
        <v>33</v>
      </c>
      <c r="B219" s="60" t="s">
        <v>299</v>
      </c>
      <c r="C219" s="60" t="s">
        <v>493</v>
      </c>
      <c r="D219" s="60" t="s">
        <v>208</v>
      </c>
      <c r="E219" s="39">
        <v>3</v>
      </c>
      <c r="F219" s="60" t="s">
        <v>283</v>
      </c>
      <c r="G219" s="60" t="s">
        <v>310</v>
      </c>
      <c r="H219" s="60" t="s">
        <v>191</v>
      </c>
      <c r="I219" s="60" t="s">
        <v>319</v>
      </c>
      <c r="J219" s="61" t="s">
        <v>533</v>
      </c>
      <c r="K219" s="62">
        <v>48468875.979814418</v>
      </c>
      <c r="L219" s="62">
        <v>48468875.979814418</v>
      </c>
    </row>
    <row r="220" spans="1:12" x14ac:dyDescent="0.3">
      <c r="A220" s="60" t="s">
        <v>33</v>
      </c>
      <c r="B220" s="60" t="s">
        <v>299</v>
      </c>
      <c r="C220" s="60" t="s">
        <v>493</v>
      </c>
      <c r="D220" s="60" t="s">
        <v>208</v>
      </c>
      <c r="E220" s="39">
        <v>3</v>
      </c>
      <c r="F220" s="60" t="s">
        <v>283</v>
      </c>
      <c r="G220" s="60" t="s">
        <v>310</v>
      </c>
      <c r="H220" s="60" t="s">
        <v>191</v>
      </c>
      <c r="I220" s="60" t="s">
        <v>319</v>
      </c>
      <c r="J220" s="61" t="s">
        <v>534</v>
      </c>
      <c r="K220" s="62">
        <v>47145281.215648353</v>
      </c>
      <c r="L220" s="62">
        <v>47145281.215648353</v>
      </c>
    </row>
    <row r="221" spans="1:12" x14ac:dyDescent="0.3">
      <c r="A221" s="60" t="s">
        <v>33</v>
      </c>
      <c r="B221" s="60" t="s">
        <v>299</v>
      </c>
      <c r="C221" s="60" t="s">
        <v>493</v>
      </c>
      <c r="D221" s="60" t="s">
        <v>208</v>
      </c>
      <c r="E221" s="39">
        <v>3</v>
      </c>
      <c r="F221" s="60" t="s">
        <v>283</v>
      </c>
      <c r="G221" s="60" t="s">
        <v>310</v>
      </c>
      <c r="H221" s="60" t="s">
        <v>191</v>
      </c>
      <c r="I221" s="60" t="s">
        <v>319</v>
      </c>
      <c r="J221" s="61" t="s">
        <v>535</v>
      </c>
      <c r="K221" s="62">
        <v>19503713.805552084</v>
      </c>
      <c r="L221" s="62">
        <v>19503713.805552084</v>
      </c>
    </row>
    <row r="222" spans="1:12" x14ac:dyDescent="0.3">
      <c r="A222" s="60" t="s">
        <v>33</v>
      </c>
      <c r="B222" s="60" t="s">
        <v>299</v>
      </c>
      <c r="C222" s="60" t="s">
        <v>493</v>
      </c>
      <c r="D222" s="60" t="s">
        <v>208</v>
      </c>
      <c r="E222" s="39">
        <v>3</v>
      </c>
      <c r="F222" s="60" t="s">
        <v>283</v>
      </c>
      <c r="G222" s="60" t="s">
        <v>310</v>
      </c>
      <c r="H222" s="60" t="s">
        <v>191</v>
      </c>
      <c r="I222" s="60" t="s">
        <v>319</v>
      </c>
      <c r="J222" s="61" t="s">
        <v>536</v>
      </c>
      <c r="K222" s="62">
        <v>94327.465724979891</v>
      </c>
      <c r="L222" s="62">
        <v>94327.465724979891</v>
      </c>
    </row>
    <row r="223" spans="1:12" x14ac:dyDescent="0.3">
      <c r="A223" s="60" t="s">
        <v>33</v>
      </c>
      <c r="B223" s="60" t="s">
        <v>299</v>
      </c>
      <c r="C223" s="60" t="s">
        <v>493</v>
      </c>
      <c r="D223" s="60" t="s">
        <v>208</v>
      </c>
      <c r="E223" s="39">
        <v>3</v>
      </c>
      <c r="F223" s="60" t="s">
        <v>283</v>
      </c>
      <c r="G223" s="60" t="s">
        <v>310</v>
      </c>
      <c r="H223" s="60" t="s">
        <v>191</v>
      </c>
      <c r="I223" s="60" t="s">
        <v>319</v>
      </c>
      <c r="J223" s="61" t="s">
        <v>537</v>
      </c>
      <c r="K223" s="62">
        <v>20248598.212406576</v>
      </c>
      <c r="L223" s="62">
        <v>20248598.212406576</v>
      </c>
    </row>
    <row r="224" spans="1:12" x14ac:dyDescent="0.3">
      <c r="A224" s="60" t="s">
        <v>33</v>
      </c>
      <c r="B224" s="60" t="s">
        <v>299</v>
      </c>
      <c r="C224" s="60" t="s">
        <v>493</v>
      </c>
      <c r="D224" s="60" t="s">
        <v>208</v>
      </c>
      <c r="E224" s="39">
        <v>3</v>
      </c>
      <c r="F224" s="60" t="s">
        <v>283</v>
      </c>
      <c r="G224" s="60" t="s">
        <v>310</v>
      </c>
      <c r="H224" s="60" t="s">
        <v>191</v>
      </c>
      <c r="I224" s="60" t="s">
        <v>335</v>
      </c>
      <c r="J224" s="61" t="s">
        <v>538</v>
      </c>
      <c r="K224" s="62">
        <v>7366821.3151526516</v>
      </c>
      <c r="L224" s="62">
        <v>7307821.755152653</v>
      </c>
    </row>
    <row r="225" spans="1:12" x14ac:dyDescent="0.3">
      <c r="A225" s="60" t="s">
        <v>33</v>
      </c>
      <c r="B225" s="60" t="s">
        <v>299</v>
      </c>
      <c r="C225" s="60" t="s">
        <v>493</v>
      </c>
      <c r="D225" s="60" t="s">
        <v>208</v>
      </c>
      <c r="E225" s="39">
        <v>3</v>
      </c>
      <c r="F225" s="60" t="s">
        <v>283</v>
      </c>
      <c r="G225" s="60" t="s">
        <v>310</v>
      </c>
      <c r="H225" s="60" t="s">
        <v>191</v>
      </c>
      <c r="I225" s="60" t="s">
        <v>335</v>
      </c>
      <c r="J225" s="61" t="s">
        <v>539</v>
      </c>
      <c r="K225" s="62">
        <v>287252.42776214157</v>
      </c>
      <c r="L225" s="62">
        <v>287252.42776214157</v>
      </c>
    </row>
    <row r="226" spans="1:12" x14ac:dyDescent="0.3">
      <c r="A226" s="60" t="s">
        <v>33</v>
      </c>
      <c r="B226" s="60" t="s">
        <v>299</v>
      </c>
      <c r="C226" s="60" t="s">
        <v>493</v>
      </c>
      <c r="D226" s="60" t="s">
        <v>208</v>
      </c>
      <c r="E226" s="39">
        <v>3</v>
      </c>
      <c r="F226" s="60" t="s">
        <v>283</v>
      </c>
      <c r="G226" s="60" t="s">
        <v>310</v>
      </c>
      <c r="H226" s="60" t="s">
        <v>191</v>
      </c>
      <c r="I226" s="60" t="s">
        <v>335</v>
      </c>
      <c r="J226" s="61" t="s">
        <v>540</v>
      </c>
      <c r="K226" s="62">
        <v>7476980.7652667733</v>
      </c>
      <c r="L226" s="62">
        <v>7476980.7652667733</v>
      </c>
    </row>
    <row r="227" spans="1:12" x14ac:dyDescent="0.3">
      <c r="A227" s="60" t="s">
        <v>33</v>
      </c>
      <c r="B227" s="60" t="s">
        <v>299</v>
      </c>
      <c r="C227" s="60" t="s">
        <v>493</v>
      </c>
      <c r="D227" s="60" t="s">
        <v>208</v>
      </c>
      <c r="E227" s="39">
        <v>3</v>
      </c>
      <c r="F227" s="60" t="s">
        <v>283</v>
      </c>
      <c r="G227" s="60" t="s">
        <v>310</v>
      </c>
      <c r="H227" s="60" t="s">
        <v>191</v>
      </c>
      <c r="I227" s="60" t="s">
        <v>338</v>
      </c>
      <c r="J227" s="61" t="s">
        <v>541</v>
      </c>
      <c r="K227" s="62">
        <v>4322339.2043812787</v>
      </c>
      <c r="L227" s="62">
        <v>4322339.2043812787</v>
      </c>
    </row>
    <row r="228" spans="1:12" x14ac:dyDescent="0.3">
      <c r="A228" s="60" t="s">
        <v>33</v>
      </c>
      <c r="B228" s="60" t="s">
        <v>299</v>
      </c>
      <c r="C228" s="60" t="s">
        <v>493</v>
      </c>
      <c r="D228" s="60" t="s">
        <v>208</v>
      </c>
      <c r="E228" s="39">
        <v>3</v>
      </c>
      <c r="F228" s="60" t="s">
        <v>283</v>
      </c>
      <c r="G228" s="60" t="s">
        <v>310</v>
      </c>
      <c r="H228" s="60" t="s">
        <v>191</v>
      </c>
      <c r="I228" s="60" t="s">
        <v>338</v>
      </c>
      <c r="J228" s="61" t="s">
        <v>542</v>
      </c>
      <c r="K228" s="62">
        <v>34754.093653383199</v>
      </c>
      <c r="L228" s="62">
        <v>34754.093653383199</v>
      </c>
    </row>
    <row r="229" spans="1:12" x14ac:dyDescent="0.3">
      <c r="A229" s="60" t="s">
        <v>33</v>
      </c>
      <c r="B229" s="60" t="s">
        <v>299</v>
      </c>
      <c r="C229" s="60" t="s">
        <v>493</v>
      </c>
      <c r="D229" s="60" t="s">
        <v>208</v>
      </c>
      <c r="E229" s="39">
        <v>3</v>
      </c>
      <c r="F229" s="60" t="s">
        <v>283</v>
      </c>
      <c r="G229" s="60" t="s">
        <v>310</v>
      </c>
      <c r="H229" s="60" t="s">
        <v>191</v>
      </c>
      <c r="I229" s="60" t="s">
        <v>360</v>
      </c>
      <c r="J229" s="61" t="s">
        <v>543</v>
      </c>
      <c r="K229" s="62">
        <v>23106.890264714817</v>
      </c>
      <c r="L229" s="62">
        <v>23106.890264714817</v>
      </c>
    </row>
    <row r="230" spans="1:12" x14ac:dyDescent="0.3">
      <c r="A230" s="60" t="s">
        <v>33</v>
      </c>
      <c r="B230" s="60" t="s">
        <v>299</v>
      </c>
      <c r="C230" s="60" t="s">
        <v>493</v>
      </c>
      <c r="D230" s="60" t="s">
        <v>208</v>
      </c>
      <c r="E230" s="39">
        <v>3</v>
      </c>
      <c r="F230" s="60" t="s">
        <v>283</v>
      </c>
      <c r="G230" s="60" t="s">
        <v>310</v>
      </c>
      <c r="H230" s="60" t="s">
        <v>191</v>
      </c>
      <c r="I230" s="60" t="s">
        <v>360</v>
      </c>
      <c r="J230" s="61" t="s">
        <v>544</v>
      </c>
      <c r="K230" s="62">
        <v>1002858.409128355</v>
      </c>
      <c r="L230" s="62">
        <v>1002858.409128355</v>
      </c>
    </row>
    <row r="231" spans="1:12" x14ac:dyDescent="0.3">
      <c r="A231" s="60" t="s">
        <v>33</v>
      </c>
      <c r="B231" s="60" t="s">
        <v>299</v>
      </c>
      <c r="C231" s="60" t="s">
        <v>493</v>
      </c>
      <c r="D231" s="60" t="s">
        <v>208</v>
      </c>
      <c r="E231" s="39">
        <v>3</v>
      </c>
      <c r="F231" s="60" t="s">
        <v>283</v>
      </c>
      <c r="G231" s="60" t="s">
        <v>191</v>
      </c>
      <c r="H231" s="60" t="s">
        <v>310</v>
      </c>
      <c r="I231" s="60" t="s">
        <v>231</v>
      </c>
      <c r="J231" s="61" t="s">
        <v>548</v>
      </c>
      <c r="K231" s="62">
        <v>428753.66931926727</v>
      </c>
      <c r="L231" s="62">
        <v>447816.20903593465</v>
      </c>
    </row>
    <row r="232" spans="1:12" x14ac:dyDescent="0.3">
      <c r="A232" s="60" t="s">
        <v>33</v>
      </c>
      <c r="B232" s="60" t="s">
        <v>299</v>
      </c>
      <c r="C232" s="60" t="s">
        <v>493</v>
      </c>
      <c r="D232" s="60" t="s">
        <v>214</v>
      </c>
      <c r="E232" s="39">
        <v>5</v>
      </c>
      <c r="F232" s="60" t="s">
        <v>283</v>
      </c>
      <c r="G232" s="60" t="s">
        <v>310</v>
      </c>
      <c r="H232" s="60" t="s">
        <v>191</v>
      </c>
      <c r="I232" s="60" t="s">
        <v>311</v>
      </c>
      <c r="J232" s="61" t="s">
        <v>549</v>
      </c>
      <c r="K232" s="62">
        <v>43193.33</v>
      </c>
      <c r="L232" s="62">
        <v>43193.33</v>
      </c>
    </row>
    <row r="233" spans="1:12" x14ac:dyDescent="0.3">
      <c r="A233" s="60" t="s">
        <v>33</v>
      </c>
      <c r="B233" s="60" t="s">
        <v>299</v>
      </c>
      <c r="C233" s="60" t="s">
        <v>493</v>
      </c>
      <c r="D233" s="60" t="s">
        <v>214</v>
      </c>
      <c r="E233" s="39">
        <v>5</v>
      </c>
      <c r="F233" s="60" t="s">
        <v>283</v>
      </c>
      <c r="G233" s="60" t="s">
        <v>310</v>
      </c>
      <c r="H233" s="60" t="s">
        <v>191</v>
      </c>
      <c r="I233" s="60" t="s">
        <v>311</v>
      </c>
      <c r="J233" s="61" t="s">
        <v>550</v>
      </c>
      <c r="K233" s="62">
        <v>42091.24</v>
      </c>
      <c r="L233" s="62">
        <v>42091.24</v>
      </c>
    </row>
    <row r="234" spans="1:12" x14ac:dyDescent="0.3">
      <c r="A234" s="60" t="s">
        <v>33</v>
      </c>
      <c r="B234" s="60" t="s">
        <v>299</v>
      </c>
      <c r="C234" s="60" t="s">
        <v>493</v>
      </c>
      <c r="D234" s="60" t="s">
        <v>214</v>
      </c>
      <c r="E234" s="39">
        <v>5</v>
      </c>
      <c r="F234" s="60" t="s">
        <v>283</v>
      </c>
      <c r="G234" s="60" t="s">
        <v>310</v>
      </c>
      <c r="H234" s="60" t="s">
        <v>191</v>
      </c>
      <c r="I234" s="60" t="s">
        <v>319</v>
      </c>
      <c r="J234" s="61" t="s">
        <v>551</v>
      </c>
      <c r="K234" s="62">
        <v>779.5</v>
      </c>
      <c r="L234" s="62">
        <v>779.5</v>
      </c>
    </row>
    <row r="235" spans="1:12" x14ac:dyDescent="0.3">
      <c r="A235" s="60" t="s">
        <v>33</v>
      </c>
      <c r="B235" s="60" t="s">
        <v>299</v>
      </c>
      <c r="C235" s="60" t="s">
        <v>493</v>
      </c>
      <c r="D235" s="60" t="s">
        <v>214</v>
      </c>
      <c r="E235" s="39">
        <v>5</v>
      </c>
      <c r="F235" s="60" t="s">
        <v>283</v>
      </c>
      <c r="G235" s="60" t="s">
        <v>310</v>
      </c>
      <c r="H235" s="60" t="s">
        <v>191</v>
      </c>
      <c r="I235" s="60" t="s">
        <v>319</v>
      </c>
      <c r="J235" s="61" t="s">
        <v>552</v>
      </c>
      <c r="K235" s="62">
        <v>2292.39</v>
      </c>
      <c r="L235" s="62">
        <v>2292.39</v>
      </c>
    </row>
    <row r="236" spans="1:12" x14ac:dyDescent="0.3">
      <c r="A236" s="60" t="s">
        <v>33</v>
      </c>
      <c r="B236" s="60" t="s">
        <v>299</v>
      </c>
      <c r="C236" s="60" t="s">
        <v>493</v>
      </c>
      <c r="D236" s="60" t="s">
        <v>214</v>
      </c>
      <c r="E236" s="39">
        <v>5</v>
      </c>
      <c r="F236" s="60" t="s">
        <v>283</v>
      </c>
      <c r="G236" s="60" t="s">
        <v>310</v>
      </c>
      <c r="H236" s="60" t="s">
        <v>191</v>
      </c>
      <c r="I236" s="60" t="s">
        <v>338</v>
      </c>
      <c r="J236" s="61" t="s">
        <v>553</v>
      </c>
      <c r="K236" s="62">
        <v>434354.64000000019</v>
      </c>
      <c r="L236" s="62">
        <v>428871.48000000027</v>
      </c>
    </row>
    <row r="237" spans="1:12" ht="15" thickBot="1" x14ac:dyDescent="0.35">
      <c r="A237" s="60" t="s">
        <v>33</v>
      </c>
      <c r="B237" s="60" t="s">
        <v>299</v>
      </c>
      <c r="C237" s="60" t="s">
        <v>493</v>
      </c>
      <c r="D237" s="60" t="s">
        <v>214</v>
      </c>
      <c r="E237" s="39">
        <v>5</v>
      </c>
      <c r="F237" s="60" t="s">
        <v>283</v>
      </c>
      <c r="G237" s="60" t="s">
        <v>310</v>
      </c>
      <c r="H237" s="60" t="s">
        <v>191</v>
      </c>
      <c r="I237" s="60" t="s">
        <v>360</v>
      </c>
      <c r="J237" s="61" t="s">
        <v>554</v>
      </c>
      <c r="K237" s="62">
        <v>9137.83</v>
      </c>
      <c r="L237" s="62">
        <v>9137.83</v>
      </c>
    </row>
    <row r="238" spans="1:12" x14ac:dyDescent="0.3">
      <c r="A238" s="60" t="s">
        <v>33</v>
      </c>
      <c r="B238" s="60" t="s">
        <v>299</v>
      </c>
      <c r="C238" s="60" t="s">
        <v>493</v>
      </c>
      <c r="D238" s="58"/>
      <c r="E238" s="39">
        <v>0</v>
      </c>
      <c r="F238" s="58"/>
      <c r="G238" s="58"/>
      <c r="H238" s="58"/>
      <c r="I238" s="58"/>
      <c r="J238" s="109" t="s">
        <v>555</v>
      </c>
      <c r="K238" s="110">
        <v>178290526.39809018</v>
      </c>
      <c r="L238" s="110">
        <v>178285723.51098707</v>
      </c>
    </row>
    <row r="239" spans="1:12" x14ac:dyDescent="0.3">
      <c r="E239" s="39" t="s">
        <v>1839</v>
      </c>
    </row>
    <row r="240" spans="1:12" x14ac:dyDescent="0.3">
      <c r="A240" s="60" t="s">
        <v>33</v>
      </c>
      <c r="B240" s="60" t="s">
        <v>299</v>
      </c>
      <c r="C240" s="60" t="s">
        <v>8</v>
      </c>
      <c r="D240" s="60" t="s">
        <v>58</v>
      </c>
      <c r="E240" s="39">
        <v>6</v>
      </c>
      <c r="F240" s="60" t="s">
        <v>189</v>
      </c>
      <c r="G240" s="60" t="s">
        <v>220</v>
      </c>
      <c r="H240" s="60" t="s">
        <v>191</v>
      </c>
      <c r="I240" s="60" t="s">
        <v>311</v>
      </c>
      <c r="J240" s="61" t="s">
        <v>556</v>
      </c>
      <c r="K240" s="62">
        <v>3459454.3399999994</v>
      </c>
      <c r="L240" s="62">
        <v>3459454.3399999994</v>
      </c>
    </row>
    <row r="241" spans="1:12" x14ac:dyDescent="0.3">
      <c r="A241" s="60" t="s">
        <v>33</v>
      </c>
      <c r="B241" s="60" t="s">
        <v>299</v>
      </c>
      <c r="C241" s="60" t="s">
        <v>8</v>
      </c>
      <c r="D241" s="60" t="s">
        <v>58</v>
      </c>
      <c r="E241" s="39">
        <v>6</v>
      </c>
      <c r="F241" s="60" t="s">
        <v>189</v>
      </c>
      <c r="G241" s="60" t="s">
        <v>220</v>
      </c>
      <c r="H241" s="60" t="s">
        <v>191</v>
      </c>
      <c r="I241" s="60" t="s">
        <v>311</v>
      </c>
      <c r="J241" s="61" t="s">
        <v>557</v>
      </c>
      <c r="K241" s="62">
        <v>-193.16</v>
      </c>
      <c r="L241" s="62">
        <v>-193.16</v>
      </c>
    </row>
    <row r="242" spans="1:12" x14ac:dyDescent="0.3">
      <c r="A242" s="60" t="s">
        <v>33</v>
      </c>
      <c r="B242" s="60" t="s">
        <v>299</v>
      </c>
      <c r="C242" s="60" t="s">
        <v>8</v>
      </c>
      <c r="D242" s="60" t="s">
        <v>58</v>
      </c>
      <c r="E242" s="39">
        <v>6</v>
      </c>
      <c r="F242" s="60" t="s">
        <v>189</v>
      </c>
      <c r="G242" s="60" t="s">
        <v>220</v>
      </c>
      <c r="H242" s="60" t="s">
        <v>191</v>
      </c>
      <c r="I242" s="60" t="s">
        <v>311</v>
      </c>
      <c r="J242" s="61" t="s">
        <v>558</v>
      </c>
      <c r="K242" s="62">
        <v>7430311.7999999989</v>
      </c>
      <c r="L242" s="62">
        <v>7430311.7999999989</v>
      </c>
    </row>
    <row r="243" spans="1:12" x14ac:dyDescent="0.3">
      <c r="A243" s="60" t="s">
        <v>33</v>
      </c>
      <c r="B243" s="60" t="s">
        <v>299</v>
      </c>
      <c r="C243" s="60" t="s">
        <v>8</v>
      </c>
      <c r="D243" s="60" t="s">
        <v>58</v>
      </c>
      <c r="E243" s="39">
        <v>6</v>
      </c>
      <c r="F243" s="60" t="s">
        <v>189</v>
      </c>
      <c r="G243" s="60" t="s">
        <v>220</v>
      </c>
      <c r="H243" s="60" t="s">
        <v>191</v>
      </c>
      <c r="I243" s="60" t="s">
        <v>319</v>
      </c>
      <c r="J243" s="61" t="s">
        <v>559</v>
      </c>
      <c r="K243" s="62">
        <v>-5166163.7099999934</v>
      </c>
      <c r="L243" s="62">
        <v>-5166163.7099999934</v>
      </c>
    </row>
    <row r="244" spans="1:12" x14ac:dyDescent="0.3">
      <c r="A244" s="60" t="s">
        <v>33</v>
      </c>
      <c r="B244" s="60" t="s">
        <v>299</v>
      </c>
      <c r="C244" s="60" t="s">
        <v>8</v>
      </c>
      <c r="D244" s="60" t="s">
        <v>58</v>
      </c>
      <c r="E244" s="39">
        <v>6</v>
      </c>
      <c r="F244" s="60" t="s">
        <v>189</v>
      </c>
      <c r="G244" s="60" t="s">
        <v>220</v>
      </c>
      <c r="H244" s="60" t="s">
        <v>191</v>
      </c>
      <c r="I244" s="60" t="s">
        <v>319</v>
      </c>
      <c r="J244" s="61" t="s">
        <v>560</v>
      </c>
      <c r="K244" s="62">
        <v>-3113818.4</v>
      </c>
      <c r="L244" s="62">
        <v>-3113818.4</v>
      </c>
    </row>
    <row r="245" spans="1:12" x14ac:dyDescent="0.3">
      <c r="A245" s="60" t="s">
        <v>33</v>
      </c>
      <c r="B245" s="60" t="s">
        <v>299</v>
      </c>
      <c r="C245" s="60" t="s">
        <v>8</v>
      </c>
      <c r="D245" s="60" t="s">
        <v>58</v>
      </c>
      <c r="E245" s="39">
        <v>6</v>
      </c>
      <c r="F245" s="60" t="s">
        <v>189</v>
      </c>
      <c r="G245" s="60" t="s">
        <v>220</v>
      </c>
      <c r="H245" s="60" t="s">
        <v>191</v>
      </c>
      <c r="I245" s="60" t="s">
        <v>319</v>
      </c>
      <c r="J245" s="61" t="s">
        <v>561</v>
      </c>
      <c r="K245" s="62">
        <v>3255325.1300000004</v>
      </c>
      <c r="L245" s="62">
        <v>3255325.1300000004</v>
      </c>
    </row>
    <row r="246" spans="1:12" x14ac:dyDescent="0.3">
      <c r="A246" s="60" t="s">
        <v>33</v>
      </c>
      <c r="B246" s="60" t="s">
        <v>299</v>
      </c>
      <c r="C246" s="60" t="s">
        <v>8</v>
      </c>
      <c r="D246" s="60" t="s">
        <v>58</v>
      </c>
      <c r="E246" s="39">
        <v>6</v>
      </c>
      <c r="F246" s="60" t="s">
        <v>189</v>
      </c>
      <c r="G246" s="60" t="s">
        <v>220</v>
      </c>
      <c r="H246" s="60" t="s">
        <v>191</v>
      </c>
      <c r="I246" s="60" t="s">
        <v>335</v>
      </c>
      <c r="J246" s="61" t="s">
        <v>562</v>
      </c>
      <c r="K246" s="62">
        <v>13627796.949999996</v>
      </c>
      <c r="L246" s="62">
        <v>13627796.949999996</v>
      </c>
    </row>
    <row r="247" spans="1:12" x14ac:dyDescent="0.3">
      <c r="A247" s="60" t="s">
        <v>33</v>
      </c>
      <c r="B247" s="60" t="s">
        <v>299</v>
      </c>
      <c r="C247" s="60" t="s">
        <v>8</v>
      </c>
      <c r="D247" s="60" t="s">
        <v>58</v>
      </c>
      <c r="E247" s="39">
        <v>6</v>
      </c>
      <c r="F247" s="60" t="s">
        <v>189</v>
      </c>
      <c r="G247" s="60" t="s">
        <v>220</v>
      </c>
      <c r="H247" s="60" t="s">
        <v>191</v>
      </c>
      <c r="I247" s="60" t="s">
        <v>335</v>
      </c>
      <c r="J247" s="61" t="s">
        <v>563</v>
      </c>
      <c r="K247" s="62">
        <v>-1095890.8</v>
      </c>
      <c r="L247" s="62">
        <v>-1095890.8</v>
      </c>
    </row>
    <row r="248" spans="1:12" x14ac:dyDescent="0.3">
      <c r="A248" s="60" t="s">
        <v>33</v>
      </c>
      <c r="B248" s="60" t="s">
        <v>299</v>
      </c>
      <c r="C248" s="60" t="s">
        <v>8</v>
      </c>
      <c r="D248" s="60" t="s">
        <v>58</v>
      </c>
      <c r="E248" s="39">
        <v>6</v>
      </c>
      <c r="F248" s="60" t="s">
        <v>189</v>
      </c>
      <c r="G248" s="60" t="s">
        <v>220</v>
      </c>
      <c r="H248" s="60" t="s">
        <v>191</v>
      </c>
      <c r="I248" s="60" t="s">
        <v>335</v>
      </c>
      <c r="J248" s="61" t="s">
        <v>564</v>
      </c>
      <c r="K248" s="62">
        <v>2928432.0100000007</v>
      </c>
      <c r="L248" s="62">
        <v>2928432.0100000007</v>
      </c>
    </row>
    <row r="249" spans="1:12" x14ac:dyDescent="0.3">
      <c r="A249" s="60" t="s">
        <v>33</v>
      </c>
      <c r="B249" s="60" t="s">
        <v>299</v>
      </c>
      <c r="C249" s="60" t="s">
        <v>8</v>
      </c>
      <c r="D249" s="60" t="s">
        <v>58</v>
      </c>
      <c r="E249" s="39">
        <v>6</v>
      </c>
      <c r="F249" s="60" t="s">
        <v>189</v>
      </c>
      <c r="G249" s="60" t="s">
        <v>220</v>
      </c>
      <c r="H249" s="60" t="s">
        <v>191</v>
      </c>
      <c r="I249" s="60" t="s">
        <v>335</v>
      </c>
      <c r="J249" s="61" t="s">
        <v>565</v>
      </c>
      <c r="K249" s="62">
        <v>176695.6</v>
      </c>
      <c r="L249" s="62">
        <v>176695.6</v>
      </c>
    </row>
    <row r="250" spans="1:12" x14ac:dyDescent="0.3">
      <c r="A250" s="60" t="s">
        <v>33</v>
      </c>
      <c r="B250" s="60" t="s">
        <v>299</v>
      </c>
      <c r="C250" s="60" t="s">
        <v>8</v>
      </c>
      <c r="D250" s="60" t="s">
        <v>58</v>
      </c>
      <c r="E250" s="39">
        <v>6</v>
      </c>
      <c r="F250" s="60" t="s">
        <v>189</v>
      </c>
      <c r="G250" s="60" t="s">
        <v>220</v>
      </c>
      <c r="H250" s="60" t="s">
        <v>191</v>
      </c>
      <c r="I250" s="60" t="s">
        <v>338</v>
      </c>
      <c r="J250" s="61" t="s">
        <v>566</v>
      </c>
      <c r="K250" s="62">
        <v>9093173.7500000037</v>
      </c>
      <c r="L250" s="62">
        <v>9093173.7500000037</v>
      </c>
    </row>
    <row r="251" spans="1:12" x14ac:dyDescent="0.3">
      <c r="A251" s="60" t="s">
        <v>33</v>
      </c>
      <c r="B251" s="60" t="s">
        <v>299</v>
      </c>
      <c r="C251" s="60" t="s">
        <v>8</v>
      </c>
      <c r="D251" s="60" t="s">
        <v>58</v>
      </c>
      <c r="E251" s="39">
        <v>6</v>
      </c>
      <c r="F251" s="60" t="s">
        <v>189</v>
      </c>
      <c r="G251" s="60" t="s">
        <v>220</v>
      </c>
      <c r="H251" s="60" t="s">
        <v>191</v>
      </c>
      <c r="I251" s="60" t="s">
        <v>338</v>
      </c>
      <c r="J251" s="61" t="s">
        <v>567</v>
      </c>
      <c r="K251" s="62">
        <v>-6674</v>
      </c>
      <c r="L251" s="62">
        <v>-6674</v>
      </c>
    </row>
    <row r="252" spans="1:12" x14ac:dyDescent="0.3">
      <c r="A252" s="60" t="s">
        <v>33</v>
      </c>
      <c r="B252" s="60" t="s">
        <v>299</v>
      </c>
      <c r="C252" s="60" t="s">
        <v>8</v>
      </c>
      <c r="D252" s="60" t="s">
        <v>58</v>
      </c>
      <c r="E252" s="39">
        <v>6</v>
      </c>
      <c r="F252" s="60" t="s">
        <v>189</v>
      </c>
      <c r="G252" s="60" t="s">
        <v>220</v>
      </c>
      <c r="H252" s="60" t="s">
        <v>191</v>
      </c>
      <c r="I252" s="60" t="s">
        <v>338</v>
      </c>
      <c r="J252" s="61" t="s">
        <v>568</v>
      </c>
      <c r="K252" s="62">
        <v>2827054.4100000011</v>
      </c>
      <c r="L252" s="62">
        <v>2827054.4100000011</v>
      </c>
    </row>
    <row r="253" spans="1:12" x14ac:dyDescent="0.3">
      <c r="A253" s="60" t="s">
        <v>33</v>
      </c>
      <c r="B253" s="60" t="s">
        <v>299</v>
      </c>
      <c r="C253" s="60" t="s">
        <v>8</v>
      </c>
      <c r="D253" s="60" t="s">
        <v>58</v>
      </c>
      <c r="E253" s="39">
        <v>6</v>
      </c>
      <c r="F253" s="60" t="s">
        <v>189</v>
      </c>
      <c r="G253" s="60" t="s">
        <v>220</v>
      </c>
      <c r="H253" s="60" t="s">
        <v>191</v>
      </c>
      <c r="I253" s="60" t="s">
        <v>360</v>
      </c>
      <c r="J253" s="61" t="s">
        <v>569</v>
      </c>
      <c r="K253" s="62">
        <v>-356042.14000000013</v>
      </c>
      <c r="L253" s="62">
        <v>-356042.14000000013</v>
      </c>
    </row>
    <row r="254" spans="1:12" x14ac:dyDescent="0.3">
      <c r="A254" s="60" t="s">
        <v>33</v>
      </c>
      <c r="B254" s="60" t="s">
        <v>299</v>
      </c>
      <c r="C254" s="60" t="s">
        <v>8</v>
      </c>
      <c r="D254" s="60" t="s">
        <v>58</v>
      </c>
      <c r="E254" s="39">
        <v>6</v>
      </c>
      <c r="F254" s="60" t="s">
        <v>189</v>
      </c>
      <c r="G254" s="60" t="s">
        <v>220</v>
      </c>
      <c r="H254" s="60" t="s">
        <v>191</v>
      </c>
      <c r="I254" s="60" t="s">
        <v>360</v>
      </c>
      <c r="J254" s="61" t="s">
        <v>570</v>
      </c>
      <c r="K254" s="62">
        <v>-344.48</v>
      </c>
      <c r="L254" s="62">
        <v>-344.48</v>
      </c>
    </row>
    <row r="255" spans="1:12" x14ac:dyDescent="0.3">
      <c r="A255" s="60" t="s">
        <v>33</v>
      </c>
      <c r="B255" s="60" t="s">
        <v>299</v>
      </c>
      <c r="C255" s="60" t="s">
        <v>8</v>
      </c>
      <c r="D255" s="60" t="s">
        <v>58</v>
      </c>
      <c r="E255" s="39">
        <v>6</v>
      </c>
      <c r="F255" s="60" t="s">
        <v>189</v>
      </c>
      <c r="G255" s="60" t="s">
        <v>220</v>
      </c>
      <c r="H255" s="60" t="s">
        <v>191</v>
      </c>
      <c r="I255" s="60" t="s">
        <v>360</v>
      </c>
      <c r="J255" s="61" t="s">
        <v>571</v>
      </c>
      <c r="K255" s="62">
        <v>1606827.7799999996</v>
      </c>
      <c r="L255" s="62">
        <v>1606827.7799999996</v>
      </c>
    </row>
    <row r="256" spans="1:12" ht="15" thickBot="1" x14ac:dyDescent="0.35">
      <c r="A256" s="60" t="s">
        <v>33</v>
      </c>
      <c r="B256" s="60" t="s">
        <v>299</v>
      </c>
      <c r="C256" s="60" t="s">
        <v>8</v>
      </c>
      <c r="D256" s="60" t="s">
        <v>58</v>
      </c>
      <c r="E256" s="39">
        <v>6</v>
      </c>
      <c r="F256" s="60" t="s">
        <v>189</v>
      </c>
      <c r="G256" s="60" t="s">
        <v>191</v>
      </c>
      <c r="H256" s="60" t="s">
        <v>220</v>
      </c>
      <c r="I256" s="60" t="s">
        <v>231</v>
      </c>
      <c r="J256" s="61" t="s">
        <v>576</v>
      </c>
      <c r="K256" s="62">
        <v>-35033317.430000022</v>
      </c>
      <c r="L256" s="62">
        <v>-34956543.430000022</v>
      </c>
    </row>
    <row r="257" spans="1:12" x14ac:dyDescent="0.3">
      <c r="A257" s="60" t="s">
        <v>33</v>
      </c>
      <c r="B257" s="60" t="s">
        <v>299</v>
      </c>
      <c r="C257" s="60" t="s">
        <v>8</v>
      </c>
      <c r="D257" s="58"/>
      <c r="E257" s="39">
        <v>0</v>
      </c>
      <c r="F257" s="58"/>
      <c r="G257" s="58"/>
      <c r="H257" s="58"/>
      <c r="I257" s="58"/>
      <c r="J257" s="109" t="s">
        <v>577</v>
      </c>
      <c r="K257" s="110">
        <v>-367372.35000001639</v>
      </c>
      <c r="L257" s="110">
        <v>-290598.35000001639</v>
      </c>
    </row>
    <row r="258" spans="1:12" x14ac:dyDescent="0.3">
      <c r="E258" s="39" t="s">
        <v>1839</v>
      </c>
    </row>
    <row r="259" spans="1:12" ht="17.399999999999999" x14ac:dyDescent="0.3">
      <c r="A259" s="60" t="s">
        <v>33</v>
      </c>
      <c r="B259" s="60" t="s">
        <v>299</v>
      </c>
      <c r="C259" s="58"/>
      <c r="D259" s="58"/>
      <c r="E259" s="39"/>
      <c r="F259" s="58"/>
      <c r="G259" s="58"/>
      <c r="H259" s="58"/>
      <c r="I259" s="58"/>
      <c r="J259" s="63" t="s">
        <v>578</v>
      </c>
      <c r="K259" s="64">
        <v>3427217415.2621679</v>
      </c>
      <c r="L259" s="64">
        <v>3507627903.2414331</v>
      </c>
    </row>
    <row r="260" spans="1:12" x14ac:dyDescent="0.3">
      <c r="E260" s="39" t="s">
        <v>1839</v>
      </c>
    </row>
    <row r="261" spans="1:12" x14ac:dyDescent="0.3">
      <c r="A261" s="60" t="s">
        <v>33</v>
      </c>
      <c r="B261" s="60" t="s">
        <v>579</v>
      </c>
      <c r="C261" s="60" t="s">
        <v>580</v>
      </c>
      <c r="D261" s="60" t="s">
        <v>236</v>
      </c>
      <c r="E261" s="39"/>
      <c r="F261" s="60" t="s">
        <v>301</v>
      </c>
      <c r="G261" s="60" t="s">
        <v>191</v>
      </c>
      <c r="H261" s="60" t="s">
        <v>220</v>
      </c>
      <c r="I261" s="60" t="s">
        <v>231</v>
      </c>
      <c r="J261" s="61" t="s">
        <v>581</v>
      </c>
      <c r="K261" s="62">
        <v>4728568.1853917344</v>
      </c>
      <c r="L261" s="62">
        <v>6226588.3129344694</v>
      </c>
    </row>
    <row r="262" spans="1:12" x14ac:dyDescent="0.3">
      <c r="A262" s="60" t="s">
        <v>33</v>
      </c>
      <c r="B262" s="60" t="s">
        <v>579</v>
      </c>
      <c r="C262" s="60" t="s">
        <v>580</v>
      </c>
      <c r="D262" s="60" t="s">
        <v>582</v>
      </c>
      <c r="E262" s="39"/>
      <c r="F262" s="60" t="s">
        <v>301</v>
      </c>
      <c r="G262" s="60" t="s">
        <v>191</v>
      </c>
      <c r="H262" s="60" t="s">
        <v>220</v>
      </c>
      <c r="I262" s="60" t="s">
        <v>231</v>
      </c>
      <c r="J262" s="61" t="s">
        <v>583</v>
      </c>
      <c r="K262" s="62">
        <v>444461.47</v>
      </c>
      <c r="L262" s="62">
        <v>5436277.5199999996</v>
      </c>
    </row>
    <row r="263" spans="1:12" ht="15" thickBot="1" x14ac:dyDescent="0.35">
      <c r="A263" s="60" t="s">
        <v>33</v>
      </c>
      <c r="B263" s="60" t="s">
        <v>579</v>
      </c>
      <c r="C263" s="60" t="s">
        <v>580</v>
      </c>
      <c r="D263" s="60" t="s">
        <v>584</v>
      </c>
      <c r="E263" s="39"/>
      <c r="F263" s="60" t="s">
        <v>301</v>
      </c>
      <c r="G263" s="60" t="s">
        <v>191</v>
      </c>
      <c r="H263" s="60" t="s">
        <v>220</v>
      </c>
      <c r="I263" s="60" t="s">
        <v>231</v>
      </c>
      <c r="J263" s="61" t="s">
        <v>585</v>
      </c>
      <c r="K263" s="62">
        <v>9725010.9000000004</v>
      </c>
      <c r="L263" s="62">
        <v>9725010.9000000004</v>
      </c>
    </row>
    <row r="264" spans="1:12" x14ac:dyDescent="0.3">
      <c r="A264" s="60" t="s">
        <v>33</v>
      </c>
      <c r="B264" s="60" t="s">
        <v>579</v>
      </c>
      <c r="C264" s="60" t="s">
        <v>580</v>
      </c>
      <c r="D264" s="58"/>
      <c r="E264" s="39">
        <v>7</v>
      </c>
      <c r="F264" s="58"/>
      <c r="G264" s="58"/>
      <c r="H264" s="58"/>
      <c r="I264" s="58"/>
      <c r="J264" s="109" t="s">
        <v>586</v>
      </c>
      <c r="K264" s="110">
        <v>14898040.555391734</v>
      </c>
      <c r="L264" s="110">
        <v>21387876.732934467</v>
      </c>
    </row>
    <row r="265" spans="1:12" x14ac:dyDescent="0.3">
      <c r="E265" s="39" t="s">
        <v>1839</v>
      </c>
    </row>
    <row r="266" spans="1:12" x14ac:dyDescent="0.3">
      <c r="A266" s="60" t="s">
        <v>33</v>
      </c>
      <c r="B266" s="60" t="s">
        <v>579</v>
      </c>
      <c r="C266" s="60" t="s">
        <v>587</v>
      </c>
      <c r="D266" s="60" t="s">
        <v>71</v>
      </c>
      <c r="E266" s="39"/>
      <c r="F266" s="60" t="s">
        <v>189</v>
      </c>
      <c r="G266" s="60" t="s">
        <v>220</v>
      </c>
      <c r="H266" s="60" t="s">
        <v>191</v>
      </c>
      <c r="I266" s="60" t="s">
        <v>588</v>
      </c>
      <c r="J266" s="61" t="s">
        <v>589</v>
      </c>
      <c r="K266" s="62">
        <v>331093.5</v>
      </c>
      <c r="L266" s="62">
        <v>331093.5</v>
      </c>
    </row>
    <row r="267" spans="1:12" x14ac:dyDescent="0.3">
      <c r="A267" s="60" t="s">
        <v>33</v>
      </c>
      <c r="B267" s="60" t="s">
        <v>579</v>
      </c>
      <c r="C267" s="60" t="s">
        <v>587</v>
      </c>
      <c r="D267" s="60" t="s">
        <v>71</v>
      </c>
      <c r="E267" s="39"/>
      <c r="F267" s="60" t="s">
        <v>189</v>
      </c>
      <c r="G267" s="60" t="s">
        <v>220</v>
      </c>
      <c r="H267" s="60" t="s">
        <v>191</v>
      </c>
      <c r="I267" s="60" t="s">
        <v>588</v>
      </c>
      <c r="J267" s="61" t="s">
        <v>590</v>
      </c>
      <c r="K267" s="62">
        <v>-5198.2299999999996</v>
      </c>
      <c r="L267" s="62">
        <v>-5198.2299999999996</v>
      </c>
    </row>
    <row r="268" spans="1:12" ht="15" thickBot="1" x14ac:dyDescent="0.35">
      <c r="A268" s="60" t="s">
        <v>33</v>
      </c>
      <c r="B268" s="60" t="s">
        <v>579</v>
      </c>
      <c r="C268" s="60" t="s">
        <v>587</v>
      </c>
      <c r="D268" s="60" t="s">
        <v>71</v>
      </c>
      <c r="E268" s="39"/>
      <c r="F268" s="60" t="s">
        <v>189</v>
      </c>
      <c r="G268" s="60" t="s">
        <v>220</v>
      </c>
      <c r="H268" s="60" t="s">
        <v>191</v>
      </c>
      <c r="I268" s="60" t="s">
        <v>591</v>
      </c>
      <c r="J268" s="61" t="s">
        <v>592</v>
      </c>
      <c r="K268" s="62">
        <v>1272559.06</v>
      </c>
      <c r="L268" s="62">
        <v>1272559.06</v>
      </c>
    </row>
    <row r="269" spans="1:12" x14ac:dyDescent="0.3">
      <c r="A269" s="60" t="s">
        <v>33</v>
      </c>
      <c r="B269" s="60" t="s">
        <v>579</v>
      </c>
      <c r="C269" s="60" t="s">
        <v>587</v>
      </c>
      <c r="D269" s="58"/>
      <c r="E269" s="39">
        <v>7</v>
      </c>
      <c r="F269" s="58"/>
      <c r="G269" s="58"/>
      <c r="H269" s="58"/>
      <c r="I269" s="58"/>
      <c r="J269" s="109" t="s">
        <v>593</v>
      </c>
      <c r="K269" s="110">
        <v>1598454.33</v>
      </c>
      <c r="L269" s="110">
        <v>1598454.33</v>
      </c>
    </row>
    <row r="270" spans="1:12" x14ac:dyDescent="0.3">
      <c r="E270" s="39" t="s">
        <v>1839</v>
      </c>
    </row>
    <row r="271" spans="1:12" x14ac:dyDescent="0.3">
      <c r="A271" s="60" t="s">
        <v>33</v>
      </c>
      <c r="B271" s="60" t="s">
        <v>579</v>
      </c>
      <c r="C271" s="60" t="s">
        <v>594</v>
      </c>
      <c r="D271" s="60" t="s">
        <v>72</v>
      </c>
      <c r="E271" s="39"/>
      <c r="F271" s="60" t="s">
        <v>189</v>
      </c>
      <c r="G271" s="60" t="s">
        <v>220</v>
      </c>
      <c r="H271" s="60" t="s">
        <v>191</v>
      </c>
      <c r="I271" s="60" t="s">
        <v>588</v>
      </c>
      <c r="J271" s="61" t="s">
        <v>595</v>
      </c>
      <c r="K271" s="62">
        <v>833246.13</v>
      </c>
      <c r="L271" s="62">
        <v>833246.13</v>
      </c>
    </row>
    <row r="272" spans="1:12" x14ac:dyDescent="0.3">
      <c r="A272" s="60" t="s">
        <v>33</v>
      </c>
      <c r="B272" s="60" t="s">
        <v>579</v>
      </c>
      <c r="C272" s="60" t="s">
        <v>594</v>
      </c>
      <c r="D272" s="60" t="s">
        <v>72</v>
      </c>
      <c r="E272" s="39"/>
      <c r="F272" s="60" t="s">
        <v>189</v>
      </c>
      <c r="G272" s="60" t="s">
        <v>220</v>
      </c>
      <c r="H272" s="60" t="s">
        <v>191</v>
      </c>
      <c r="I272" s="60" t="s">
        <v>596</v>
      </c>
      <c r="J272" s="61" t="s">
        <v>597</v>
      </c>
      <c r="K272" s="62">
        <v>183016719.65000001</v>
      </c>
      <c r="L272" s="62">
        <v>183016719.65000001</v>
      </c>
    </row>
    <row r="273" spans="1:12" x14ac:dyDescent="0.3">
      <c r="A273" s="60" t="s">
        <v>33</v>
      </c>
      <c r="B273" s="60" t="s">
        <v>579</v>
      </c>
      <c r="C273" s="60" t="s">
        <v>594</v>
      </c>
      <c r="D273" s="60" t="s">
        <v>72</v>
      </c>
      <c r="E273" s="39"/>
      <c r="F273" s="60" t="s">
        <v>189</v>
      </c>
      <c r="G273" s="60" t="s">
        <v>220</v>
      </c>
      <c r="H273" s="60" t="s">
        <v>191</v>
      </c>
      <c r="I273" s="60" t="s">
        <v>598</v>
      </c>
      <c r="J273" s="61" t="s">
        <v>599</v>
      </c>
      <c r="K273" s="62">
        <v>338787428.06</v>
      </c>
      <c r="L273" s="62">
        <v>338787428.06</v>
      </c>
    </row>
    <row r="274" spans="1:12" x14ac:dyDescent="0.3">
      <c r="A274" s="60" t="s">
        <v>33</v>
      </c>
      <c r="B274" s="60" t="s">
        <v>579</v>
      </c>
      <c r="C274" s="60" t="s">
        <v>594</v>
      </c>
      <c r="D274" s="60" t="s">
        <v>72</v>
      </c>
      <c r="E274" s="39"/>
      <c r="F274" s="60" t="s">
        <v>189</v>
      </c>
      <c r="G274" s="60" t="s">
        <v>220</v>
      </c>
      <c r="H274" s="60" t="s">
        <v>191</v>
      </c>
      <c r="I274" s="60" t="s">
        <v>600</v>
      </c>
      <c r="J274" s="61" t="s">
        <v>601</v>
      </c>
      <c r="K274" s="62">
        <v>27889626.449999999</v>
      </c>
      <c r="L274" s="62">
        <v>27889626.449999999</v>
      </c>
    </row>
    <row r="275" spans="1:12" ht="15" thickBot="1" x14ac:dyDescent="0.35">
      <c r="A275" s="60" t="s">
        <v>33</v>
      </c>
      <c r="B275" s="60" t="s">
        <v>579</v>
      </c>
      <c r="C275" s="60" t="s">
        <v>594</v>
      </c>
      <c r="D275" s="60" t="s">
        <v>72</v>
      </c>
      <c r="E275" s="39"/>
      <c r="F275" s="60" t="s">
        <v>189</v>
      </c>
      <c r="G275" s="60" t="s">
        <v>220</v>
      </c>
      <c r="H275" s="60" t="s">
        <v>191</v>
      </c>
      <c r="I275" s="60" t="s">
        <v>591</v>
      </c>
      <c r="J275" s="61" t="s">
        <v>602</v>
      </c>
      <c r="K275" s="62">
        <v>534377.79</v>
      </c>
      <c r="L275" s="62">
        <v>534377.79</v>
      </c>
    </row>
    <row r="276" spans="1:12" x14ac:dyDescent="0.3">
      <c r="A276" s="60" t="s">
        <v>33</v>
      </c>
      <c r="B276" s="60" t="s">
        <v>579</v>
      </c>
      <c r="C276" s="60" t="s">
        <v>594</v>
      </c>
      <c r="D276" s="58"/>
      <c r="E276" s="39">
        <v>7</v>
      </c>
      <c r="F276" s="58"/>
      <c r="G276" s="58"/>
      <c r="H276" s="58"/>
      <c r="I276" s="58"/>
      <c r="J276" s="109" t="s">
        <v>603</v>
      </c>
      <c r="K276" s="110">
        <v>551061398.08000004</v>
      </c>
      <c r="L276" s="110">
        <v>551061398.08000004</v>
      </c>
    </row>
    <row r="277" spans="1:12" x14ac:dyDescent="0.3">
      <c r="E277" s="39" t="s">
        <v>1839</v>
      </c>
    </row>
    <row r="278" spans="1:12" x14ac:dyDescent="0.3">
      <c r="A278" s="60" t="s">
        <v>33</v>
      </c>
      <c r="B278" s="60" t="s">
        <v>579</v>
      </c>
      <c r="C278" s="60" t="s">
        <v>604</v>
      </c>
      <c r="D278" s="60" t="s">
        <v>73</v>
      </c>
      <c r="E278" s="39"/>
      <c r="F278" s="60" t="s">
        <v>189</v>
      </c>
      <c r="G278" s="60" t="s">
        <v>220</v>
      </c>
      <c r="H278" s="60" t="s">
        <v>191</v>
      </c>
      <c r="I278" s="60" t="s">
        <v>588</v>
      </c>
      <c r="J278" s="61" t="s">
        <v>605</v>
      </c>
      <c r="K278" s="62">
        <v>4682782.83</v>
      </c>
      <c r="L278" s="62">
        <v>4682782.83</v>
      </c>
    </row>
    <row r="279" spans="1:12" x14ac:dyDescent="0.3">
      <c r="A279" s="60" t="s">
        <v>33</v>
      </c>
      <c r="B279" s="60" t="s">
        <v>579</v>
      </c>
      <c r="C279" s="60" t="s">
        <v>604</v>
      </c>
      <c r="D279" s="60" t="s">
        <v>73</v>
      </c>
      <c r="E279" s="39"/>
      <c r="F279" s="60" t="s">
        <v>189</v>
      </c>
      <c r="G279" s="60" t="s">
        <v>220</v>
      </c>
      <c r="H279" s="60" t="s">
        <v>191</v>
      </c>
      <c r="I279" s="60" t="s">
        <v>596</v>
      </c>
      <c r="J279" s="61" t="s">
        <v>606</v>
      </c>
      <c r="K279" s="62">
        <v>132932291.13</v>
      </c>
      <c r="L279" s="62">
        <v>132932291.13</v>
      </c>
    </row>
    <row r="280" spans="1:12" x14ac:dyDescent="0.3">
      <c r="A280" s="60" t="s">
        <v>33</v>
      </c>
      <c r="B280" s="60" t="s">
        <v>579</v>
      </c>
      <c r="C280" s="60" t="s">
        <v>604</v>
      </c>
      <c r="D280" s="60" t="s">
        <v>73</v>
      </c>
      <c r="E280" s="39"/>
      <c r="F280" s="60" t="s">
        <v>189</v>
      </c>
      <c r="G280" s="60" t="s">
        <v>220</v>
      </c>
      <c r="H280" s="60" t="s">
        <v>191</v>
      </c>
      <c r="I280" s="60" t="s">
        <v>596</v>
      </c>
      <c r="J280" s="61" t="s">
        <v>607</v>
      </c>
      <c r="K280" s="62">
        <v>-33200.26</v>
      </c>
      <c r="L280" s="62">
        <v>-33200.26</v>
      </c>
    </row>
    <row r="281" spans="1:12" x14ac:dyDescent="0.3">
      <c r="A281" s="60" t="s">
        <v>33</v>
      </c>
      <c r="B281" s="60" t="s">
        <v>579</v>
      </c>
      <c r="C281" s="60" t="s">
        <v>604</v>
      </c>
      <c r="D281" s="60" t="s">
        <v>73</v>
      </c>
      <c r="E281" s="39"/>
      <c r="F281" s="60" t="s">
        <v>189</v>
      </c>
      <c r="G281" s="60" t="s">
        <v>220</v>
      </c>
      <c r="H281" s="60" t="s">
        <v>191</v>
      </c>
      <c r="I281" s="60" t="s">
        <v>598</v>
      </c>
      <c r="J281" s="61" t="s">
        <v>608</v>
      </c>
      <c r="K281" s="62">
        <v>251102084.87</v>
      </c>
      <c r="L281" s="62">
        <v>251102084.87</v>
      </c>
    </row>
    <row r="282" spans="1:12" ht="15" thickBot="1" x14ac:dyDescent="0.35">
      <c r="A282" s="60" t="s">
        <v>33</v>
      </c>
      <c r="B282" s="60" t="s">
        <v>579</v>
      </c>
      <c r="C282" s="60" t="s">
        <v>604</v>
      </c>
      <c r="D282" s="60" t="s">
        <v>73</v>
      </c>
      <c r="E282" s="39"/>
      <c r="F282" s="60" t="s">
        <v>189</v>
      </c>
      <c r="G282" s="60" t="s">
        <v>220</v>
      </c>
      <c r="H282" s="60" t="s">
        <v>191</v>
      </c>
      <c r="I282" s="60" t="s">
        <v>598</v>
      </c>
      <c r="J282" s="61" t="s">
        <v>609</v>
      </c>
      <c r="K282" s="62">
        <v>-515835.9</v>
      </c>
      <c r="L282" s="62">
        <v>-515835.9</v>
      </c>
    </row>
    <row r="283" spans="1:12" x14ac:dyDescent="0.3">
      <c r="A283" s="60" t="s">
        <v>33</v>
      </c>
      <c r="B283" s="60" t="s">
        <v>579</v>
      </c>
      <c r="C283" s="60" t="s">
        <v>604</v>
      </c>
      <c r="D283" s="58"/>
      <c r="E283" s="39">
        <v>7</v>
      </c>
      <c r="F283" s="58"/>
      <c r="G283" s="58"/>
      <c r="H283" s="58"/>
      <c r="I283" s="58"/>
      <c r="J283" s="109" t="s">
        <v>610</v>
      </c>
      <c r="K283" s="110">
        <v>388168122.66999996</v>
      </c>
      <c r="L283" s="110">
        <v>388168122.66999996</v>
      </c>
    </row>
    <row r="284" spans="1:12" x14ac:dyDescent="0.3">
      <c r="E284" s="39" t="s">
        <v>1839</v>
      </c>
    </row>
    <row r="285" spans="1:12" ht="15" thickBot="1" x14ac:dyDescent="0.35">
      <c r="A285" s="60" t="s">
        <v>33</v>
      </c>
      <c r="B285" s="60" t="s">
        <v>579</v>
      </c>
      <c r="C285" s="60" t="s">
        <v>611</v>
      </c>
      <c r="D285" s="60" t="s">
        <v>73</v>
      </c>
      <c r="E285" s="39"/>
      <c r="F285" s="60" t="s">
        <v>189</v>
      </c>
      <c r="G285" s="60" t="s">
        <v>220</v>
      </c>
      <c r="H285" s="60" t="s">
        <v>191</v>
      </c>
      <c r="I285" s="60" t="s">
        <v>600</v>
      </c>
      <c r="J285" s="61" t="s">
        <v>612</v>
      </c>
      <c r="K285" s="62">
        <v>11720855.27</v>
      </c>
      <c r="L285" s="62">
        <v>11720855.27</v>
      </c>
    </row>
    <row r="286" spans="1:12" x14ac:dyDescent="0.3">
      <c r="A286" s="60" t="s">
        <v>33</v>
      </c>
      <c r="B286" s="60" t="s">
        <v>579</v>
      </c>
      <c r="C286" s="60" t="s">
        <v>611</v>
      </c>
      <c r="D286" s="58"/>
      <c r="E286" s="39">
        <v>7</v>
      </c>
      <c r="F286" s="58"/>
      <c r="G286" s="58"/>
      <c r="H286" s="58"/>
      <c r="I286" s="58"/>
      <c r="J286" s="109" t="s">
        <v>613</v>
      </c>
      <c r="K286" s="110">
        <v>11720855.27</v>
      </c>
      <c r="L286" s="110">
        <v>11720855.27</v>
      </c>
    </row>
    <row r="287" spans="1:12" x14ac:dyDescent="0.3">
      <c r="E287" s="39" t="s">
        <v>1839</v>
      </c>
    </row>
    <row r="288" spans="1:12" x14ac:dyDescent="0.3">
      <c r="A288" s="60" t="s">
        <v>33</v>
      </c>
      <c r="B288" s="60" t="s">
        <v>579</v>
      </c>
      <c r="C288" s="60" t="s">
        <v>614</v>
      </c>
      <c r="D288" s="60" t="s">
        <v>68</v>
      </c>
      <c r="E288" s="39"/>
      <c r="F288" s="60" t="s">
        <v>189</v>
      </c>
      <c r="G288" s="60" t="s">
        <v>220</v>
      </c>
      <c r="H288" s="60" t="s">
        <v>191</v>
      </c>
      <c r="I288" s="60" t="s">
        <v>596</v>
      </c>
      <c r="J288" s="61" t="s">
        <v>615</v>
      </c>
      <c r="K288" s="62">
        <v>211743666.61000001</v>
      </c>
      <c r="L288" s="62">
        <v>211743666.61000001</v>
      </c>
    </row>
    <row r="289" spans="1:12" x14ac:dyDescent="0.3">
      <c r="A289" s="60" t="s">
        <v>33</v>
      </c>
      <c r="B289" s="60" t="s">
        <v>579</v>
      </c>
      <c r="C289" s="60" t="s">
        <v>614</v>
      </c>
      <c r="D289" s="60" t="s">
        <v>68</v>
      </c>
      <c r="E289" s="39"/>
      <c r="F289" s="60" t="s">
        <v>189</v>
      </c>
      <c r="G289" s="60" t="s">
        <v>220</v>
      </c>
      <c r="H289" s="60" t="s">
        <v>191</v>
      </c>
      <c r="I289" s="60" t="s">
        <v>598</v>
      </c>
      <c r="J289" s="61" t="s">
        <v>616</v>
      </c>
      <c r="K289" s="62">
        <v>508827259.42000002</v>
      </c>
      <c r="L289" s="62">
        <v>508827259.42000002</v>
      </c>
    </row>
    <row r="290" spans="1:12" ht="15" thickBot="1" x14ac:dyDescent="0.35">
      <c r="A290" s="60" t="s">
        <v>33</v>
      </c>
      <c r="B290" s="60" t="s">
        <v>579</v>
      </c>
      <c r="C290" s="60" t="s">
        <v>614</v>
      </c>
      <c r="D290" s="60" t="s">
        <v>68</v>
      </c>
      <c r="E290" s="39"/>
      <c r="F290" s="60" t="s">
        <v>189</v>
      </c>
      <c r="G290" s="60" t="s">
        <v>220</v>
      </c>
      <c r="H290" s="60" t="s">
        <v>191</v>
      </c>
      <c r="I290" s="60" t="s">
        <v>600</v>
      </c>
      <c r="J290" s="61" t="s">
        <v>617</v>
      </c>
      <c r="K290" s="62">
        <v>11579753.33</v>
      </c>
      <c r="L290" s="62">
        <v>11579753.33</v>
      </c>
    </row>
    <row r="291" spans="1:12" x14ac:dyDescent="0.3">
      <c r="A291" s="60" t="s">
        <v>33</v>
      </c>
      <c r="B291" s="60" t="s">
        <v>579</v>
      </c>
      <c r="C291" s="60" t="s">
        <v>614</v>
      </c>
      <c r="D291" s="58"/>
      <c r="E291" s="39">
        <v>8</v>
      </c>
      <c r="F291" s="58"/>
      <c r="G291" s="58"/>
      <c r="H291" s="58"/>
      <c r="I291" s="58"/>
      <c r="J291" s="109" t="s">
        <v>618</v>
      </c>
      <c r="K291" s="110">
        <v>732150679.36000001</v>
      </c>
      <c r="L291" s="110">
        <v>732150679.36000001</v>
      </c>
    </row>
    <row r="292" spans="1:12" x14ac:dyDescent="0.3">
      <c r="E292" s="39" t="s">
        <v>1839</v>
      </c>
    </row>
    <row r="293" spans="1:12" x14ac:dyDescent="0.3">
      <c r="A293" s="60" t="s">
        <v>33</v>
      </c>
      <c r="B293" s="60" t="s">
        <v>579</v>
      </c>
      <c r="C293" s="60" t="s">
        <v>619</v>
      </c>
      <c r="D293" s="60" t="s">
        <v>65</v>
      </c>
      <c r="E293" s="39"/>
      <c r="F293" s="60" t="s">
        <v>189</v>
      </c>
      <c r="G293" s="60" t="s">
        <v>220</v>
      </c>
      <c r="H293" s="60" t="s">
        <v>191</v>
      </c>
      <c r="I293" s="60" t="s">
        <v>588</v>
      </c>
      <c r="J293" s="61" t="s">
        <v>620</v>
      </c>
      <c r="K293" s="62">
        <v>2126965.0099999998</v>
      </c>
      <c r="L293" s="62">
        <v>2126965.0099999998</v>
      </c>
    </row>
    <row r="294" spans="1:12" x14ac:dyDescent="0.3">
      <c r="A294" s="60" t="s">
        <v>33</v>
      </c>
      <c r="B294" s="60" t="s">
        <v>579</v>
      </c>
      <c r="C294" s="60" t="s">
        <v>619</v>
      </c>
      <c r="D294" s="60" t="s">
        <v>65</v>
      </c>
      <c r="E294" s="39"/>
      <c r="F294" s="60" t="s">
        <v>189</v>
      </c>
      <c r="G294" s="60" t="s">
        <v>220</v>
      </c>
      <c r="H294" s="60" t="s">
        <v>191</v>
      </c>
      <c r="I294" s="60" t="s">
        <v>588</v>
      </c>
      <c r="J294" s="61" t="s">
        <v>621</v>
      </c>
      <c r="K294" s="62">
        <v>105649425.53</v>
      </c>
      <c r="L294" s="62">
        <v>105649425.53</v>
      </c>
    </row>
    <row r="295" spans="1:12" x14ac:dyDescent="0.3">
      <c r="A295" s="60" t="s">
        <v>33</v>
      </c>
      <c r="B295" s="60" t="s">
        <v>579</v>
      </c>
      <c r="C295" s="60" t="s">
        <v>619</v>
      </c>
      <c r="D295" s="60" t="s">
        <v>65</v>
      </c>
      <c r="E295" s="39"/>
      <c r="F295" s="60" t="s">
        <v>189</v>
      </c>
      <c r="G295" s="60" t="s">
        <v>220</v>
      </c>
      <c r="H295" s="60" t="s">
        <v>191</v>
      </c>
      <c r="I295" s="60" t="s">
        <v>596</v>
      </c>
      <c r="J295" s="61" t="s">
        <v>622</v>
      </c>
      <c r="K295" s="62">
        <v>239050983.94</v>
      </c>
      <c r="L295" s="62">
        <v>239050983.94</v>
      </c>
    </row>
    <row r="296" spans="1:12" x14ac:dyDescent="0.3">
      <c r="A296" s="60" t="s">
        <v>33</v>
      </c>
      <c r="B296" s="60" t="s">
        <v>579</v>
      </c>
      <c r="C296" s="60" t="s">
        <v>619</v>
      </c>
      <c r="D296" s="60" t="s">
        <v>65</v>
      </c>
      <c r="E296" s="39"/>
      <c r="F296" s="60" t="s">
        <v>189</v>
      </c>
      <c r="G296" s="60" t="s">
        <v>220</v>
      </c>
      <c r="H296" s="60" t="s">
        <v>191</v>
      </c>
      <c r="I296" s="60" t="s">
        <v>596</v>
      </c>
      <c r="J296" s="61" t="s">
        <v>623</v>
      </c>
      <c r="K296" s="62">
        <v>12420488.08</v>
      </c>
      <c r="L296" s="62">
        <v>12420488.08</v>
      </c>
    </row>
    <row r="297" spans="1:12" x14ac:dyDescent="0.3">
      <c r="A297" s="60" t="s">
        <v>33</v>
      </c>
      <c r="B297" s="60" t="s">
        <v>579</v>
      </c>
      <c r="C297" s="60" t="s">
        <v>619</v>
      </c>
      <c r="D297" s="60" t="s">
        <v>65</v>
      </c>
      <c r="E297" s="39"/>
      <c r="F297" s="60" t="s">
        <v>189</v>
      </c>
      <c r="G297" s="60" t="s">
        <v>220</v>
      </c>
      <c r="H297" s="60" t="s">
        <v>191</v>
      </c>
      <c r="I297" s="60" t="s">
        <v>598</v>
      </c>
      <c r="J297" s="61" t="s">
        <v>624</v>
      </c>
      <c r="K297" s="62">
        <v>4611026.5199999996</v>
      </c>
      <c r="L297" s="62">
        <v>4611026.5199999996</v>
      </c>
    </row>
    <row r="298" spans="1:12" x14ac:dyDescent="0.3">
      <c r="A298" s="60" t="s">
        <v>33</v>
      </c>
      <c r="B298" s="60" t="s">
        <v>579</v>
      </c>
      <c r="C298" s="60" t="s">
        <v>619</v>
      </c>
      <c r="D298" s="60" t="s">
        <v>65</v>
      </c>
      <c r="E298" s="39"/>
      <c r="F298" s="60" t="s">
        <v>189</v>
      </c>
      <c r="G298" s="60" t="s">
        <v>220</v>
      </c>
      <c r="H298" s="60" t="s">
        <v>191</v>
      </c>
      <c r="I298" s="60" t="s">
        <v>598</v>
      </c>
      <c r="J298" s="61" t="s">
        <v>625</v>
      </c>
      <c r="K298" s="62">
        <v>687570297.20000005</v>
      </c>
      <c r="L298" s="62">
        <v>687570297.20000005</v>
      </c>
    </row>
    <row r="299" spans="1:12" x14ac:dyDescent="0.3">
      <c r="A299" s="60" t="s">
        <v>33</v>
      </c>
      <c r="B299" s="60" t="s">
        <v>579</v>
      </c>
      <c r="C299" s="60" t="s">
        <v>619</v>
      </c>
      <c r="D299" s="60" t="s">
        <v>65</v>
      </c>
      <c r="E299" s="39"/>
      <c r="F299" s="60" t="s">
        <v>189</v>
      </c>
      <c r="G299" s="60" t="s">
        <v>220</v>
      </c>
      <c r="H299" s="60" t="s">
        <v>191</v>
      </c>
      <c r="I299" s="60" t="s">
        <v>600</v>
      </c>
      <c r="J299" s="61" t="s">
        <v>626</v>
      </c>
      <c r="K299" s="62">
        <v>17097416.350000001</v>
      </c>
      <c r="L299" s="62">
        <v>17097416.350000001</v>
      </c>
    </row>
    <row r="300" spans="1:12" ht="15" thickBot="1" x14ac:dyDescent="0.35">
      <c r="A300" s="60" t="s">
        <v>33</v>
      </c>
      <c r="B300" s="60" t="s">
        <v>579</v>
      </c>
      <c r="C300" s="60" t="s">
        <v>619</v>
      </c>
      <c r="D300" s="60" t="s">
        <v>65</v>
      </c>
      <c r="E300" s="39"/>
      <c r="F300" s="60" t="s">
        <v>189</v>
      </c>
      <c r="G300" s="60" t="s">
        <v>220</v>
      </c>
      <c r="H300" s="60" t="s">
        <v>191</v>
      </c>
      <c r="I300" s="60" t="s">
        <v>591</v>
      </c>
      <c r="J300" s="61" t="s">
        <v>627</v>
      </c>
      <c r="K300" s="62">
        <v>2637842.37</v>
      </c>
      <c r="L300" s="62">
        <v>2637842.37</v>
      </c>
    </row>
    <row r="301" spans="1:12" x14ac:dyDescent="0.3">
      <c r="A301" s="60" t="s">
        <v>33</v>
      </c>
      <c r="B301" s="60" t="s">
        <v>579</v>
      </c>
      <c r="C301" s="60" t="s">
        <v>619</v>
      </c>
      <c r="D301" s="58"/>
      <c r="E301" s="39">
        <v>8</v>
      </c>
      <c r="F301" s="58"/>
      <c r="G301" s="58"/>
      <c r="H301" s="58"/>
      <c r="I301" s="58"/>
      <c r="J301" s="109" t="s">
        <v>628</v>
      </c>
      <c r="K301" s="110">
        <v>1071164445</v>
      </c>
      <c r="L301" s="110">
        <v>1071164445</v>
      </c>
    </row>
    <row r="302" spans="1:12" x14ac:dyDescent="0.3">
      <c r="E302" s="39" t="s">
        <v>1839</v>
      </c>
    </row>
    <row r="303" spans="1:12" ht="15" thickBot="1" x14ac:dyDescent="0.35">
      <c r="A303" s="60" t="s">
        <v>33</v>
      </c>
      <c r="B303" s="60" t="s">
        <v>579</v>
      </c>
      <c r="C303" s="60" t="s">
        <v>629</v>
      </c>
      <c r="D303" s="60" t="s">
        <v>630</v>
      </c>
      <c r="E303" s="39"/>
      <c r="F303" s="60" t="s">
        <v>189</v>
      </c>
      <c r="G303" s="60" t="s">
        <v>191</v>
      </c>
      <c r="H303" s="60" t="s">
        <v>220</v>
      </c>
      <c r="I303" s="60" t="s">
        <v>231</v>
      </c>
      <c r="J303" s="61" t="s">
        <v>631</v>
      </c>
      <c r="K303" s="62">
        <v>53684043.233793318</v>
      </c>
      <c r="L303" s="62">
        <v>208275164.32975501</v>
      </c>
    </row>
    <row r="304" spans="1:12" x14ac:dyDescent="0.3">
      <c r="A304" s="60" t="s">
        <v>33</v>
      </c>
      <c r="B304" s="60" t="s">
        <v>579</v>
      </c>
      <c r="C304" s="60" t="s">
        <v>629</v>
      </c>
      <c r="D304" s="58"/>
      <c r="E304" s="39">
        <v>8</v>
      </c>
      <c r="F304" s="58"/>
      <c r="G304" s="58"/>
      <c r="H304" s="58"/>
      <c r="I304" s="58"/>
      <c r="J304" s="109" t="s">
        <v>632</v>
      </c>
      <c r="K304" s="110">
        <v>53684043.233793318</v>
      </c>
      <c r="L304" s="110">
        <v>208275164.32975501</v>
      </c>
    </row>
    <row r="305" spans="1:12" x14ac:dyDescent="0.3">
      <c r="E305" s="39" t="s">
        <v>1839</v>
      </c>
    </row>
    <row r="306" spans="1:12" ht="15" thickBot="1" x14ac:dyDescent="0.35">
      <c r="A306" s="60" t="s">
        <v>33</v>
      </c>
      <c r="B306" s="60" t="s">
        <v>579</v>
      </c>
      <c r="C306" s="60" t="s">
        <v>633</v>
      </c>
      <c r="D306" s="60" t="s">
        <v>188</v>
      </c>
      <c r="E306" s="39"/>
      <c r="F306" s="60" t="s">
        <v>189</v>
      </c>
      <c r="G306" s="60" t="s">
        <v>191</v>
      </c>
      <c r="H306" s="60" t="s">
        <v>220</v>
      </c>
      <c r="I306" s="60" t="s">
        <v>231</v>
      </c>
      <c r="J306" s="61" t="s">
        <v>634</v>
      </c>
      <c r="K306" s="62">
        <v>399300.97142037051</v>
      </c>
      <c r="L306" s="62">
        <v>784919.24042085931</v>
      </c>
    </row>
    <row r="307" spans="1:12" x14ac:dyDescent="0.3">
      <c r="A307" s="60" t="s">
        <v>33</v>
      </c>
      <c r="B307" s="60" t="s">
        <v>579</v>
      </c>
      <c r="C307" s="60" t="s">
        <v>633</v>
      </c>
      <c r="D307" s="58"/>
      <c r="E307" s="39">
        <v>9</v>
      </c>
      <c r="F307" s="58"/>
      <c r="G307" s="58"/>
      <c r="H307" s="58"/>
      <c r="I307" s="58"/>
      <c r="J307" s="109" t="s">
        <v>635</v>
      </c>
      <c r="K307" s="110">
        <v>399300.97142037051</v>
      </c>
      <c r="L307" s="110">
        <v>784919.24042085931</v>
      </c>
    </row>
    <row r="308" spans="1:12" x14ac:dyDescent="0.3">
      <c r="E308" s="39" t="s">
        <v>1839</v>
      </c>
    </row>
    <row r="309" spans="1:12" x14ac:dyDescent="0.3">
      <c r="A309" s="60" t="s">
        <v>33</v>
      </c>
      <c r="B309" s="60" t="s">
        <v>579</v>
      </c>
      <c r="C309" s="60" t="s">
        <v>636</v>
      </c>
      <c r="D309" s="60" t="s">
        <v>188</v>
      </c>
      <c r="E309" s="39">
        <v>9</v>
      </c>
      <c r="F309" s="60" t="s">
        <v>283</v>
      </c>
      <c r="G309" s="60" t="s">
        <v>191</v>
      </c>
      <c r="H309" s="60" t="s">
        <v>310</v>
      </c>
      <c r="I309" s="60" t="s">
        <v>231</v>
      </c>
      <c r="J309" s="61" t="s">
        <v>637</v>
      </c>
      <c r="K309" s="62">
        <v>23396084.428539477</v>
      </c>
      <c r="L309" s="62">
        <v>23437204.508965187</v>
      </c>
    </row>
    <row r="310" spans="1:12" x14ac:dyDescent="0.3">
      <c r="A310" s="60" t="s">
        <v>33</v>
      </c>
      <c r="B310" s="60" t="s">
        <v>579</v>
      </c>
      <c r="C310" s="60" t="s">
        <v>636</v>
      </c>
      <c r="D310" s="60" t="s">
        <v>188</v>
      </c>
      <c r="E310" s="39">
        <v>20</v>
      </c>
      <c r="F310" s="60" t="s">
        <v>283</v>
      </c>
      <c r="G310" s="60" t="s">
        <v>191</v>
      </c>
      <c r="H310" s="60" t="s">
        <v>638</v>
      </c>
      <c r="I310" s="60" t="s">
        <v>231</v>
      </c>
      <c r="J310" s="61" t="s">
        <v>639</v>
      </c>
      <c r="K310" s="62">
        <v>4692018.1773421261</v>
      </c>
      <c r="L310" s="62">
        <v>4960614.4132281393</v>
      </c>
    </row>
    <row r="311" spans="1:12" x14ac:dyDescent="0.3">
      <c r="A311" s="60" t="s">
        <v>33</v>
      </c>
      <c r="B311" s="60" t="s">
        <v>579</v>
      </c>
      <c r="C311" s="60" t="s">
        <v>636</v>
      </c>
      <c r="D311" s="60" t="s">
        <v>58</v>
      </c>
      <c r="E311" s="39">
        <v>8</v>
      </c>
      <c r="F311" s="60" t="s">
        <v>283</v>
      </c>
      <c r="G311" s="60" t="s">
        <v>310</v>
      </c>
      <c r="H311" s="60" t="s">
        <v>191</v>
      </c>
      <c r="I311" s="60" t="s">
        <v>588</v>
      </c>
      <c r="J311" s="61" t="s">
        <v>640</v>
      </c>
      <c r="K311" s="62">
        <v>1334286.1100000001</v>
      </c>
      <c r="L311" s="62">
        <v>1334286.1100000001</v>
      </c>
    </row>
    <row r="312" spans="1:12" x14ac:dyDescent="0.3">
      <c r="A312" s="60" t="s">
        <v>33</v>
      </c>
      <c r="B312" s="60" t="s">
        <v>579</v>
      </c>
      <c r="C312" s="60" t="s">
        <v>636</v>
      </c>
      <c r="D312" s="60" t="s">
        <v>58</v>
      </c>
      <c r="E312" s="39">
        <v>8</v>
      </c>
      <c r="F312" s="60" t="s">
        <v>283</v>
      </c>
      <c r="G312" s="60" t="s">
        <v>310</v>
      </c>
      <c r="H312" s="60" t="s">
        <v>191</v>
      </c>
      <c r="I312" s="60" t="s">
        <v>588</v>
      </c>
      <c r="J312" s="61" t="s">
        <v>641</v>
      </c>
      <c r="K312" s="62">
        <v>6704967.25</v>
      </c>
      <c r="L312" s="62">
        <v>6704967.25</v>
      </c>
    </row>
    <row r="313" spans="1:12" x14ac:dyDescent="0.3">
      <c r="A313" s="60" t="s">
        <v>33</v>
      </c>
      <c r="B313" s="60" t="s">
        <v>579</v>
      </c>
      <c r="C313" s="60" t="s">
        <v>636</v>
      </c>
      <c r="D313" s="60" t="s">
        <v>58</v>
      </c>
      <c r="E313" s="39">
        <v>8</v>
      </c>
      <c r="F313" s="60" t="s">
        <v>283</v>
      </c>
      <c r="G313" s="60" t="s">
        <v>310</v>
      </c>
      <c r="H313" s="60" t="s">
        <v>191</v>
      </c>
      <c r="I313" s="60" t="s">
        <v>588</v>
      </c>
      <c r="J313" s="61" t="s">
        <v>642</v>
      </c>
      <c r="K313" s="62">
        <v>9807004.8499999996</v>
      </c>
      <c r="L313" s="62">
        <v>9807004.8499999996</v>
      </c>
    </row>
    <row r="314" spans="1:12" x14ac:dyDescent="0.3">
      <c r="A314" s="60" t="s">
        <v>33</v>
      </c>
      <c r="B314" s="60" t="s">
        <v>579</v>
      </c>
      <c r="C314" s="60" t="s">
        <v>636</v>
      </c>
      <c r="D314" s="60" t="s">
        <v>58</v>
      </c>
      <c r="E314" s="39">
        <v>8</v>
      </c>
      <c r="F314" s="60" t="s">
        <v>283</v>
      </c>
      <c r="G314" s="60" t="s">
        <v>340</v>
      </c>
      <c r="H314" s="60" t="s">
        <v>191</v>
      </c>
      <c r="I314" s="60" t="s">
        <v>588</v>
      </c>
      <c r="J314" s="61" t="s">
        <v>643</v>
      </c>
      <c r="K314" s="62">
        <v>5425075.5800000001</v>
      </c>
      <c r="L314" s="62">
        <v>5425075.5800000001</v>
      </c>
    </row>
    <row r="315" spans="1:12" x14ac:dyDescent="0.3">
      <c r="A315" s="60" t="s">
        <v>33</v>
      </c>
      <c r="B315" s="60" t="s">
        <v>579</v>
      </c>
      <c r="C315" s="60" t="s">
        <v>636</v>
      </c>
      <c r="D315" s="60" t="s">
        <v>58</v>
      </c>
      <c r="E315" s="39">
        <v>8</v>
      </c>
      <c r="F315" s="60" t="s">
        <v>283</v>
      </c>
      <c r="G315" s="60" t="s">
        <v>340</v>
      </c>
      <c r="H315" s="60" t="s">
        <v>191</v>
      </c>
      <c r="I315" s="60" t="s">
        <v>588</v>
      </c>
      <c r="J315" s="61" t="s">
        <v>644</v>
      </c>
      <c r="K315" s="62">
        <v>273349.44</v>
      </c>
      <c r="L315" s="62">
        <v>273349.44</v>
      </c>
    </row>
    <row r="316" spans="1:12" x14ac:dyDescent="0.3">
      <c r="A316" s="60" t="s">
        <v>33</v>
      </c>
      <c r="B316" s="60" t="s">
        <v>579</v>
      </c>
      <c r="C316" s="60" t="s">
        <v>636</v>
      </c>
      <c r="D316" s="60" t="s">
        <v>58</v>
      </c>
      <c r="E316" s="39">
        <v>8</v>
      </c>
      <c r="F316" s="60" t="s">
        <v>283</v>
      </c>
      <c r="G316" s="60" t="s">
        <v>340</v>
      </c>
      <c r="H316" s="60" t="s">
        <v>191</v>
      </c>
      <c r="I316" s="60" t="s">
        <v>591</v>
      </c>
      <c r="J316" s="61" t="s">
        <v>645</v>
      </c>
      <c r="K316" s="62">
        <v>985341.61</v>
      </c>
      <c r="L316" s="62">
        <v>985341.61</v>
      </c>
    </row>
    <row r="317" spans="1:12" x14ac:dyDescent="0.3">
      <c r="A317" s="60" t="s">
        <v>33</v>
      </c>
      <c r="B317" s="60" t="s">
        <v>579</v>
      </c>
      <c r="C317" s="60" t="s">
        <v>636</v>
      </c>
      <c r="D317" s="60" t="s">
        <v>630</v>
      </c>
      <c r="E317" s="39">
        <v>8</v>
      </c>
      <c r="F317" s="60" t="s">
        <v>283</v>
      </c>
      <c r="G317" s="60" t="s">
        <v>340</v>
      </c>
      <c r="H317" s="60" t="s">
        <v>191</v>
      </c>
      <c r="I317" s="60" t="s">
        <v>591</v>
      </c>
      <c r="J317" s="61" t="s">
        <v>649</v>
      </c>
      <c r="K317" s="62">
        <v>103058.89328675493</v>
      </c>
      <c r="L317" s="62">
        <v>103058.89328675493</v>
      </c>
    </row>
    <row r="318" spans="1:12" x14ac:dyDescent="0.3">
      <c r="A318" s="60" t="s">
        <v>33</v>
      </c>
      <c r="B318" s="60" t="s">
        <v>579</v>
      </c>
      <c r="C318" s="60" t="s">
        <v>636</v>
      </c>
      <c r="D318" s="60" t="s">
        <v>650</v>
      </c>
      <c r="E318" s="39">
        <v>8</v>
      </c>
      <c r="F318" s="60" t="s">
        <v>283</v>
      </c>
      <c r="G318" s="60" t="s">
        <v>340</v>
      </c>
      <c r="H318" s="60" t="s">
        <v>191</v>
      </c>
      <c r="I318" s="60" t="s">
        <v>591</v>
      </c>
      <c r="J318" s="61" t="s">
        <v>651</v>
      </c>
      <c r="K318" s="62">
        <v>115976.64</v>
      </c>
      <c r="L318" s="62">
        <v>115976.64</v>
      </c>
    </row>
    <row r="319" spans="1:12" x14ac:dyDescent="0.3">
      <c r="A319" s="60" t="s">
        <v>33</v>
      </c>
      <c r="B319" s="60" t="s">
        <v>579</v>
      </c>
      <c r="C319" s="60" t="s">
        <v>636</v>
      </c>
      <c r="D319" s="60" t="s">
        <v>236</v>
      </c>
      <c r="E319" s="39">
        <v>7</v>
      </c>
      <c r="F319" s="60" t="s">
        <v>283</v>
      </c>
      <c r="G319" s="60" t="s">
        <v>310</v>
      </c>
      <c r="H319" s="60" t="s">
        <v>191</v>
      </c>
      <c r="I319" s="60" t="s">
        <v>588</v>
      </c>
      <c r="J319" s="61" t="s">
        <v>652</v>
      </c>
      <c r="K319" s="62">
        <v>7601404.7699999996</v>
      </c>
      <c r="L319" s="62">
        <v>7601404.7699999996</v>
      </c>
    </row>
    <row r="320" spans="1:12" x14ac:dyDescent="0.3">
      <c r="A320" s="60" t="s">
        <v>33</v>
      </c>
      <c r="B320" s="60" t="s">
        <v>579</v>
      </c>
      <c r="C320" s="60" t="s">
        <v>636</v>
      </c>
      <c r="D320" s="60" t="s">
        <v>236</v>
      </c>
      <c r="E320" s="39">
        <v>7</v>
      </c>
      <c r="F320" s="60" t="s">
        <v>283</v>
      </c>
      <c r="G320" s="60" t="s">
        <v>310</v>
      </c>
      <c r="H320" s="60" t="s">
        <v>191</v>
      </c>
      <c r="I320" s="60" t="s">
        <v>588</v>
      </c>
      <c r="J320" s="61" t="s">
        <v>653</v>
      </c>
      <c r="K320" s="62">
        <v>117793.83</v>
      </c>
      <c r="L320" s="62">
        <v>117793.83</v>
      </c>
    </row>
    <row r="321" spans="1:12" x14ac:dyDescent="0.3">
      <c r="A321" s="60" t="s">
        <v>33</v>
      </c>
      <c r="B321" s="60" t="s">
        <v>579</v>
      </c>
      <c r="C321" s="60" t="s">
        <v>636</v>
      </c>
      <c r="D321" s="60" t="s">
        <v>236</v>
      </c>
      <c r="E321" s="39">
        <v>7</v>
      </c>
      <c r="F321" s="60" t="s">
        <v>283</v>
      </c>
      <c r="G321" s="60" t="s">
        <v>310</v>
      </c>
      <c r="H321" s="60" t="s">
        <v>191</v>
      </c>
      <c r="I321" s="60" t="s">
        <v>588</v>
      </c>
      <c r="J321" s="61" t="s">
        <v>654</v>
      </c>
      <c r="K321" s="62">
        <v>6704350.3299999973</v>
      </c>
      <c r="L321" s="62">
        <v>6633761.8899999959</v>
      </c>
    </row>
    <row r="322" spans="1:12" x14ac:dyDescent="0.3">
      <c r="A322" s="60" t="s">
        <v>33</v>
      </c>
      <c r="B322" s="60" t="s">
        <v>579</v>
      </c>
      <c r="C322" s="60" t="s">
        <v>636</v>
      </c>
      <c r="D322" s="60" t="s">
        <v>236</v>
      </c>
      <c r="E322" s="39">
        <v>7</v>
      </c>
      <c r="F322" s="60" t="s">
        <v>283</v>
      </c>
      <c r="G322" s="60" t="s">
        <v>340</v>
      </c>
      <c r="H322" s="60" t="s">
        <v>191</v>
      </c>
      <c r="I322" s="60" t="s">
        <v>588</v>
      </c>
      <c r="J322" s="61" t="s">
        <v>655</v>
      </c>
      <c r="K322" s="62">
        <v>2154016.08</v>
      </c>
      <c r="L322" s="62">
        <v>2154016.08</v>
      </c>
    </row>
    <row r="323" spans="1:12" x14ac:dyDescent="0.3">
      <c r="A323" s="60" t="s">
        <v>33</v>
      </c>
      <c r="B323" s="60" t="s">
        <v>579</v>
      </c>
      <c r="C323" s="60" t="s">
        <v>636</v>
      </c>
      <c r="D323" s="60" t="s">
        <v>236</v>
      </c>
      <c r="E323" s="39">
        <v>7</v>
      </c>
      <c r="F323" s="60" t="s">
        <v>283</v>
      </c>
      <c r="G323" s="60" t="s">
        <v>340</v>
      </c>
      <c r="H323" s="60" t="s">
        <v>191</v>
      </c>
      <c r="I323" s="60" t="s">
        <v>588</v>
      </c>
      <c r="J323" s="61" t="s">
        <v>656</v>
      </c>
      <c r="K323" s="62">
        <v>5251740.2</v>
      </c>
      <c r="L323" s="62">
        <v>5251740.2</v>
      </c>
    </row>
    <row r="324" spans="1:12" x14ac:dyDescent="0.3">
      <c r="A324" s="60" t="s">
        <v>33</v>
      </c>
      <c r="B324" s="60" t="s">
        <v>579</v>
      </c>
      <c r="C324" s="60" t="s">
        <v>636</v>
      </c>
      <c r="D324" s="60" t="s">
        <v>236</v>
      </c>
      <c r="E324" s="39">
        <v>7</v>
      </c>
      <c r="F324" s="60" t="s">
        <v>283</v>
      </c>
      <c r="G324" s="60" t="s">
        <v>340</v>
      </c>
      <c r="H324" s="60" t="s">
        <v>191</v>
      </c>
      <c r="I324" s="60" t="s">
        <v>596</v>
      </c>
      <c r="J324" s="61" t="s">
        <v>657</v>
      </c>
      <c r="K324" s="62">
        <v>-135242.70000000001</v>
      </c>
      <c r="L324" s="62">
        <v>-135242.70000000001</v>
      </c>
    </row>
    <row r="325" spans="1:12" x14ac:dyDescent="0.3">
      <c r="A325" s="60" t="s">
        <v>33</v>
      </c>
      <c r="B325" s="60" t="s">
        <v>579</v>
      </c>
      <c r="C325" s="60" t="s">
        <v>636</v>
      </c>
      <c r="D325" s="60" t="s">
        <v>582</v>
      </c>
      <c r="E325" s="39">
        <v>7</v>
      </c>
      <c r="F325" s="60" t="s">
        <v>283</v>
      </c>
      <c r="G325" s="60" t="s">
        <v>310</v>
      </c>
      <c r="H325" s="60" t="s">
        <v>191</v>
      </c>
      <c r="I325" s="60" t="s">
        <v>598</v>
      </c>
      <c r="J325" s="61" t="s">
        <v>659</v>
      </c>
      <c r="K325" s="62">
        <v>31029.789071424697</v>
      </c>
      <c r="L325" s="62">
        <v>31029.789071424697</v>
      </c>
    </row>
    <row r="326" spans="1:12" x14ac:dyDescent="0.3">
      <c r="A326" s="60" t="s">
        <v>33</v>
      </c>
      <c r="B326" s="60" t="s">
        <v>579</v>
      </c>
      <c r="C326" s="60" t="s">
        <v>636</v>
      </c>
      <c r="D326" s="60" t="s">
        <v>582</v>
      </c>
      <c r="E326" s="39">
        <v>7</v>
      </c>
      <c r="F326" s="60" t="s">
        <v>283</v>
      </c>
      <c r="G326" s="60" t="s">
        <v>310</v>
      </c>
      <c r="H326" s="60" t="s">
        <v>191</v>
      </c>
      <c r="I326" s="60" t="s">
        <v>598</v>
      </c>
      <c r="J326" s="61" t="s">
        <v>660</v>
      </c>
      <c r="K326" s="62">
        <v>712220.14860127505</v>
      </c>
      <c r="L326" s="62">
        <v>712220.14860127505</v>
      </c>
    </row>
    <row r="327" spans="1:12" x14ac:dyDescent="0.3">
      <c r="A327" s="60" t="s">
        <v>33</v>
      </c>
      <c r="B327" s="60" t="s">
        <v>579</v>
      </c>
      <c r="C327" s="60" t="s">
        <v>636</v>
      </c>
      <c r="D327" s="60" t="s">
        <v>582</v>
      </c>
      <c r="E327" s="39">
        <v>7</v>
      </c>
      <c r="F327" s="60" t="s">
        <v>283</v>
      </c>
      <c r="G327" s="60" t="s">
        <v>310</v>
      </c>
      <c r="H327" s="60" t="s">
        <v>191</v>
      </c>
      <c r="I327" s="60" t="s">
        <v>600</v>
      </c>
      <c r="J327" s="61" t="s">
        <v>661</v>
      </c>
      <c r="K327" s="62">
        <v>745329.56353620277</v>
      </c>
      <c r="L327" s="62">
        <v>745329.56353620277</v>
      </c>
    </row>
    <row r="328" spans="1:12" x14ac:dyDescent="0.3">
      <c r="A328" s="60" t="s">
        <v>33</v>
      </c>
      <c r="B328" s="60" t="s">
        <v>579</v>
      </c>
      <c r="C328" s="60" t="s">
        <v>636</v>
      </c>
      <c r="D328" s="60" t="s">
        <v>582</v>
      </c>
      <c r="E328" s="39">
        <v>7</v>
      </c>
      <c r="F328" s="60" t="s">
        <v>283</v>
      </c>
      <c r="G328" s="60" t="s">
        <v>340</v>
      </c>
      <c r="H328" s="60" t="s">
        <v>191</v>
      </c>
      <c r="I328" s="60" t="s">
        <v>588</v>
      </c>
      <c r="J328" s="61" t="s">
        <v>662</v>
      </c>
      <c r="K328" s="62">
        <v>686936.81046768627</v>
      </c>
      <c r="L328" s="62">
        <v>686936.81046768627</v>
      </c>
    </row>
    <row r="329" spans="1:12" x14ac:dyDescent="0.3">
      <c r="A329" s="60" t="s">
        <v>33</v>
      </c>
      <c r="B329" s="60" t="s">
        <v>579</v>
      </c>
      <c r="C329" s="60" t="s">
        <v>636</v>
      </c>
      <c r="D329" s="60" t="s">
        <v>582</v>
      </c>
      <c r="E329" s="39">
        <v>7</v>
      </c>
      <c r="F329" s="60" t="s">
        <v>283</v>
      </c>
      <c r="G329" s="60" t="s">
        <v>340</v>
      </c>
      <c r="H329" s="60" t="s">
        <v>191</v>
      </c>
      <c r="I329" s="60" t="s">
        <v>600</v>
      </c>
      <c r="J329" s="61" t="s">
        <v>663</v>
      </c>
      <c r="K329" s="62">
        <v>3549055.6048845928</v>
      </c>
      <c r="L329" s="62">
        <v>3549055.6048845928</v>
      </c>
    </row>
    <row r="330" spans="1:12" x14ac:dyDescent="0.3">
      <c r="A330" s="60" t="s">
        <v>33</v>
      </c>
      <c r="B330" s="60" t="s">
        <v>579</v>
      </c>
      <c r="C330" s="60" t="s">
        <v>636</v>
      </c>
      <c r="D330" s="60" t="s">
        <v>584</v>
      </c>
      <c r="E330" s="39">
        <v>7</v>
      </c>
      <c r="F330" s="60" t="s">
        <v>283</v>
      </c>
      <c r="G330" s="60" t="s">
        <v>310</v>
      </c>
      <c r="H330" s="60" t="s">
        <v>191</v>
      </c>
      <c r="I330" s="60" t="s">
        <v>598</v>
      </c>
      <c r="J330" s="61" t="s">
        <v>664</v>
      </c>
      <c r="K330" s="62">
        <v>552389.64</v>
      </c>
      <c r="L330" s="62">
        <v>552389.64</v>
      </c>
    </row>
    <row r="331" spans="1:12" ht="15" thickBot="1" x14ac:dyDescent="0.35">
      <c r="A331" s="60" t="s">
        <v>33</v>
      </c>
      <c r="B331" s="60" t="s">
        <v>579</v>
      </c>
      <c r="C331" s="60" t="s">
        <v>636</v>
      </c>
      <c r="D331" s="60" t="s">
        <v>584</v>
      </c>
      <c r="E331" s="39">
        <v>7</v>
      </c>
      <c r="F331" s="60" t="s">
        <v>283</v>
      </c>
      <c r="G331" s="60" t="s">
        <v>340</v>
      </c>
      <c r="H331" s="60" t="s">
        <v>191</v>
      </c>
      <c r="I331" s="60" t="s">
        <v>596</v>
      </c>
      <c r="J331" s="61" t="s">
        <v>665</v>
      </c>
      <c r="K331" s="62">
        <v>1536166.9</v>
      </c>
      <c r="L331" s="62">
        <v>1536166.9</v>
      </c>
    </row>
    <row r="332" spans="1:12" x14ac:dyDescent="0.3">
      <c r="A332" s="60" t="s">
        <v>33</v>
      </c>
      <c r="B332" s="60" t="s">
        <v>579</v>
      </c>
      <c r="C332" s="60" t="s">
        <v>636</v>
      </c>
      <c r="D332" s="58"/>
      <c r="E332" s="39"/>
      <c r="F332" s="58"/>
      <c r="G332" s="58"/>
      <c r="H332" s="58"/>
      <c r="I332" s="58"/>
      <c r="J332" s="109" t="s">
        <v>666</v>
      </c>
      <c r="K332" s="110">
        <v>82344353.945729554</v>
      </c>
      <c r="L332" s="110">
        <v>82583481.822041273</v>
      </c>
    </row>
    <row r="333" spans="1:12" x14ac:dyDescent="0.3">
      <c r="E333" s="39" t="s">
        <v>1839</v>
      </c>
    </row>
    <row r="334" spans="1:12" x14ac:dyDescent="0.3">
      <c r="A334" s="60" t="s">
        <v>33</v>
      </c>
      <c r="B334" s="60" t="s">
        <v>579</v>
      </c>
      <c r="C334" s="60" t="s">
        <v>667</v>
      </c>
      <c r="D334" s="60" t="s">
        <v>236</v>
      </c>
      <c r="E334" s="39"/>
      <c r="F334" s="60" t="s">
        <v>189</v>
      </c>
      <c r="G334" s="60" t="s">
        <v>220</v>
      </c>
      <c r="H334" s="60" t="s">
        <v>191</v>
      </c>
      <c r="I334" s="60" t="s">
        <v>588</v>
      </c>
      <c r="J334" s="61" t="s">
        <v>668</v>
      </c>
      <c r="K334" s="62">
        <v>372592231.54000008</v>
      </c>
      <c r="L334" s="62">
        <v>371007308.26000011</v>
      </c>
    </row>
    <row r="335" spans="1:12" x14ac:dyDescent="0.3">
      <c r="A335" s="60" t="s">
        <v>33</v>
      </c>
      <c r="B335" s="60" t="s">
        <v>579</v>
      </c>
      <c r="C335" s="60" t="s">
        <v>667</v>
      </c>
      <c r="D335" s="60" t="s">
        <v>236</v>
      </c>
      <c r="E335" s="39"/>
      <c r="F335" s="60" t="s">
        <v>189</v>
      </c>
      <c r="G335" s="60" t="s">
        <v>220</v>
      </c>
      <c r="H335" s="60" t="s">
        <v>191</v>
      </c>
      <c r="I335" s="60" t="s">
        <v>588</v>
      </c>
      <c r="J335" s="61" t="s">
        <v>669</v>
      </c>
      <c r="K335" s="62">
        <v>1731763.8400000008</v>
      </c>
      <c r="L335" s="62">
        <v>1720427.2000000011</v>
      </c>
    </row>
    <row r="336" spans="1:12" x14ac:dyDescent="0.3">
      <c r="A336" s="60" t="s">
        <v>33</v>
      </c>
      <c r="B336" s="60" t="s">
        <v>579</v>
      </c>
      <c r="C336" s="60" t="s">
        <v>667</v>
      </c>
      <c r="D336" s="60" t="s">
        <v>236</v>
      </c>
      <c r="E336" s="39"/>
      <c r="F336" s="60" t="s">
        <v>189</v>
      </c>
      <c r="G336" s="60" t="s">
        <v>220</v>
      </c>
      <c r="H336" s="60" t="s">
        <v>191</v>
      </c>
      <c r="I336" s="60" t="s">
        <v>588</v>
      </c>
      <c r="J336" s="61" t="s">
        <v>670</v>
      </c>
      <c r="K336" s="62">
        <v>2252723.06</v>
      </c>
      <c r="L336" s="62">
        <v>2252723.06</v>
      </c>
    </row>
    <row r="337" spans="1:12" x14ac:dyDescent="0.3">
      <c r="A337" s="60" t="s">
        <v>33</v>
      </c>
      <c r="B337" s="60" t="s">
        <v>579</v>
      </c>
      <c r="C337" s="60" t="s">
        <v>667</v>
      </c>
      <c r="D337" s="60" t="s">
        <v>236</v>
      </c>
      <c r="E337" s="39"/>
      <c r="F337" s="60" t="s">
        <v>189</v>
      </c>
      <c r="G337" s="60" t="s">
        <v>220</v>
      </c>
      <c r="H337" s="60" t="s">
        <v>191</v>
      </c>
      <c r="I337" s="60" t="s">
        <v>588</v>
      </c>
      <c r="J337" s="61" t="s">
        <v>671</v>
      </c>
      <c r="K337" s="62">
        <v>-4168395.7</v>
      </c>
      <c r="L337" s="62">
        <v>-4168395.7</v>
      </c>
    </row>
    <row r="338" spans="1:12" x14ac:dyDescent="0.3">
      <c r="A338" s="60" t="s">
        <v>33</v>
      </c>
      <c r="B338" s="60" t="s">
        <v>579</v>
      </c>
      <c r="C338" s="60" t="s">
        <v>667</v>
      </c>
      <c r="D338" s="60" t="s">
        <v>236</v>
      </c>
      <c r="E338" s="39"/>
      <c r="F338" s="60" t="s">
        <v>189</v>
      </c>
      <c r="G338" s="60" t="s">
        <v>220</v>
      </c>
      <c r="H338" s="60" t="s">
        <v>191</v>
      </c>
      <c r="I338" s="60" t="s">
        <v>596</v>
      </c>
      <c r="J338" s="61" t="s">
        <v>672</v>
      </c>
      <c r="K338" s="62">
        <v>51468318.520000085</v>
      </c>
      <c r="L338" s="62">
        <v>50041590.760000125</v>
      </c>
    </row>
    <row r="339" spans="1:12" x14ac:dyDescent="0.3">
      <c r="A339" s="60" t="s">
        <v>33</v>
      </c>
      <c r="B339" s="60" t="s">
        <v>579</v>
      </c>
      <c r="C339" s="60" t="s">
        <v>667</v>
      </c>
      <c r="D339" s="60" t="s">
        <v>236</v>
      </c>
      <c r="E339" s="39"/>
      <c r="F339" s="60" t="s">
        <v>189</v>
      </c>
      <c r="G339" s="60" t="s">
        <v>220</v>
      </c>
      <c r="H339" s="60" t="s">
        <v>191</v>
      </c>
      <c r="I339" s="60" t="s">
        <v>596</v>
      </c>
      <c r="J339" s="61" t="s">
        <v>673</v>
      </c>
      <c r="K339" s="62">
        <v>1786674.3900000004</v>
      </c>
      <c r="L339" s="62">
        <v>1773411.5100000005</v>
      </c>
    </row>
    <row r="340" spans="1:12" x14ac:dyDescent="0.3">
      <c r="A340" s="60" t="s">
        <v>33</v>
      </c>
      <c r="B340" s="60" t="s">
        <v>579</v>
      </c>
      <c r="C340" s="60" t="s">
        <v>667</v>
      </c>
      <c r="D340" s="60" t="s">
        <v>236</v>
      </c>
      <c r="E340" s="39"/>
      <c r="F340" s="60" t="s">
        <v>189</v>
      </c>
      <c r="G340" s="60" t="s">
        <v>220</v>
      </c>
      <c r="H340" s="60" t="s">
        <v>191</v>
      </c>
      <c r="I340" s="60" t="s">
        <v>596</v>
      </c>
      <c r="J340" s="61" t="s">
        <v>674</v>
      </c>
      <c r="K340" s="62">
        <v>3405226.1600000025</v>
      </c>
      <c r="L340" s="62">
        <v>3383156.3600000036</v>
      </c>
    </row>
    <row r="341" spans="1:12" x14ac:dyDescent="0.3">
      <c r="A341" s="60" t="s">
        <v>33</v>
      </c>
      <c r="B341" s="60" t="s">
        <v>579</v>
      </c>
      <c r="C341" s="60" t="s">
        <v>667</v>
      </c>
      <c r="D341" s="60" t="s">
        <v>236</v>
      </c>
      <c r="E341" s="39"/>
      <c r="F341" s="60" t="s">
        <v>189</v>
      </c>
      <c r="G341" s="60" t="s">
        <v>220</v>
      </c>
      <c r="H341" s="60" t="s">
        <v>191</v>
      </c>
      <c r="I341" s="60" t="s">
        <v>596</v>
      </c>
      <c r="J341" s="61" t="s">
        <v>675</v>
      </c>
      <c r="K341" s="62">
        <v>-4054700.33</v>
      </c>
      <c r="L341" s="62">
        <v>-4054700.33</v>
      </c>
    </row>
    <row r="342" spans="1:12" x14ac:dyDescent="0.3">
      <c r="A342" s="60" t="s">
        <v>33</v>
      </c>
      <c r="B342" s="60" t="s">
        <v>579</v>
      </c>
      <c r="C342" s="60" t="s">
        <v>667</v>
      </c>
      <c r="D342" s="60" t="s">
        <v>236</v>
      </c>
      <c r="E342" s="39"/>
      <c r="F342" s="60" t="s">
        <v>189</v>
      </c>
      <c r="G342" s="60" t="s">
        <v>220</v>
      </c>
      <c r="H342" s="60" t="s">
        <v>191</v>
      </c>
      <c r="I342" s="60" t="s">
        <v>598</v>
      </c>
      <c r="J342" s="61" t="s">
        <v>676</v>
      </c>
      <c r="K342" s="62">
        <v>7001865.25</v>
      </c>
      <c r="L342" s="62">
        <v>7001865.25</v>
      </c>
    </row>
    <row r="343" spans="1:12" x14ac:dyDescent="0.3">
      <c r="A343" s="60" t="s">
        <v>33</v>
      </c>
      <c r="B343" s="60" t="s">
        <v>579</v>
      </c>
      <c r="C343" s="60" t="s">
        <v>667</v>
      </c>
      <c r="D343" s="60" t="s">
        <v>236</v>
      </c>
      <c r="E343" s="39"/>
      <c r="F343" s="60" t="s">
        <v>189</v>
      </c>
      <c r="G343" s="60" t="s">
        <v>220</v>
      </c>
      <c r="H343" s="60" t="s">
        <v>191</v>
      </c>
      <c r="I343" s="60" t="s">
        <v>598</v>
      </c>
      <c r="J343" s="61" t="s">
        <v>677</v>
      </c>
      <c r="K343" s="62">
        <v>3185705.76</v>
      </c>
      <c r="L343" s="62">
        <v>3185705.76</v>
      </c>
    </row>
    <row r="344" spans="1:12" x14ac:dyDescent="0.3">
      <c r="A344" s="60" t="s">
        <v>33</v>
      </c>
      <c r="B344" s="60" t="s">
        <v>579</v>
      </c>
      <c r="C344" s="60" t="s">
        <v>667</v>
      </c>
      <c r="D344" s="60" t="s">
        <v>236</v>
      </c>
      <c r="E344" s="39"/>
      <c r="F344" s="60" t="s">
        <v>189</v>
      </c>
      <c r="G344" s="60" t="s">
        <v>220</v>
      </c>
      <c r="H344" s="60" t="s">
        <v>191</v>
      </c>
      <c r="I344" s="60" t="s">
        <v>598</v>
      </c>
      <c r="J344" s="61" t="s">
        <v>678</v>
      </c>
      <c r="K344" s="62">
        <v>-2561639.9999999995</v>
      </c>
      <c r="L344" s="62">
        <v>-5192183.0399999991</v>
      </c>
    </row>
    <row r="345" spans="1:12" x14ac:dyDescent="0.3">
      <c r="A345" s="60" t="s">
        <v>33</v>
      </c>
      <c r="B345" s="60" t="s">
        <v>579</v>
      </c>
      <c r="C345" s="60" t="s">
        <v>667</v>
      </c>
      <c r="D345" s="60" t="s">
        <v>236</v>
      </c>
      <c r="E345" s="39"/>
      <c r="F345" s="60" t="s">
        <v>189</v>
      </c>
      <c r="G345" s="60" t="s">
        <v>220</v>
      </c>
      <c r="H345" s="60" t="s">
        <v>191</v>
      </c>
      <c r="I345" s="60" t="s">
        <v>598</v>
      </c>
      <c r="J345" s="61" t="s">
        <v>679</v>
      </c>
      <c r="K345" s="62">
        <v>-1100388</v>
      </c>
      <c r="L345" s="62">
        <v>-1100388</v>
      </c>
    </row>
    <row r="346" spans="1:12" x14ac:dyDescent="0.3">
      <c r="A346" s="60" t="s">
        <v>33</v>
      </c>
      <c r="B346" s="60" t="s">
        <v>579</v>
      </c>
      <c r="C346" s="60" t="s">
        <v>667</v>
      </c>
      <c r="D346" s="60" t="s">
        <v>236</v>
      </c>
      <c r="E346" s="39"/>
      <c r="F346" s="60" t="s">
        <v>189</v>
      </c>
      <c r="G346" s="60" t="s">
        <v>220</v>
      </c>
      <c r="H346" s="60" t="s">
        <v>191</v>
      </c>
      <c r="I346" s="60" t="s">
        <v>600</v>
      </c>
      <c r="J346" s="61" t="s">
        <v>680</v>
      </c>
      <c r="K346" s="62">
        <v>32887327.06999997</v>
      </c>
      <c r="L346" s="62">
        <v>32821220.629999958</v>
      </c>
    </row>
    <row r="347" spans="1:12" x14ac:dyDescent="0.3">
      <c r="A347" s="60" t="s">
        <v>33</v>
      </c>
      <c r="B347" s="60" t="s">
        <v>579</v>
      </c>
      <c r="C347" s="60" t="s">
        <v>667</v>
      </c>
      <c r="D347" s="60" t="s">
        <v>236</v>
      </c>
      <c r="E347" s="39"/>
      <c r="F347" s="60" t="s">
        <v>189</v>
      </c>
      <c r="G347" s="60" t="s">
        <v>220</v>
      </c>
      <c r="H347" s="60" t="s">
        <v>191</v>
      </c>
      <c r="I347" s="60" t="s">
        <v>600</v>
      </c>
      <c r="J347" s="61" t="s">
        <v>681</v>
      </c>
      <c r="K347" s="62">
        <v>135931.5</v>
      </c>
      <c r="L347" s="62">
        <v>135931.5</v>
      </c>
    </row>
    <row r="348" spans="1:12" x14ac:dyDescent="0.3">
      <c r="A348" s="60" t="s">
        <v>33</v>
      </c>
      <c r="B348" s="60" t="s">
        <v>579</v>
      </c>
      <c r="C348" s="60" t="s">
        <v>667</v>
      </c>
      <c r="D348" s="60" t="s">
        <v>236</v>
      </c>
      <c r="E348" s="39"/>
      <c r="F348" s="60" t="s">
        <v>189</v>
      </c>
      <c r="G348" s="60" t="s">
        <v>220</v>
      </c>
      <c r="H348" s="60" t="s">
        <v>191</v>
      </c>
      <c r="I348" s="60" t="s">
        <v>600</v>
      </c>
      <c r="J348" s="61" t="s">
        <v>682</v>
      </c>
      <c r="K348" s="62">
        <v>1397258.44</v>
      </c>
      <c r="L348" s="62">
        <v>1397258.44</v>
      </c>
    </row>
    <row r="349" spans="1:12" x14ac:dyDescent="0.3">
      <c r="A349" s="60" t="s">
        <v>33</v>
      </c>
      <c r="B349" s="60" t="s">
        <v>579</v>
      </c>
      <c r="C349" s="60" t="s">
        <v>667</v>
      </c>
      <c r="D349" s="60" t="s">
        <v>236</v>
      </c>
      <c r="E349" s="39"/>
      <c r="F349" s="60" t="s">
        <v>189</v>
      </c>
      <c r="G349" s="60" t="s">
        <v>220</v>
      </c>
      <c r="H349" s="60" t="s">
        <v>191</v>
      </c>
      <c r="I349" s="60" t="s">
        <v>600</v>
      </c>
      <c r="J349" s="61" t="s">
        <v>683</v>
      </c>
      <c r="K349" s="62">
        <v>-86136.55</v>
      </c>
      <c r="L349" s="62">
        <v>-86136.55</v>
      </c>
    </row>
    <row r="350" spans="1:12" x14ac:dyDescent="0.3">
      <c r="A350" s="60" t="s">
        <v>33</v>
      </c>
      <c r="B350" s="60" t="s">
        <v>579</v>
      </c>
      <c r="C350" s="60" t="s">
        <v>667</v>
      </c>
      <c r="D350" s="60" t="s">
        <v>236</v>
      </c>
      <c r="E350" s="39"/>
      <c r="F350" s="60" t="s">
        <v>189</v>
      </c>
      <c r="G350" s="60" t="s">
        <v>220</v>
      </c>
      <c r="H350" s="60" t="s">
        <v>191</v>
      </c>
      <c r="I350" s="60" t="s">
        <v>591</v>
      </c>
      <c r="J350" s="61" t="s">
        <v>684</v>
      </c>
      <c r="K350" s="62">
        <v>24312078.010000035</v>
      </c>
      <c r="L350" s="62">
        <v>23826299.290000051</v>
      </c>
    </row>
    <row r="351" spans="1:12" x14ac:dyDescent="0.3">
      <c r="A351" s="60" t="s">
        <v>33</v>
      </c>
      <c r="B351" s="60" t="s">
        <v>579</v>
      </c>
      <c r="C351" s="60" t="s">
        <v>667</v>
      </c>
      <c r="D351" s="60" t="s">
        <v>236</v>
      </c>
      <c r="E351" s="39"/>
      <c r="F351" s="60" t="s">
        <v>189</v>
      </c>
      <c r="G351" s="60" t="s">
        <v>220</v>
      </c>
      <c r="H351" s="60" t="s">
        <v>191</v>
      </c>
      <c r="I351" s="60" t="s">
        <v>591</v>
      </c>
      <c r="J351" s="61" t="s">
        <v>685</v>
      </c>
      <c r="K351" s="62">
        <v>-1797.41</v>
      </c>
      <c r="L351" s="62">
        <v>-1797.41</v>
      </c>
    </row>
    <row r="352" spans="1:12" x14ac:dyDescent="0.3">
      <c r="A352" s="60" t="s">
        <v>33</v>
      </c>
      <c r="B352" s="60" t="s">
        <v>579</v>
      </c>
      <c r="C352" s="60" t="s">
        <v>667</v>
      </c>
      <c r="D352" s="60" t="s">
        <v>236</v>
      </c>
      <c r="E352" s="39"/>
      <c r="F352" s="60" t="s">
        <v>189</v>
      </c>
      <c r="G352" s="60" t="s">
        <v>220</v>
      </c>
      <c r="H352" s="60" t="s">
        <v>191</v>
      </c>
      <c r="I352" s="60" t="s">
        <v>591</v>
      </c>
      <c r="J352" s="61" t="s">
        <v>686</v>
      </c>
      <c r="K352" s="62">
        <v>-1757.6</v>
      </c>
      <c r="L352" s="62">
        <v>-1757.6</v>
      </c>
    </row>
    <row r="353" spans="1:12" x14ac:dyDescent="0.3">
      <c r="A353" s="60" t="s">
        <v>33</v>
      </c>
      <c r="B353" s="60" t="s">
        <v>579</v>
      </c>
      <c r="C353" s="60" t="s">
        <v>667</v>
      </c>
      <c r="D353" s="60" t="s">
        <v>236</v>
      </c>
      <c r="E353" s="39"/>
      <c r="F353" s="60" t="s">
        <v>189</v>
      </c>
      <c r="G353" s="60" t="s">
        <v>220</v>
      </c>
      <c r="H353" s="60" t="s">
        <v>191</v>
      </c>
      <c r="I353" s="60" t="s">
        <v>591</v>
      </c>
      <c r="J353" s="61" t="s">
        <v>687</v>
      </c>
      <c r="K353" s="62">
        <v>-5850481.9900000002</v>
      </c>
      <c r="L353" s="62">
        <v>-5850481.9900000002</v>
      </c>
    </row>
    <row r="354" spans="1:12" x14ac:dyDescent="0.3">
      <c r="A354" s="60" t="s">
        <v>33</v>
      </c>
      <c r="B354" s="60" t="s">
        <v>579</v>
      </c>
      <c r="C354" s="60" t="s">
        <v>667</v>
      </c>
      <c r="D354" s="60" t="s">
        <v>236</v>
      </c>
      <c r="E354" s="39"/>
      <c r="F354" s="60" t="s">
        <v>189</v>
      </c>
      <c r="G354" s="60" t="s">
        <v>191</v>
      </c>
      <c r="H354" s="60" t="s">
        <v>220</v>
      </c>
      <c r="I354" s="60" t="s">
        <v>231</v>
      </c>
      <c r="J354" s="61" t="s">
        <v>693</v>
      </c>
      <c r="K354" s="62">
        <v>15454768.077842964</v>
      </c>
      <c r="L354" s="62">
        <v>21702534.873894908</v>
      </c>
    </row>
    <row r="355" spans="1:12" ht="15" thickBot="1" x14ac:dyDescent="0.35">
      <c r="A355" s="60" t="s">
        <v>33</v>
      </c>
      <c r="B355" s="60" t="s">
        <v>579</v>
      </c>
      <c r="C355" s="60" t="s">
        <v>667</v>
      </c>
      <c r="D355" s="60" t="s">
        <v>236</v>
      </c>
      <c r="E355" s="39"/>
      <c r="F355" s="60" t="s">
        <v>695</v>
      </c>
      <c r="G355" s="60" t="s">
        <v>191</v>
      </c>
      <c r="H355" s="60" t="s">
        <v>220</v>
      </c>
      <c r="I355" s="60" t="s">
        <v>231</v>
      </c>
      <c r="J355" s="61" t="s">
        <v>696</v>
      </c>
      <c r="K355" s="62">
        <v>-652313</v>
      </c>
      <c r="L355" s="62">
        <v>-652313</v>
      </c>
    </row>
    <row r="356" spans="1:12" x14ac:dyDescent="0.3">
      <c r="A356" s="60" t="s">
        <v>33</v>
      </c>
      <c r="B356" s="60" t="s">
        <v>579</v>
      </c>
      <c r="C356" s="60" t="s">
        <v>667</v>
      </c>
      <c r="D356" s="58"/>
      <c r="E356" s="39">
        <v>7</v>
      </c>
      <c r="F356" s="58"/>
      <c r="G356" s="58"/>
      <c r="H356" s="58"/>
      <c r="I356" s="58"/>
      <c r="J356" s="109" t="s">
        <v>697</v>
      </c>
      <c r="K356" s="110">
        <v>499134261.03784311</v>
      </c>
      <c r="L356" s="110">
        <v>499141279.27389526</v>
      </c>
    </row>
    <row r="357" spans="1:12" x14ac:dyDescent="0.3">
      <c r="E357" s="39" t="s">
        <v>1839</v>
      </c>
    </row>
    <row r="358" spans="1:12" x14ac:dyDescent="0.3">
      <c r="A358" s="60" t="s">
        <v>33</v>
      </c>
      <c r="B358" s="60" t="s">
        <v>579</v>
      </c>
      <c r="C358" s="60" t="s">
        <v>703</v>
      </c>
      <c r="D358" s="60" t="s">
        <v>582</v>
      </c>
      <c r="E358" s="39"/>
      <c r="F358" s="60" t="s">
        <v>189</v>
      </c>
      <c r="G358" s="60" t="s">
        <v>220</v>
      </c>
      <c r="H358" s="60" t="s">
        <v>191</v>
      </c>
      <c r="I358" s="60" t="s">
        <v>588</v>
      </c>
      <c r="J358" s="61" t="s">
        <v>704</v>
      </c>
      <c r="K358" s="62">
        <v>185535760.33512989</v>
      </c>
      <c r="L358" s="62">
        <v>184562601.49512997</v>
      </c>
    </row>
    <row r="359" spans="1:12" x14ac:dyDescent="0.3">
      <c r="A359" s="60" t="s">
        <v>33</v>
      </c>
      <c r="B359" s="60" t="s">
        <v>579</v>
      </c>
      <c r="C359" s="60" t="s">
        <v>703</v>
      </c>
      <c r="D359" s="60" t="s">
        <v>582</v>
      </c>
      <c r="E359" s="39"/>
      <c r="F359" s="60" t="s">
        <v>189</v>
      </c>
      <c r="G359" s="60" t="s">
        <v>220</v>
      </c>
      <c r="H359" s="60" t="s">
        <v>191</v>
      </c>
      <c r="I359" s="60" t="s">
        <v>596</v>
      </c>
      <c r="J359" s="61" t="s">
        <v>705</v>
      </c>
      <c r="K359" s="62">
        <v>630678637.05703712</v>
      </c>
      <c r="L359" s="62">
        <v>625246530.81703734</v>
      </c>
    </row>
    <row r="360" spans="1:12" x14ac:dyDescent="0.3">
      <c r="A360" s="60" t="s">
        <v>33</v>
      </c>
      <c r="B360" s="60" t="s">
        <v>579</v>
      </c>
      <c r="C360" s="60" t="s">
        <v>703</v>
      </c>
      <c r="D360" s="60" t="s">
        <v>582</v>
      </c>
      <c r="E360" s="39"/>
      <c r="F360" s="60" t="s">
        <v>189</v>
      </c>
      <c r="G360" s="60" t="s">
        <v>220</v>
      </c>
      <c r="H360" s="60" t="s">
        <v>191</v>
      </c>
      <c r="I360" s="60" t="s">
        <v>598</v>
      </c>
      <c r="J360" s="61" t="s">
        <v>706</v>
      </c>
      <c r="K360" s="62">
        <v>82322890.674114436</v>
      </c>
      <c r="L360" s="62">
        <v>79235760.594114393</v>
      </c>
    </row>
    <row r="361" spans="1:12" x14ac:dyDescent="0.3">
      <c r="A361" s="60" t="s">
        <v>33</v>
      </c>
      <c r="B361" s="60" t="s">
        <v>579</v>
      </c>
      <c r="C361" s="60" t="s">
        <v>703</v>
      </c>
      <c r="D361" s="60" t="s">
        <v>582</v>
      </c>
      <c r="E361" s="39"/>
      <c r="F361" s="60" t="s">
        <v>189</v>
      </c>
      <c r="G361" s="60" t="s">
        <v>220</v>
      </c>
      <c r="H361" s="60" t="s">
        <v>191</v>
      </c>
      <c r="I361" s="60" t="s">
        <v>600</v>
      </c>
      <c r="J361" s="61" t="s">
        <v>707</v>
      </c>
      <c r="K361" s="62">
        <v>84292262.166258737</v>
      </c>
      <c r="L361" s="62">
        <v>83316929.766258702</v>
      </c>
    </row>
    <row r="362" spans="1:12" x14ac:dyDescent="0.3">
      <c r="A362" s="60" t="s">
        <v>33</v>
      </c>
      <c r="B362" s="60" t="s">
        <v>579</v>
      </c>
      <c r="C362" s="60" t="s">
        <v>703</v>
      </c>
      <c r="D362" s="60" t="s">
        <v>582</v>
      </c>
      <c r="E362" s="39"/>
      <c r="F362" s="60" t="s">
        <v>189</v>
      </c>
      <c r="G362" s="60" t="s">
        <v>220</v>
      </c>
      <c r="H362" s="60" t="s">
        <v>191</v>
      </c>
      <c r="I362" s="60" t="s">
        <v>591</v>
      </c>
      <c r="J362" s="61" t="s">
        <v>708</v>
      </c>
      <c r="K362" s="62">
        <v>10484920.373848133</v>
      </c>
      <c r="L362" s="62">
        <v>10474871.453848131</v>
      </c>
    </row>
    <row r="363" spans="1:12" x14ac:dyDescent="0.3">
      <c r="A363" s="60" t="s">
        <v>33</v>
      </c>
      <c r="B363" s="60" t="s">
        <v>579</v>
      </c>
      <c r="C363" s="60" t="s">
        <v>703</v>
      </c>
      <c r="D363" s="60" t="s">
        <v>582</v>
      </c>
      <c r="E363" s="39"/>
      <c r="F363" s="60" t="s">
        <v>189</v>
      </c>
      <c r="G363" s="60" t="s">
        <v>191</v>
      </c>
      <c r="H363" s="60" t="s">
        <v>220</v>
      </c>
      <c r="I363" s="60" t="s">
        <v>231</v>
      </c>
      <c r="J363" s="61" t="s">
        <v>710</v>
      </c>
      <c r="K363" s="62">
        <v>61356909.274476603</v>
      </c>
      <c r="L363" s="62">
        <v>85454934.901716739</v>
      </c>
    </row>
    <row r="364" spans="1:12" ht="15" thickBot="1" x14ac:dyDescent="0.35">
      <c r="A364" s="60" t="s">
        <v>33</v>
      </c>
      <c r="B364" s="60" t="s">
        <v>579</v>
      </c>
      <c r="C364" s="60" t="s">
        <v>703</v>
      </c>
      <c r="D364" s="60" t="s">
        <v>582</v>
      </c>
      <c r="E364" s="39"/>
      <c r="F364" s="60" t="s">
        <v>283</v>
      </c>
      <c r="G364" s="60" t="s">
        <v>340</v>
      </c>
      <c r="H364" s="60" t="s">
        <v>191</v>
      </c>
      <c r="I364" s="60" t="s">
        <v>596</v>
      </c>
      <c r="J364" s="61" t="s">
        <v>711</v>
      </c>
      <c r="K364" s="62">
        <v>3434684.8623329257</v>
      </c>
      <c r="L364" s="62">
        <v>3434684.8623329257</v>
      </c>
    </row>
    <row r="365" spans="1:12" x14ac:dyDescent="0.3">
      <c r="A365" s="60" t="s">
        <v>33</v>
      </c>
      <c r="B365" s="60" t="s">
        <v>579</v>
      </c>
      <c r="C365" s="60" t="s">
        <v>703</v>
      </c>
      <c r="D365" s="58"/>
      <c r="E365" s="39">
        <v>7</v>
      </c>
      <c r="F365" s="58"/>
      <c r="G365" s="58"/>
      <c r="H365" s="58"/>
      <c r="I365" s="58"/>
      <c r="J365" s="109" t="s">
        <v>712</v>
      </c>
      <c r="K365" s="110">
        <v>1058106064.7431978</v>
      </c>
      <c r="L365" s="110">
        <v>1071726313.8904382</v>
      </c>
    </row>
    <row r="366" spans="1:12" x14ac:dyDescent="0.3">
      <c r="E366" s="39" t="s">
        <v>1839</v>
      </c>
    </row>
    <row r="367" spans="1:12" x14ac:dyDescent="0.3">
      <c r="A367" s="60" t="s">
        <v>33</v>
      </c>
      <c r="B367" s="60" t="s">
        <v>579</v>
      </c>
      <c r="C367" s="60" t="s">
        <v>718</v>
      </c>
      <c r="D367" s="60" t="s">
        <v>584</v>
      </c>
      <c r="E367" s="39"/>
      <c r="F367" s="60" t="s">
        <v>189</v>
      </c>
      <c r="G367" s="60" t="s">
        <v>220</v>
      </c>
      <c r="H367" s="60" t="s">
        <v>191</v>
      </c>
      <c r="I367" s="60" t="s">
        <v>588</v>
      </c>
      <c r="J367" s="61" t="s">
        <v>719</v>
      </c>
      <c r="K367" s="62">
        <v>283581490.37999946</v>
      </c>
      <c r="L367" s="62">
        <v>282419806.61999923</v>
      </c>
    </row>
    <row r="368" spans="1:12" x14ac:dyDescent="0.3">
      <c r="A368" s="60" t="s">
        <v>33</v>
      </c>
      <c r="B368" s="60" t="s">
        <v>579</v>
      </c>
      <c r="C368" s="60" t="s">
        <v>718</v>
      </c>
      <c r="D368" s="60" t="s">
        <v>584</v>
      </c>
      <c r="E368" s="39"/>
      <c r="F368" s="60" t="s">
        <v>189</v>
      </c>
      <c r="G368" s="60" t="s">
        <v>220</v>
      </c>
      <c r="H368" s="60" t="s">
        <v>191</v>
      </c>
      <c r="I368" s="60" t="s">
        <v>588</v>
      </c>
      <c r="J368" s="61" t="s">
        <v>720</v>
      </c>
      <c r="K368" s="62">
        <v>-3058427.22</v>
      </c>
      <c r="L368" s="62">
        <v>-3058427.22</v>
      </c>
    </row>
    <row r="369" spans="1:12" x14ac:dyDescent="0.3">
      <c r="A369" s="60" t="s">
        <v>33</v>
      </c>
      <c r="B369" s="60" t="s">
        <v>579</v>
      </c>
      <c r="C369" s="60" t="s">
        <v>718</v>
      </c>
      <c r="D369" s="60" t="s">
        <v>584</v>
      </c>
      <c r="E369" s="39"/>
      <c r="F369" s="60" t="s">
        <v>189</v>
      </c>
      <c r="G369" s="60" t="s">
        <v>220</v>
      </c>
      <c r="H369" s="60" t="s">
        <v>191</v>
      </c>
      <c r="I369" s="60" t="s">
        <v>596</v>
      </c>
      <c r="J369" s="61" t="s">
        <v>721</v>
      </c>
      <c r="K369" s="62">
        <v>935889073.29999959</v>
      </c>
      <c r="L369" s="62">
        <v>929054864.97999942</v>
      </c>
    </row>
    <row r="370" spans="1:12" x14ac:dyDescent="0.3">
      <c r="A370" s="60" t="s">
        <v>33</v>
      </c>
      <c r="B370" s="60" t="s">
        <v>579</v>
      </c>
      <c r="C370" s="60" t="s">
        <v>718</v>
      </c>
      <c r="D370" s="60" t="s">
        <v>584</v>
      </c>
      <c r="E370" s="39"/>
      <c r="F370" s="60" t="s">
        <v>189</v>
      </c>
      <c r="G370" s="60" t="s">
        <v>220</v>
      </c>
      <c r="H370" s="60" t="s">
        <v>191</v>
      </c>
      <c r="I370" s="60" t="s">
        <v>596</v>
      </c>
      <c r="J370" s="61" t="s">
        <v>722</v>
      </c>
      <c r="K370" s="62">
        <v>-55368309.010000072</v>
      </c>
      <c r="L370" s="62">
        <v>-55200976.570000105</v>
      </c>
    </row>
    <row r="371" spans="1:12" x14ac:dyDescent="0.3">
      <c r="A371" s="60" t="s">
        <v>33</v>
      </c>
      <c r="B371" s="60" t="s">
        <v>579</v>
      </c>
      <c r="C371" s="60" t="s">
        <v>718</v>
      </c>
      <c r="D371" s="60" t="s">
        <v>584</v>
      </c>
      <c r="E371" s="39"/>
      <c r="F371" s="60" t="s">
        <v>189</v>
      </c>
      <c r="G371" s="60" t="s">
        <v>220</v>
      </c>
      <c r="H371" s="60" t="s">
        <v>191</v>
      </c>
      <c r="I371" s="60" t="s">
        <v>598</v>
      </c>
      <c r="J371" s="61" t="s">
        <v>723</v>
      </c>
      <c r="K371" s="62">
        <v>107456804.58999999</v>
      </c>
      <c r="L371" s="62">
        <v>104726664.90999998</v>
      </c>
    </row>
    <row r="372" spans="1:12" x14ac:dyDescent="0.3">
      <c r="A372" s="60" t="s">
        <v>33</v>
      </c>
      <c r="B372" s="60" t="s">
        <v>579</v>
      </c>
      <c r="C372" s="60" t="s">
        <v>718</v>
      </c>
      <c r="D372" s="60" t="s">
        <v>584</v>
      </c>
      <c r="E372" s="39"/>
      <c r="F372" s="60" t="s">
        <v>189</v>
      </c>
      <c r="G372" s="60" t="s">
        <v>220</v>
      </c>
      <c r="H372" s="60" t="s">
        <v>191</v>
      </c>
      <c r="I372" s="60" t="s">
        <v>598</v>
      </c>
      <c r="J372" s="61" t="s">
        <v>724</v>
      </c>
      <c r="K372" s="62">
        <v>-2939220.2199999974</v>
      </c>
      <c r="L372" s="62">
        <v>-2934488.0199999963</v>
      </c>
    </row>
    <row r="373" spans="1:12" x14ac:dyDescent="0.3">
      <c r="A373" s="60" t="s">
        <v>33</v>
      </c>
      <c r="B373" s="60" t="s">
        <v>579</v>
      </c>
      <c r="C373" s="60" t="s">
        <v>718</v>
      </c>
      <c r="D373" s="60" t="s">
        <v>584</v>
      </c>
      <c r="E373" s="39"/>
      <c r="F373" s="60" t="s">
        <v>189</v>
      </c>
      <c r="G373" s="60" t="s">
        <v>220</v>
      </c>
      <c r="H373" s="60" t="s">
        <v>191</v>
      </c>
      <c r="I373" s="60" t="s">
        <v>600</v>
      </c>
      <c r="J373" s="61" t="s">
        <v>725</v>
      </c>
      <c r="K373" s="62">
        <v>172888139.4299998</v>
      </c>
      <c r="L373" s="62">
        <v>172576056.26999971</v>
      </c>
    </row>
    <row r="374" spans="1:12" x14ac:dyDescent="0.3">
      <c r="A374" s="60" t="s">
        <v>33</v>
      </c>
      <c r="B374" s="60" t="s">
        <v>579</v>
      </c>
      <c r="C374" s="60" t="s">
        <v>718</v>
      </c>
      <c r="D374" s="60" t="s">
        <v>584</v>
      </c>
      <c r="E374" s="39"/>
      <c r="F374" s="60" t="s">
        <v>189</v>
      </c>
      <c r="G374" s="60" t="s">
        <v>220</v>
      </c>
      <c r="H374" s="60" t="s">
        <v>191</v>
      </c>
      <c r="I374" s="60" t="s">
        <v>600</v>
      </c>
      <c r="J374" s="61" t="s">
        <v>726</v>
      </c>
      <c r="K374" s="62">
        <v>-1812360.92</v>
      </c>
      <c r="L374" s="62">
        <v>-1812360.92</v>
      </c>
    </row>
    <row r="375" spans="1:12" x14ac:dyDescent="0.3">
      <c r="A375" s="60" t="s">
        <v>33</v>
      </c>
      <c r="B375" s="60" t="s">
        <v>579</v>
      </c>
      <c r="C375" s="60" t="s">
        <v>718</v>
      </c>
      <c r="D375" s="60" t="s">
        <v>584</v>
      </c>
      <c r="E375" s="39"/>
      <c r="F375" s="60" t="s">
        <v>189</v>
      </c>
      <c r="G375" s="60" t="s">
        <v>220</v>
      </c>
      <c r="H375" s="60" t="s">
        <v>191</v>
      </c>
      <c r="I375" s="60" t="s">
        <v>591</v>
      </c>
      <c r="J375" s="61" t="s">
        <v>727</v>
      </c>
      <c r="K375" s="62">
        <v>22048925.909999974</v>
      </c>
      <c r="L375" s="62">
        <v>22045041.389999963</v>
      </c>
    </row>
    <row r="376" spans="1:12" x14ac:dyDescent="0.3">
      <c r="A376" s="60" t="s">
        <v>33</v>
      </c>
      <c r="B376" s="60" t="s">
        <v>579</v>
      </c>
      <c r="C376" s="60" t="s">
        <v>718</v>
      </c>
      <c r="D376" s="60" t="s">
        <v>584</v>
      </c>
      <c r="E376" s="39"/>
      <c r="F376" s="60" t="s">
        <v>189</v>
      </c>
      <c r="G376" s="60" t="s">
        <v>220</v>
      </c>
      <c r="H376" s="60" t="s">
        <v>191</v>
      </c>
      <c r="I376" s="60" t="s">
        <v>591</v>
      </c>
      <c r="J376" s="61" t="s">
        <v>728</v>
      </c>
      <c r="K376" s="62">
        <v>1229791.7</v>
      </c>
      <c r="L376" s="62">
        <v>1229791.7</v>
      </c>
    </row>
    <row r="377" spans="1:12" ht="15" thickBot="1" x14ac:dyDescent="0.35">
      <c r="A377" s="60" t="s">
        <v>33</v>
      </c>
      <c r="B377" s="60" t="s">
        <v>579</v>
      </c>
      <c r="C377" s="60" t="s">
        <v>718</v>
      </c>
      <c r="D377" s="60" t="s">
        <v>584</v>
      </c>
      <c r="E377" s="39"/>
      <c r="F377" s="60" t="s">
        <v>189</v>
      </c>
      <c r="G377" s="60" t="s">
        <v>191</v>
      </c>
      <c r="H377" s="60" t="s">
        <v>220</v>
      </c>
      <c r="I377" s="60" t="s">
        <v>231</v>
      </c>
      <c r="J377" s="61" t="s">
        <v>730</v>
      </c>
      <c r="K377" s="62">
        <v>70118967.257814512</v>
      </c>
      <c r="L377" s="62">
        <v>84045337.178375974</v>
      </c>
    </row>
    <row r="378" spans="1:12" x14ac:dyDescent="0.3">
      <c r="A378" s="60" t="s">
        <v>33</v>
      </c>
      <c r="B378" s="60" t="s">
        <v>579</v>
      </c>
      <c r="C378" s="60" t="s">
        <v>718</v>
      </c>
      <c r="D378" s="58"/>
      <c r="E378" s="39">
        <v>7</v>
      </c>
      <c r="F378" s="58"/>
      <c r="G378" s="58"/>
      <c r="H378" s="58"/>
      <c r="I378" s="58"/>
      <c r="J378" s="109" t="s">
        <v>731</v>
      </c>
      <c r="K378" s="110">
        <v>1530034875.1978128</v>
      </c>
      <c r="L378" s="110">
        <v>1533091310.3183739</v>
      </c>
    </row>
    <row r="379" spans="1:12" x14ac:dyDescent="0.3">
      <c r="E379" s="39" t="s">
        <v>1839</v>
      </c>
    </row>
    <row r="380" spans="1:12" x14ac:dyDescent="0.3">
      <c r="A380" s="60" t="s">
        <v>33</v>
      </c>
      <c r="B380" s="60" t="s">
        <v>579</v>
      </c>
      <c r="C380" s="60" t="s">
        <v>108</v>
      </c>
      <c r="D380" s="60" t="s">
        <v>58</v>
      </c>
      <c r="E380" s="39"/>
      <c r="F380" s="60" t="s">
        <v>189</v>
      </c>
      <c r="G380" s="60" t="s">
        <v>220</v>
      </c>
      <c r="H380" s="60" t="s">
        <v>191</v>
      </c>
      <c r="I380" s="60" t="s">
        <v>588</v>
      </c>
      <c r="J380" s="61" t="s">
        <v>732</v>
      </c>
      <c r="K380" s="62">
        <v>243190226.06999978</v>
      </c>
      <c r="L380" s="62">
        <v>242569136.54999968</v>
      </c>
    </row>
    <row r="381" spans="1:12" x14ac:dyDescent="0.3">
      <c r="A381" s="60" t="s">
        <v>33</v>
      </c>
      <c r="B381" s="60" t="s">
        <v>579</v>
      </c>
      <c r="C381" s="60" t="s">
        <v>108</v>
      </c>
      <c r="D381" s="60" t="s">
        <v>58</v>
      </c>
      <c r="E381" s="39"/>
      <c r="F381" s="60" t="s">
        <v>189</v>
      </c>
      <c r="G381" s="60" t="s">
        <v>220</v>
      </c>
      <c r="H381" s="60" t="s">
        <v>191</v>
      </c>
      <c r="I381" s="60" t="s">
        <v>588</v>
      </c>
      <c r="J381" s="61" t="s">
        <v>733</v>
      </c>
      <c r="K381" s="62">
        <v>31627357.52</v>
      </c>
      <c r="L381" s="62">
        <v>31627357.52</v>
      </c>
    </row>
    <row r="382" spans="1:12" x14ac:dyDescent="0.3">
      <c r="A382" s="60" t="s">
        <v>33</v>
      </c>
      <c r="B382" s="60" t="s">
        <v>579</v>
      </c>
      <c r="C382" s="60" t="s">
        <v>108</v>
      </c>
      <c r="D382" s="60" t="s">
        <v>58</v>
      </c>
      <c r="E382" s="39"/>
      <c r="F382" s="60" t="s">
        <v>189</v>
      </c>
      <c r="G382" s="60" t="s">
        <v>220</v>
      </c>
      <c r="H382" s="60" t="s">
        <v>191</v>
      </c>
      <c r="I382" s="60" t="s">
        <v>596</v>
      </c>
      <c r="J382" s="61" t="s">
        <v>734</v>
      </c>
      <c r="K382" s="62">
        <v>97370763.809999898</v>
      </c>
      <c r="L382" s="62">
        <v>94385945.729999855</v>
      </c>
    </row>
    <row r="383" spans="1:12" x14ac:dyDescent="0.3">
      <c r="A383" s="60" t="s">
        <v>33</v>
      </c>
      <c r="B383" s="60" t="s">
        <v>579</v>
      </c>
      <c r="C383" s="60" t="s">
        <v>108</v>
      </c>
      <c r="D383" s="60" t="s">
        <v>58</v>
      </c>
      <c r="E383" s="39"/>
      <c r="F383" s="60" t="s">
        <v>189</v>
      </c>
      <c r="G383" s="60" t="s">
        <v>220</v>
      </c>
      <c r="H383" s="60" t="s">
        <v>191</v>
      </c>
      <c r="I383" s="60" t="s">
        <v>598</v>
      </c>
      <c r="J383" s="61" t="s">
        <v>735</v>
      </c>
      <c r="K383" s="62">
        <v>13761956.489999993</v>
      </c>
      <c r="L383" s="62">
        <v>13451320.649999989</v>
      </c>
    </row>
    <row r="384" spans="1:12" x14ac:dyDescent="0.3">
      <c r="A384" s="60" t="s">
        <v>33</v>
      </c>
      <c r="B384" s="60" t="s">
        <v>579</v>
      </c>
      <c r="C384" s="60" t="s">
        <v>108</v>
      </c>
      <c r="D384" s="60" t="s">
        <v>58</v>
      </c>
      <c r="E384" s="39"/>
      <c r="F384" s="60" t="s">
        <v>189</v>
      </c>
      <c r="G384" s="60" t="s">
        <v>220</v>
      </c>
      <c r="H384" s="60" t="s">
        <v>191</v>
      </c>
      <c r="I384" s="60" t="s">
        <v>600</v>
      </c>
      <c r="J384" s="61" t="s">
        <v>736</v>
      </c>
      <c r="K384" s="62">
        <v>44764605.450000048</v>
      </c>
      <c r="L384" s="62">
        <v>44684285.490000069</v>
      </c>
    </row>
    <row r="385" spans="1:12" x14ac:dyDescent="0.3">
      <c r="A385" s="60" t="s">
        <v>33</v>
      </c>
      <c r="B385" s="60" t="s">
        <v>579</v>
      </c>
      <c r="C385" s="60" t="s">
        <v>108</v>
      </c>
      <c r="D385" s="60" t="s">
        <v>58</v>
      </c>
      <c r="E385" s="39"/>
      <c r="F385" s="60" t="s">
        <v>189</v>
      </c>
      <c r="G385" s="60" t="s">
        <v>220</v>
      </c>
      <c r="H385" s="60" t="s">
        <v>191</v>
      </c>
      <c r="I385" s="60" t="s">
        <v>600</v>
      </c>
      <c r="J385" s="61" t="s">
        <v>737</v>
      </c>
      <c r="K385" s="62">
        <v>5055</v>
      </c>
      <c r="L385" s="62">
        <v>5055</v>
      </c>
    </row>
    <row r="386" spans="1:12" x14ac:dyDescent="0.3">
      <c r="A386" s="60" t="s">
        <v>33</v>
      </c>
      <c r="B386" s="60" t="s">
        <v>579</v>
      </c>
      <c r="C386" s="60" t="s">
        <v>108</v>
      </c>
      <c r="D386" s="60" t="s">
        <v>58</v>
      </c>
      <c r="E386" s="39"/>
      <c r="F386" s="60" t="s">
        <v>189</v>
      </c>
      <c r="G386" s="60" t="s">
        <v>220</v>
      </c>
      <c r="H386" s="60" t="s">
        <v>191</v>
      </c>
      <c r="I386" s="60" t="s">
        <v>591</v>
      </c>
      <c r="J386" s="61" t="s">
        <v>738</v>
      </c>
      <c r="K386" s="62">
        <v>27146595.06999997</v>
      </c>
      <c r="L386" s="62">
        <v>26803195.629999958</v>
      </c>
    </row>
    <row r="387" spans="1:12" x14ac:dyDescent="0.3">
      <c r="A387" s="60" t="s">
        <v>33</v>
      </c>
      <c r="B387" s="60" t="s">
        <v>579</v>
      </c>
      <c r="C387" s="60" t="s">
        <v>108</v>
      </c>
      <c r="D387" s="60" t="s">
        <v>58</v>
      </c>
      <c r="E387" s="39"/>
      <c r="F387" s="60" t="s">
        <v>189</v>
      </c>
      <c r="G387" s="60" t="s">
        <v>220</v>
      </c>
      <c r="H387" s="60" t="s">
        <v>191</v>
      </c>
      <c r="I387" s="60" t="s">
        <v>591</v>
      </c>
      <c r="J387" s="61" t="s">
        <v>739</v>
      </c>
      <c r="K387" s="62">
        <v>153730.04</v>
      </c>
      <c r="L387" s="62">
        <v>153730.04</v>
      </c>
    </row>
    <row r="388" spans="1:12" x14ac:dyDescent="0.3">
      <c r="A388" s="60" t="s">
        <v>33</v>
      </c>
      <c r="B388" s="60" t="s">
        <v>579</v>
      </c>
      <c r="C388" s="60" t="s">
        <v>108</v>
      </c>
      <c r="D388" s="60" t="s">
        <v>58</v>
      </c>
      <c r="E388" s="39"/>
      <c r="F388" s="60" t="s">
        <v>189</v>
      </c>
      <c r="G388" s="60" t="s">
        <v>191</v>
      </c>
      <c r="H388" s="60" t="s">
        <v>220</v>
      </c>
      <c r="I388" s="60" t="s">
        <v>231</v>
      </c>
      <c r="J388" s="61" t="s">
        <v>743</v>
      </c>
      <c r="K388" s="62">
        <v>123230615.56827842</v>
      </c>
      <c r="L388" s="62">
        <v>145389646.93996081</v>
      </c>
    </row>
    <row r="389" spans="1:12" x14ac:dyDescent="0.3">
      <c r="A389" s="60" t="s">
        <v>33</v>
      </c>
      <c r="B389" s="60" t="s">
        <v>579</v>
      </c>
      <c r="C389" s="60" t="s">
        <v>108</v>
      </c>
      <c r="D389" s="60" t="s">
        <v>58</v>
      </c>
      <c r="E389" s="39"/>
      <c r="F389" s="60" t="s">
        <v>283</v>
      </c>
      <c r="G389" s="60" t="s">
        <v>340</v>
      </c>
      <c r="H389" s="60" t="s">
        <v>191</v>
      </c>
      <c r="I389" s="60" t="s">
        <v>596</v>
      </c>
      <c r="J389" s="61" t="s">
        <v>744</v>
      </c>
      <c r="K389" s="62">
        <v>1266586.04</v>
      </c>
      <c r="L389" s="62">
        <v>1266586.04</v>
      </c>
    </row>
    <row r="390" spans="1:12" ht="15" thickBot="1" x14ac:dyDescent="0.35">
      <c r="A390" s="60" t="s">
        <v>33</v>
      </c>
      <c r="B390" s="60" t="s">
        <v>579</v>
      </c>
      <c r="C390" s="60" t="s">
        <v>108</v>
      </c>
      <c r="D390" s="60" t="s">
        <v>58</v>
      </c>
      <c r="E390" s="39"/>
      <c r="F390" s="60" t="s">
        <v>695</v>
      </c>
      <c r="G390" s="60" t="s">
        <v>191</v>
      </c>
      <c r="H390" s="60" t="s">
        <v>220</v>
      </c>
      <c r="I390" s="60" t="s">
        <v>231</v>
      </c>
      <c r="J390" s="61" t="s">
        <v>745</v>
      </c>
      <c r="K390" s="62">
        <v>33779</v>
      </c>
      <c r="L390" s="62">
        <v>33779</v>
      </c>
    </row>
    <row r="391" spans="1:12" x14ac:dyDescent="0.3">
      <c r="A391" s="60" t="s">
        <v>33</v>
      </c>
      <c r="B391" s="60" t="s">
        <v>579</v>
      </c>
      <c r="C391" s="60" t="s">
        <v>108</v>
      </c>
      <c r="D391" s="58"/>
      <c r="E391" s="39">
        <v>8</v>
      </c>
      <c r="F391" s="58"/>
      <c r="G391" s="58"/>
      <c r="H391" s="58"/>
      <c r="I391" s="58"/>
      <c r="J391" s="109" t="s">
        <v>746</v>
      </c>
      <c r="K391" s="110">
        <v>582551270.05827808</v>
      </c>
      <c r="L391" s="110">
        <v>600370038.58996034</v>
      </c>
    </row>
    <row r="392" spans="1:12" x14ac:dyDescent="0.3">
      <c r="E392" s="39" t="s">
        <v>1839</v>
      </c>
    </row>
    <row r="393" spans="1:12" x14ac:dyDescent="0.3">
      <c r="A393" s="60" t="s">
        <v>33</v>
      </c>
      <c r="B393" s="60" t="s">
        <v>579</v>
      </c>
      <c r="C393" s="60" t="s">
        <v>747</v>
      </c>
      <c r="D393" s="60" t="s">
        <v>58</v>
      </c>
      <c r="E393" s="39"/>
      <c r="F393" s="60" t="s">
        <v>301</v>
      </c>
      <c r="G393" s="60" t="s">
        <v>191</v>
      </c>
      <c r="H393" s="60" t="s">
        <v>220</v>
      </c>
      <c r="I393" s="60" t="s">
        <v>231</v>
      </c>
      <c r="J393" s="61" t="s">
        <v>748</v>
      </c>
      <c r="K393" s="62">
        <v>19641754.16732873</v>
      </c>
      <c r="L393" s="62">
        <v>28594212.761081353</v>
      </c>
    </row>
    <row r="394" spans="1:12" x14ac:dyDescent="0.3">
      <c r="A394" s="60" t="s">
        <v>33</v>
      </c>
      <c r="B394" s="60" t="s">
        <v>579</v>
      </c>
      <c r="C394" s="60" t="s">
        <v>747</v>
      </c>
      <c r="D394" s="60" t="s">
        <v>630</v>
      </c>
      <c r="E394" s="39"/>
      <c r="F394" s="60" t="s">
        <v>301</v>
      </c>
      <c r="G394" s="60" t="s">
        <v>191</v>
      </c>
      <c r="H394" s="60" t="s">
        <v>220</v>
      </c>
      <c r="I394" s="60" t="s">
        <v>231</v>
      </c>
      <c r="J394" s="61" t="s">
        <v>749</v>
      </c>
      <c r="K394" s="62">
        <v>33190672.309999999</v>
      </c>
      <c r="L394" s="62">
        <v>33190672.309999999</v>
      </c>
    </row>
    <row r="395" spans="1:12" ht="15" thickBot="1" x14ac:dyDescent="0.35">
      <c r="A395" s="60" t="s">
        <v>33</v>
      </c>
      <c r="B395" s="60" t="s">
        <v>579</v>
      </c>
      <c r="C395" s="60" t="s">
        <v>747</v>
      </c>
      <c r="D395" s="60" t="s">
        <v>650</v>
      </c>
      <c r="E395" s="39"/>
      <c r="F395" s="60" t="s">
        <v>301</v>
      </c>
      <c r="G395" s="60" t="s">
        <v>191</v>
      </c>
      <c r="H395" s="60" t="s">
        <v>220</v>
      </c>
      <c r="I395" s="60" t="s">
        <v>231</v>
      </c>
      <c r="J395" s="61" t="s">
        <v>750</v>
      </c>
      <c r="K395" s="62">
        <v>5875009.6300000008</v>
      </c>
      <c r="L395" s="62">
        <v>5875009.6300000008</v>
      </c>
    </row>
    <row r="396" spans="1:12" x14ac:dyDescent="0.3">
      <c r="A396" s="60" t="s">
        <v>33</v>
      </c>
      <c r="B396" s="60" t="s">
        <v>579</v>
      </c>
      <c r="C396" s="60" t="s">
        <v>747</v>
      </c>
      <c r="D396" s="58"/>
      <c r="E396" s="39">
        <v>8</v>
      </c>
      <c r="F396" s="58"/>
      <c r="G396" s="58"/>
      <c r="H396" s="58"/>
      <c r="I396" s="58"/>
      <c r="J396" s="109" t="s">
        <v>751</v>
      </c>
      <c r="K396" s="110">
        <v>58707436.107328735</v>
      </c>
      <c r="L396" s="110">
        <v>67659894.70108135</v>
      </c>
    </row>
    <row r="397" spans="1:12" x14ac:dyDescent="0.3">
      <c r="E397" s="39" t="s">
        <v>1839</v>
      </c>
    </row>
    <row r="398" spans="1:12" x14ac:dyDescent="0.3">
      <c r="A398" s="60" t="s">
        <v>33</v>
      </c>
      <c r="B398" s="60" t="s">
        <v>579</v>
      </c>
      <c r="C398" s="60" t="s">
        <v>109</v>
      </c>
      <c r="D398" s="60" t="s">
        <v>630</v>
      </c>
      <c r="E398" s="39"/>
      <c r="F398" s="60" t="s">
        <v>189</v>
      </c>
      <c r="G398" s="60" t="s">
        <v>220</v>
      </c>
      <c r="H398" s="60" t="s">
        <v>191</v>
      </c>
      <c r="I398" s="60" t="s">
        <v>588</v>
      </c>
      <c r="J398" s="61" t="s">
        <v>758</v>
      </c>
      <c r="K398" s="62">
        <v>75128489.053851008</v>
      </c>
      <c r="L398" s="62">
        <v>74451160.213851094</v>
      </c>
    </row>
    <row r="399" spans="1:12" x14ac:dyDescent="0.3">
      <c r="A399" s="60" t="s">
        <v>33</v>
      </c>
      <c r="B399" s="60" t="s">
        <v>579</v>
      </c>
      <c r="C399" s="60" t="s">
        <v>109</v>
      </c>
      <c r="D399" s="60" t="s">
        <v>630</v>
      </c>
      <c r="E399" s="39"/>
      <c r="F399" s="60" t="s">
        <v>189</v>
      </c>
      <c r="G399" s="60" t="s">
        <v>220</v>
      </c>
      <c r="H399" s="60" t="s">
        <v>191</v>
      </c>
      <c r="I399" s="60" t="s">
        <v>596</v>
      </c>
      <c r="J399" s="61" t="s">
        <v>759</v>
      </c>
      <c r="K399" s="62">
        <v>319283041.05907875</v>
      </c>
      <c r="L399" s="62">
        <v>315827620.05907875</v>
      </c>
    </row>
    <row r="400" spans="1:12" x14ac:dyDescent="0.3">
      <c r="A400" s="60" t="s">
        <v>33</v>
      </c>
      <c r="B400" s="60" t="s">
        <v>579</v>
      </c>
      <c r="C400" s="60" t="s">
        <v>109</v>
      </c>
      <c r="D400" s="60" t="s">
        <v>630</v>
      </c>
      <c r="E400" s="39"/>
      <c r="F400" s="60" t="s">
        <v>189</v>
      </c>
      <c r="G400" s="60" t="s">
        <v>220</v>
      </c>
      <c r="H400" s="60" t="s">
        <v>191</v>
      </c>
      <c r="I400" s="60" t="s">
        <v>598</v>
      </c>
      <c r="J400" s="61" t="s">
        <v>760</v>
      </c>
      <c r="K400" s="62">
        <v>95463696.629591122</v>
      </c>
      <c r="L400" s="62">
        <v>94256328.509591058</v>
      </c>
    </row>
    <row r="401" spans="1:12" x14ac:dyDescent="0.3">
      <c r="A401" s="60" t="s">
        <v>33</v>
      </c>
      <c r="B401" s="60" t="s">
        <v>579</v>
      </c>
      <c r="C401" s="60" t="s">
        <v>109</v>
      </c>
      <c r="D401" s="60" t="s">
        <v>630</v>
      </c>
      <c r="E401" s="39"/>
      <c r="F401" s="60" t="s">
        <v>189</v>
      </c>
      <c r="G401" s="60" t="s">
        <v>220</v>
      </c>
      <c r="H401" s="60" t="s">
        <v>191</v>
      </c>
      <c r="I401" s="60" t="s">
        <v>600</v>
      </c>
      <c r="J401" s="61" t="s">
        <v>761</v>
      </c>
      <c r="K401" s="62">
        <v>121518271.38075905</v>
      </c>
      <c r="L401" s="62">
        <v>120975816.18075912</v>
      </c>
    </row>
    <row r="402" spans="1:12" x14ac:dyDescent="0.3">
      <c r="A402" s="60" t="s">
        <v>33</v>
      </c>
      <c r="B402" s="60" t="s">
        <v>579</v>
      </c>
      <c r="C402" s="60" t="s">
        <v>109</v>
      </c>
      <c r="D402" s="60" t="s">
        <v>630</v>
      </c>
      <c r="E402" s="39"/>
      <c r="F402" s="60" t="s">
        <v>189</v>
      </c>
      <c r="G402" s="60" t="s">
        <v>220</v>
      </c>
      <c r="H402" s="60" t="s">
        <v>191</v>
      </c>
      <c r="I402" s="60" t="s">
        <v>591</v>
      </c>
      <c r="J402" s="61" t="s">
        <v>762</v>
      </c>
      <c r="K402" s="62">
        <v>13950256.403402936</v>
      </c>
      <c r="L402" s="62">
        <v>13822306.163402941</v>
      </c>
    </row>
    <row r="403" spans="1:12" ht="15" thickBot="1" x14ac:dyDescent="0.35">
      <c r="A403" s="60" t="s">
        <v>33</v>
      </c>
      <c r="B403" s="60" t="s">
        <v>579</v>
      </c>
      <c r="C403" s="60" t="s">
        <v>109</v>
      </c>
      <c r="D403" s="60" t="s">
        <v>630</v>
      </c>
      <c r="E403" s="39"/>
      <c r="F403" s="60" t="s">
        <v>283</v>
      </c>
      <c r="G403" s="60" t="s">
        <v>340</v>
      </c>
      <c r="H403" s="60" t="s">
        <v>191</v>
      </c>
      <c r="I403" s="60" t="s">
        <v>596</v>
      </c>
      <c r="J403" s="61" t="s">
        <v>763</v>
      </c>
      <c r="K403" s="62">
        <v>2462394.6253957883</v>
      </c>
      <c r="L403" s="62">
        <v>2462394.6253957883</v>
      </c>
    </row>
    <row r="404" spans="1:12" x14ac:dyDescent="0.3">
      <c r="A404" s="60" t="s">
        <v>33</v>
      </c>
      <c r="B404" s="60" t="s">
        <v>579</v>
      </c>
      <c r="C404" s="60" t="s">
        <v>109</v>
      </c>
      <c r="D404" s="58"/>
      <c r="E404" s="39">
        <v>8</v>
      </c>
      <c r="F404" s="58"/>
      <c r="G404" s="58"/>
      <c r="H404" s="58"/>
      <c r="I404" s="58"/>
      <c r="J404" s="109" t="s">
        <v>764</v>
      </c>
      <c r="K404" s="110">
        <v>627806149.15207863</v>
      </c>
      <c r="L404" s="110">
        <v>621795625.75207865</v>
      </c>
    </row>
    <row r="405" spans="1:12" x14ac:dyDescent="0.3">
      <c r="E405" s="39" t="s">
        <v>1839</v>
      </c>
    </row>
    <row r="406" spans="1:12" ht="15" thickBot="1" x14ac:dyDescent="0.35">
      <c r="A406" s="60" t="s">
        <v>33</v>
      </c>
      <c r="B406" s="60" t="s">
        <v>579</v>
      </c>
      <c r="C406" s="60" t="s">
        <v>765</v>
      </c>
      <c r="D406" s="60" t="s">
        <v>176</v>
      </c>
      <c r="E406" s="39"/>
      <c r="F406" s="60" t="s">
        <v>189</v>
      </c>
      <c r="G406" s="60" t="s">
        <v>220</v>
      </c>
      <c r="H406" s="60" t="s">
        <v>191</v>
      </c>
      <c r="I406" s="60" t="s">
        <v>588</v>
      </c>
      <c r="J406" s="61" t="s">
        <v>766</v>
      </c>
      <c r="K406" s="62">
        <v>40714881.409999996</v>
      </c>
      <c r="L406" s="62">
        <v>40714881.409999996</v>
      </c>
    </row>
    <row r="407" spans="1:12" x14ac:dyDescent="0.3">
      <c r="A407" s="60" t="s">
        <v>33</v>
      </c>
      <c r="B407" s="60" t="s">
        <v>579</v>
      </c>
      <c r="C407" s="60" t="s">
        <v>765</v>
      </c>
      <c r="D407" s="58"/>
      <c r="E407" s="39">
        <v>8</v>
      </c>
      <c r="F407" s="58"/>
      <c r="G407" s="58"/>
      <c r="H407" s="58"/>
      <c r="I407" s="58"/>
      <c r="J407" s="109" t="s">
        <v>771</v>
      </c>
      <c r="K407" s="110">
        <v>40714881.409999996</v>
      </c>
      <c r="L407" s="110">
        <v>40714881.409999996</v>
      </c>
    </row>
    <row r="408" spans="1:12" x14ac:dyDescent="0.3">
      <c r="E408" s="39" t="s">
        <v>1839</v>
      </c>
    </row>
    <row r="409" spans="1:12" x14ac:dyDescent="0.3">
      <c r="A409" s="60" t="s">
        <v>33</v>
      </c>
      <c r="B409" s="60" t="s">
        <v>579</v>
      </c>
      <c r="C409" s="60" t="s">
        <v>110</v>
      </c>
      <c r="D409" s="60" t="s">
        <v>650</v>
      </c>
      <c r="E409" s="39"/>
      <c r="F409" s="60" t="s">
        <v>189</v>
      </c>
      <c r="G409" s="60" t="s">
        <v>220</v>
      </c>
      <c r="H409" s="60" t="s">
        <v>191</v>
      </c>
      <c r="I409" s="60" t="s">
        <v>588</v>
      </c>
      <c r="J409" s="61" t="s">
        <v>772</v>
      </c>
      <c r="K409" s="62">
        <v>84571122.290000081</v>
      </c>
      <c r="L409" s="62">
        <v>83446574.690000117</v>
      </c>
    </row>
    <row r="410" spans="1:12" x14ac:dyDescent="0.3">
      <c r="A410" s="60" t="s">
        <v>33</v>
      </c>
      <c r="B410" s="60" t="s">
        <v>579</v>
      </c>
      <c r="C410" s="60" t="s">
        <v>110</v>
      </c>
      <c r="D410" s="60" t="s">
        <v>650</v>
      </c>
      <c r="E410" s="39"/>
      <c r="F410" s="60" t="s">
        <v>189</v>
      </c>
      <c r="G410" s="60" t="s">
        <v>220</v>
      </c>
      <c r="H410" s="60" t="s">
        <v>191</v>
      </c>
      <c r="I410" s="60" t="s">
        <v>596</v>
      </c>
      <c r="J410" s="61" t="s">
        <v>773</v>
      </c>
      <c r="K410" s="62">
        <v>295561586.56999928</v>
      </c>
      <c r="L410" s="62">
        <v>292999278.64999896</v>
      </c>
    </row>
    <row r="411" spans="1:12" x14ac:dyDescent="0.3">
      <c r="A411" s="60" t="s">
        <v>33</v>
      </c>
      <c r="B411" s="60" t="s">
        <v>579</v>
      </c>
      <c r="C411" s="60" t="s">
        <v>110</v>
      </c>
      <c r="D411" s="60" t="s">
        <v>650</v>
      </c>
      <c r="E411" s="39"/>
      <c r="F411" s="60" t="s">
        <v>189</v>
      </c>
      <c r="G411" s="60" t="s">
        <v>220</v>
      </c>
      <c r="H411" s="60" t="s">
        <v>191</v>
      </c>
      <c r="I411" s="60" t="s">
        <v>598</v>
      </c>
      <c r="J411" s="61" t="s">
        <v>774</v>
      </c>
      <c r="K411" s="62">
        <v>104343058.45999998</v>
      </c>
      <c r="L411" s="62">
        <v>102497198.77999997</v>
      </c>
    </row>
    <row r="412" spans="1:12" x14ac:dyDescent="0.3">
      <c r="A412" s="60" t="s">
        <v>33</v>
      </c>
      <c r="B412" s="60" t="s">
        <v>579</v>
      </c>
      <c r="C412" s="60" t="s">
        <v>110</v>
      </c>
      <c r="D412" s="60" t="s">
        <v>650</v>
      </c>
      <c r="E412" s="39"/>
      <c r="F412" s="60" t="s">
        <v>189</v>
      </c>
      <c r="G412" s="60" t="s">
        <v>220</v>
      </c>
      <c r="H412" s="60" t="s">
        <v>191</v>
      </c>
      <c r="I412" s="60" t="s">
        <v>600</v>
      </c>
      <c r="J412" s="61" t="s">
        <v>775</v>
      </c>
      <c r="K412" s="62">
        <v>158863209.80000004</v>
      </c>
      <c r="L412" s="62">
        <v>158213176.16000006</v>
      </c>
    </row>
    <row r="413" spans="1:12" x14ac:dyDescent="0.3">
      <c r="A413" s="60" t="s">
        <v>33</v>
      </c>
      <c r="B413" s="60" t="s">
        <v>579</v>
      </c>
      <c r="C413" s="60" t="s">
        <v>110</v>
      </c>
      <c r="D413" s="60" t="s">
        <v>650</v>
      </c>
      <c r="E413" s="39"/>
      <c r="F413" s="60" t="s">
        <v>189</v>
      </c>
      <c r="G413" s="60" t="s">
        <v>220</v>
      </c>
      <c r="H413" s="60" t="s">
        <v>191</v>
      </c>
      <c r="I413" s="60" t="s">
        <v>591</v>
      </c>
      <c r="J413" s="61" t="s">
        <v>776</v>
      </c>
      <c r="K413" s="62">
        <v>10850296.880000021</v>
      </c>
      <c r="L413" s="62">
        <v>10545249.440000031</v>
      </c>
    </row>
    <row r="414" spans="1:12" x14ac:dyDescent="0.3">
      <c r="A414" s="60" t="s">
        <v>33</v>
      </c>
      <c r="B414" s="60" t="s">
        <v>579</v>
      </c>
      <c r="C414" s="60" t="s">
        <v>110</v>
      </c>
      <c r="D414" s="60" t="s">
        <v>650</v>
      </c>
      <c r="E414" s="39"/>
      <c r="F414" s="60" t="s">
        <v>189</v>
      </c>
      <c r="G414" s="60" t="s">
        <v>191</v>
      </c>
      <c r="H414" s="60" t="s">
        <v>220</v>
      </c>
      <c r="I414" s="60" t="s">
        <v>231</v>
      </c>
      <c r="J414" s="61" t="s">
        <v>777</v>
      </c>
      <c r="K414" s="62">
        <v>33500188.332413994</v>
      </c>
      <c r="L414" s="62">
        <v>41264447.738349147</v>
      </c>
    </row>
    <row r="415" spans="1:12" ht="15" thickBot="1" x14ac:dyDescent="0.35">
      <c r="A415" s="60" t="s">
        <v>33</v>
      </c>
      <c r="B415" s="60" t="s">
        <v>579</v>
      </c>
      <c r="C415" s="60" t="s">
        <v>110</v>
      </c>
      <c r="D415" s="60" t="s">
        <v>650</v>
      </c>
      <c r="E415" s="39"/>
      <c r="F415" s="60" t="s">
        <v>283</v>
      </c>
      <c r="G415" s="60" t="s">
        <v>340</v>
      </c>
      <c r="H415" s="60" t="s">
        <v>191</v>
      </c>
      <c r="I415" s="60" t="s">
        <v>596</v>
      </c>
      <c r="J415" s="61" t="s">
        <v>778</v>
      </c>
      <c r="K415" s="62">
        <v>2194452.2400000002</v>
      </c>
      <c r="L415" s="62">
        <v>2194452.2400000002</v>
      </c>
    </row>
    <row r="416" spans="1:12" x14ac:dyDescent="0.3">
      <c r="A416" s="60" t="s">
        <v>33</v>
      </c>
      <c r="B416" s="60" t="s">
        <v>579</v>
      </c>
      <c r="C416" s="60" t="s">
        <v>110</v>
      </c>
      <c r="D416" s="58"/>
      <c r="E416" s="39">
        <v>8</v>
      </c>
      <c r="F416" s="58"/>
      <c r="G416" s="58"/>
      <c r="H416" s="58"/>
      <c r="I416" s="58"/>
      <c r="J416" s="109" t="s">
        <v>779</v>
      </c>
      <c r="K416" s="110">
        <v>689883914.57241344</v>
      </c>
      <c r="L416" s="110">
        <v>691160377.6983484</v>
      </c>
    </row>
    <row r="417" spans="1:12" x14ac:dyDescent="0.3">
      <c r="E417" s="39" t="s">
        <v>1839</v>
      </c>
    </row>
    <row r="418" spans="1:12" ht="17.399999999999999" x14ac:dyDescent="0.3">
      <c r="A418" s="60" t="s">
        <v>33</v>
      </c>
      <c r="B418" s="60" t="s">
        <v>579</v>
      </c>
      <c r="C418" s="58"/>
      <c r="D418" s="58"/>
      <c r="E418" s="39">
        <v>0</v>
      </c>
      <c r="F418" s="58"/>
      <c r="G418" s="58"/>
      <c r="H418" s="58"/>
      <c r="I418" s="58"/>
      <c r="J418" s="63" t="s">
        <v>780</v>
      </c>
      <c r="K418" s="64">
        <v>7994128545.6952877</v>
      </c>
      <c r="L418" s="64">
        <v>8194555118.469327</v>
      </c>
    </row>
    <row r="419" spans="1:12" x14ac:dyDescent="0.3">
      <c r="E419" s="39" t="s">
        <v>1839</v>
      </c>
    </row>
    <row r="420" spans="1:12" ht="15" thickBot="1" x14ac:dyDescent="0.35">
      <c r="A420" s="60" t="s">
        <v>33</v>
      </c>
      <c r="B420" s="60" t="s">
        <v>781</v>
      </c>
      <c r="C420" s="60" t="s">
        <v>782</v>
      </c>
      <c r="D420" s="60" t="s">
        <v>783</v>
      </c>
      <c r="E420" s="39">
        <v>0</v>
      </c>
      <c r="F420" s="60" t="s">
        <v>189</v>
      </c>
      <c r="G420" s="60" t="s">
        <v>191</v>
      </c>
      <c r="H420" s="60" t="s">
        <v>220</v>
      </c>
      <c r="I420" s="60" t="s">
        <v>231</v>
      </c>
      <c r="J420" s="61" t="s">
        <v>784</v>
      </c>
      <c r="K420" s="62">
        <v>131689186.98196872</v>
      </c>
      <c r="L420" s="62">
        <v>131689186.98196872</v>
      </c>
    </row>
    <row r="421" spans="1:12" x14ac:dyDescent="0.3">
      <c r="A421" s="60" t="s">
        <v>33</v>
      </c>
      <c r="B421" s="60" t="s">
        <v>781</v>
      </c>
      <c r="C421" s="60" t="s">
        <v>782</v>
      </c>
      <c r="D421" s="58"/>
      <c r="E421" s="39">
        <v>26</v>
      </c>
      <c r="F421" s="58"/>
      <c r="G421" s="58"/>
      <c r="H421" s="58"/>
      <c r="I421" s="58"/>
      <c r="J421" s="109" t="s">
        <v>785</v>
      </c>
      <c r="K421" s="110">
        <v>131689186.98196872</v>
      </c>
      <c r="L421" s="110">
        <v>131689186.98196872</v>
      </c>
    </row>
    <row r="422" spans="1:12" x14ac:dyDescent="0.3">
      <c r="E422" s="39" t="s">
        <v>1839</v>
      </c>
    </row>
    <row r="423" spans="1:12" ht="15" thickBot="1" x14ac:dyDescent="0.35">
      <c r="A423" s="60" t="s">
        <v>33</v>
      </c>
      <c r="B423" s="60" t="s">
        <v>781</v>
      </c>
      <c r="C423" s="60" t="s">
        <v>786</v>
      </c>
      <c r="D423" s="60" t="s">
        <v>787</v>
      </c>
      <c r="E423" s="39">
        <v>0</v>
      </c>
      <c r="F423" s="60" t="s">
        <v>189</v>
      </c>
      <c r="G423" s="60" t="s">
        <v>191</v>
      </c>
      <c r="H423" s="60" t="s">
        <v>220</v>
      </c>
      <c r="I423" s="60" t="s">
        <v>231</v>
      </c>
      <c r="J423" s="61" t="s">
        <v>788</v>
      </c>
      <c r="K423" s="62">
        <v>135854656.91643339</v>
      </c>
      <c r="L423" s="62">
        <v>135854656.91643339</v>
      </c>
    </row>
    <row r="424" spans="1:12" x14ac:dyDescent="0.3">
      <c r="A424" s="60" t="s">
        <v>33</v>
      </c>
      <c r="B424" s="60" t="s">
        <v>781</v>
      </c>
      <c r="C424" s="60" t="s">
        <v>786</v>
      </c>
      <c r="D424" s="58"/>
      <c r="E424" s="39">
        <v>28</v>
      </c>
      <c r="F424" s="58"/>
      <c r="G424" s="58"/>
      <c r="H424" s="58"/>
      <c r="I424" s="58"/>
      <c r="J424" s="109" t="s">
        <v>789</v>
      </c>
      <c r="K424" s="110">
        <v>135854656.91643339</v>
      </c>
      <c r="L424" s="110">
        <v>135854656.91643339</v>
      </c>
    </row>
    <row r="425" spans="1:12" x14ac:dyDescent="0.3">
      <c r="E425" s="39" t="s">
        <v>1839</v>
      </c>
    </row>
    <row r="426" spans="1:12" ht="15" thickBot="1" x14ac:dyDescent="0.35">
      <c r="A426" s="60" t="s">
        <v>33</v>
      </c>
      <c r="B426" s="60" t="s">
        <v>781</v>
      </c>
      <c r="C426" s="60" t="s">
        <v>115</v>
      </c>
      <c r="D426" s="60" t="s">
        <v>790</v>
      </c>
      <c r="E426" s="39">
        <v>0</v>
      </c>
      <c r="F426" s="60" t="s">
        <v>189</v>
      </c>
      <c r="G426" s="60" t="s">
        <v>191</v>
      </c>
      <c r="H426" s="60" t="s">
        <v>220</v>
      </c>
      <c r="I426" s="60" t="s">
        <v>231</v>
      </c>
      <c r="J426" s="61" t="s">
        <v>791</v>
      </c>
      <c r="K426" s="62">
        <v>132996822.9307078</v>
      </c>
      <c r="L426" s="62">
        <v>132996822.9307078</v>
      </c>
    </row>
    <row r="427" spans="1:12" x14ac:dyDescent="0.3">
      <c r="A427" s="60" t="s">
        <v>33</v>
      </c>
      <c r="B427" s="60" t="s">
        <v>781</v>
      </c>
      <c r="C427" s="60" t="s">
        <v>115</v>
      </c>
      <c r="D427" s="58"/>
      <c r="E427" s="39">
        <v>27</v>
      </c>
      <c r="F427" s="58"/>
      <c r="G427" s="58"/>
      <c r="H427" s="58"/>
      <c r="I427" s="58"/>
      <c r="J427" s="109" t="s">
        <v>792</v>
      </c>
      <c r="K427" s="110">
        <v>132996822.9307078</v>
      </c>
      <c r="L427" s="110">
        <v>132996822.9307078</v>
      </c>
    </row>
    <row r="428" spans="1:12" x14ac:dyDescent="0.3">
      <c r="E428" s="39" t="s">
        <v>1839</v>
      </c>
    </row>
    <row r="429" spans="1:12" ht="15" thickBot="1" x14ac:dyDescent="0.35">
      <c r="A429" s="60" t="s">
        <v>33</v>
      </c>
      <c r="B429" s="60" t="s">
        <v>781</v>
      </c>
      <c r="C429" s="60" t="s">
        <v>798</v>
      </c>
      <c r="D429" s="60" t="s">
        <v>799</v>
      </c>
      <c r="E429" s="39">
        <v>0</v>
      </c>
      <c r="F429" s="60" t="s">
        <v>189</v>
      </c>
      <c r="G429" s="60" t="s">
        <v>191</v>
      </c>
      <c r="H429" s="60" t="s">
        <v>220</v>
      </c>
      <c r="I429" s="60" t="s">
        <v>231</v>
      </c>
      <c r="J429" s="61" t="s">
        <v>800</v>
      </c>
      <c r="K429" s="62">
        <v>1101147699.6449394</v>
      </c>
      <c r="L429" s="62">
        <v>1127393237.1892128</v>
      </c>
    </row>
    <row r="430" spans="1:12" x14ac:dyDescent="0.3">
      <c r="A430" s="60" t="s">
        <v>33</v>
      </c>
      <c r="B430" s="60" t="s">
        <v>781</v>
      </c>
      <c r="C430" s="60" t="s">
        <v>798</v>
      </c>
      <c r="D430" s="58"/>
      <c r="E430" s="39">
        <v>19</v>
      </c>
      <c r="F430" s="58"/>
      <c r="G430" s="58"/>
      <c r="H430" s="58"/>
      <c r="I430" s="58"/>
      <c r="J430" s="109" t="s">
        <v>801</v>
      </c>
      <c r="K430" s="110">
        <v>1101147699.6449394</v>
      </c>
      <c r="L430" s="110">
        <v>1127393237.1892128</v>
      </c>
    </row>
    <row r="431" spans="1:12" x14ac:dyDescent="0.3">
      <c r="E431" s="39" t="s">
        <v>1839</v>
      </c>
    </row>
    <row r="432" spans="1:12" x14ac:dyDescent="0.3">
      <c r="A432" s="60" t="s">
        <v>33</v>
      </c>
      <c r="B432" s="60" t="s">
        <v>781</v>
      </c>
      <c r="C432" s="60" t="s">
        <v>802</v>
      </c>
      <c r="D432" s="60" t="s">
        <v>204</v>
      </c>
      <c r="E432" s="39">
        <v>0</v>
      </c>
      <c r="F432" s="60" t="s">
        <v>189</v>
      </c>
      <c r="G432" s="60" t="s">
        <v>220</v>
      </c>
      <c r="H432" s="60" t="s">
        <v>191</v>
      </c>
      <c r="I432" s="60" t="s">
        <v>803</v>
      </c>
      <c r="J432" s="61" t="s">
        <v>804</v>
      </c>
      <c r="K432" s="62">
        <v>77038322.190689906</v>
      </c>
      <c r="L432" s="62">
        <v>77813849.692073062</v>
      </c>
    </row>
    <row r="433" spans="1:12" x14ac:dyDescent="0.3">
      <c r="A433" s="60" t="s">
        <v>33</v>
      </c>
      <c r="B433" s="60" t="s">
        <v>781</v>
      </c>
      <c r="C433" s="60" t="s">
        <v>802</v>
      </c>
      <c r="D433" s="60" t="s">
        <v>204</v>
      </c>
      <c r="E433" s="39">
        <v>0</v>
      </c>
      <c r="F433" s="60" t="s">
        <v>189</v>
      </c>
      <c r="G433" s="60" t="s">
        <v>220</v>
      </c>
      <c r="H433" s="60" t="s">
        <v>191</v>
      </c>
      <c r="I433" s="60" t="s">
        <v>803</v>
      </c>
      <c r="J433" s="61" t="s">
        <v>805</v>
      </c>
      <c r="K433" s="62">
        <v>1608431.522946574</v>
      </c>
      <c r="L433" s="62">
        <v>1624795.2368132195</v>
      </c>
    </row>
    <row r="434" spans="1:12" x14ac:dyDescent="0.3">
      <c r="A434" s="60" t="s">
        <v>33</v>
      </c>
      <c r="B434" s="60" t="s">
        <v>781</v>
      </c>
      <c r="C434" s="60" t="s">
        <v>802</v>
      </c>
      <c r="D434" s="60" t="s">
        <v>204</v>
      </c>
      <c r="E434" s="39">
        <v>0</v>
      </c>
      <c r="F434" s="60" t="s">
        <v>189</v>
      </c>
      <c r="G434" s="60" t="s">
        <v>220</v>
      </c>
      <c r="H434" s="60" t="s">
        <v>191</v>
      </c>
      <c r="I434" s="60" t="s">
        <v>806</v>
      </c>
      <c r="J434" s="61" t="s">
        <v>807</v>
      </c>
      <c r="K434" s="62">
        <v>45731398.577186875</v>
      </c>
      <c r="L434" s="62">
        <v>46196607.247691438</v>
      </c>
    </row>
    <row r="435" spans="1:12" x14ac:dyDescent="0.3">
      <c r="A435" s="60" t="s">
        <v>33</v>
      </c>
      <c r="B435" s="60" t="s">
        <v>781</v>
      </c>
      <c r="C435" s="60" t="s">
        <v>802</v>
      </c>
      <c r="D435" s="60" t="s">
        <v>204</v>
      </c>
      <c r="E435" s="39">
        <v>0</v>
      </c>
      <c r="F435" s="60" t="s">
        <v>189</v>
      </c>
      <c r="G435" s="60" t="s">
        <v>220</v>
      </c>
      <c r="H435" s="60" t="s">
        <v>191</v>
      </c>
      <c r="I435" s="60" t="s">
        <v>808</v>
      </c>
      <c r="J435" s="61" t="s">
        <v>809</v>
      </c>
      <c r="K435" s="62">
        <v>507211221.0835104</v>
      </c>
      <c r="L435" s="62">
        <v>511823282.52606148</v>
      </c>
    </row>
    <row r="436" spans="1:12" x14ac:dyDescent="0.3">
      <c r="A436" s="60" t="s">
        <v>33</v>
      </c>
      <c r="B436" s="60" t="s">
        <v>781</v>
      </c>
      <c r="C436" s="60" t="s">
        <v>802</v>
      </c>
      <c r="D436" s="60" t="s">
        <v>204</v>
      </c>
      <c r="E436" s="39">
        <v>0</v>
      </c>
      <c r="F436" s="60" t="s">
        <v>189</v>
      </c>
      <c r="G436" s="60" t="s">
        <v>220</v>
      </c>
      <c r="H436" s="60" t="s">
        <v>191</v>
      </c>
      <c r="I436" s="60" t="s">
        <v>808</v>
      </c>
      <c r="J436" s="61" t="s">
        <v>810</v>
      </c>
      <c r="K436" s="62">
        <v>3939314.0046862108</v>
      </c>
      <c r="L436" s="62">
        <v>3979299.8167182291</v>
      </c>
    </row>
    <row r="437" spans="1:12" x14ac:dyDescent="0.3">
      <c r="A437" s="60" t="s">
        <v>33</v>
      </c>
      <c r="B437" s="60" t="s">
        <v>781</v>
      </c>
      <c r="C437" s="60" t="s">
        <v>802</v>
      </c>
      <c r="D437" s="60" t="s">
        <v>204</v>
      </c>
      <c r="E437" s="39">
        <v>0</v>
      </c>
      <c r="F437" s="60" t="s">
        <v>189</v>
      </c>
      <c r="G437" s="60" t="s">
        <v>220</v>
      </c>
      <c r="H437" s="60" t="s">
        <v>191</v>
      </c>
      <c r="I437" s="60" t="s">
        <v>808</v>
      </c>
      <c r="J437" s="61" t="s">
        <v>811</v>
      </c>
      <c r="K437" s="62">
        <v>28687643.543551672</v>
      </c>
      <c r="L437" s="62">
        <v>28979511.486144312</v>
      </c>
    </row>
    <row r="438" spans="1:12" x14ac:dyDescent="0.3">
      <c r="A438" s="60" t="s">
        <v>33</v>
      </c>
      <c r="B438" s="60" t="s">
        <v>781</v>
      </c>
      <c r="C438" s="60" t="s">
        <v>802</v>
      </c>
      <c r="D438" s="60" t="s">
        <v>204</v>
      </c>
      <c r="E438" s="39">
        <v>0</v>
      </c>
      <c r="F438" s="60" t="s">
        <v>189</v>
      </c>
      <c r="G438" s="60" t="s">
        <v>220</v>
      </c>
      <c r="H438" s="60" t="s">
        <v>191</v>
      </c>
      <c r="I438" s="60" t="s">
        <v>808</v>
      </c>
      <c r="J438" s="61" t="s">
        <v>812</v>
      </c>
      <c r="K438" s="62">
        <v>15247451.962408245</v>
      </c>
      <c r="L438" s="62">
        <v>15402611.989444945</v>
      </c>
    </row>
    <row r="439" spans="1:12" x14ac:dyDescent="0.3">
      <c r="A439" s="60" t="s">
        <v>33</v>
      </c>
      <c r="B439" s="60" t="s">
        <v>781</v>
      </c>
      <c r="C439" s="60" t="s">
        <v>802</v>
      </c>
      <c r="D439" s="60" t="s">
        <v>204</v>
      </c>
      <c r="E439" s="39">
        <v>0</v>
      </c>
      <c r="F439" s="60" t="s">
        <v>189</v>
      </c>
      <c r="G439" s="60" t="s">
        <v>220</v>
      </c>
      <c r="H439" s="60" t="s">
        <v>191</v>
      </c>
      <c r="I439" s="60" t="s">
        <v>410</v>
      </c>
      <c r="J439" s="61" t="s">
        <v>813</v>
      </c>
      <c r="K439" s="62">
        <v>67335753.137809977</v>
      </c>
      <c r="L439" s="62">
        <v>68020734.57726793</v>
      </c>
    </row>
    <row r="440" spans="1:12" x14ac:dyDescent="0.3">
      <c r="A440" s="60" t="s">
        <v>33</v>
      </c>
      <c r="B440" s="60" t="s">
        <v>781</v>
      </c>
      <c r="C440" s="60" t="s">
        <v>802</v>
      </c>
      <c r="D440" s="60" t="s">
        <v>204</v>
      </c>
      <c r="E440" s="39">
        <v>0</v>
      </c>
      <c r="F440" s="60" t="s">
        <v>189</v>
      </c>
      <c r="G440" s="60" t="s">
        <v>220</v>
      </c>
      <c r="H440" s="60" t="s">
        <v>191</v>
      </c>
      <c r="I440" s="60" t="s">
        <v>814</v>
      </c>
      <c r="J440" s="61" t="s">
        <v>815</v>
      </c>
      <c r="K440" s="62">
        <v>106615840.31051168</v>
      </c>
      <c r="L440" s="62">
        <v>107700403.98956849</v>
      </c>
    </row>
    <row r="441" spans="1:12" x14ac:dyDescent="0.3">
      <c r="A441" s="60" t="s">
        <v>33</v>
      </c>
      <c r="B441" s="60" t="s">
        <v>781</v>
      </c>
      <c r="C441" s="60" t="s">
        <v>802</v>
      </c>
      <c r="D441" s="60" t="s">
        <v>204</v>
      </c>
      <c r="E441" s="39">
        <v>0</v>
      </c>
      <c r="F441" s="60" t="s">
        <v>189</v>
      </c>
      <c r="G441" s="60" t="s">
        <v>220</v>
      </c>
      <c r="H441" s="60" t="s">
        <v>191</v>
      </c>
      <c r="I441" s="60" t="s">
        <v>814</v>
      </c>
      <c r="J441" s="61" t="s">
        <v>816</v>
      </c>
      <c r="K441" s="62">
        <v>415044.58819136227</v>
      </c>
      <c r="L441" s="62">
        <v>419266.70371520531</v>
      </c>
    </row>
    <row r="442" spans="1:12" x14ac:dyDescent="0.3">
      <c r="A442" s="60" t="s">
        <v>33</v>
      </c>
      <c r="B442" s="60" t="s">
        <v>781</v>
      </c>
      <c r="C442" s="60" t="s">
        <v>802</v>
      </c>
      <c r="D442" s="60" t="s">
        <v>204</v>
      </c>
      <c r="E442" s="39">
        <v>0</v>
      </c>
      <c r="F442" s="60" t="s">
        <v>189</v>
      </c>
      <c r="G442" s="60" t="s">
        <v>220</v>
      </c>
      <c r="H442" s="60" t="s">
        <v>191</v>
      </c>
      <c r="I442" s="60" t="s">
        <v>817</v>
      </c>
      <c r="J442" s="61" t="s">
        <v>818</v>
      </c>
      <c r="K442" s="62">
        <v>9879106.2391856387</v>
      </c>
      <c r="L442" s="62">
        <v>9979602.69304993</v>
      </c>
    </row>
    <row r="443" spans="1:12" ht="15" thickBot="1" x14ac:dyDescent="0.35">
      <c r="A443" s="60" t="s">
        <v>33</v>
      </c>
      <c r="B443" s="60" t="s">
        <v>781</v>
      </c>
      <c r="C443" s="60" t="s">
        <v>802</v>
      </c>
      <c r="D443" s="60" t="s">
        <v>204</v>
      </c>
      <c r="E443" s="39">
        <v>0</v>
      </c>
      <c r="F443" s="60" t="s">
        <v>189</v>
      </c>
      <c r="G443" s="60" t="s">
        <v>191</v>
      </c>
      <c r="H443" s="60" t="s">
        <v>220</v>
      </c>
      <c r="I443" s="60" t="s">
        <v>231</v>
      </c>
      <c r="J443" s="61" t="s">
        <v>824</v>
      </c>
      <c r="K443" s="62">
        <v>92332182.374115169</v>
      </c>
      <c r="L443" s="62">
        <v>107188848.96592464</v>
      </c>
    </row>
    <row r="444" spans="1:12" x14ac:dyDescent="0.3">
      <c r="A444" s="60" t="s">
        <v>33</v>
      </c>
      <c r="B444" s="60" t="s">
        <v>781</v>
      </c>
      <c r="C444" s="60" t="s">
        <v>802</v>
      </c>
      <c r="D444" s="58"/>
      <c r="E444" s="39">
        <v>17</v>
      </c>
      <c r="F444" s="58"/>
      <c r="G444" s="58"/>
      <c r="H444" s="58"/>
      <c r="I444" s="58"/>
      <c r="J444" s="109" t="s">
        <v>825</v>
      </c>
      <c r="K444" s="110">
        <v>956041709.53479362</v>
      </c>
      <c r="L444" s="110">
        <v>979128814.92447281</v>
      </c>
    </row>
    <row r="445" spans="1:12" x14ac:dyDescent="0.3">
      <c r="E445" s="39" t="s">
        <v>1839</v>
      </c>
    </row>
    <row r="446" spans="1:12" x14ac:dyDescent="0.3">
      <c r="A446" s="60" t="s">
        <v>33</v>
      </c>
      <c r="B446" s="60" t="s">
        <v>781</v>
      </c>
      <c r="C446" s="60" t="s">
        <v>826</v>
      </c>
      <c r="D446" s="60" t="s">
        <v>827</v>
      </c>
      <c r="E446" s="39">
        <v>0</v>
      </c>
      <c r="F446" s="60" t="s">
        <v>283</v>
      </c>
      <c r="G446" s="60" t="s">
        <v>310</v>
      </c>
      <c r="H446" s="60" t="s">
        <v>191</v>
      </c>
      <c r="I446" s="60" t="s">
        <v>803</v>
      </c>
      <c r="J446" s="61" t="s">
        <v>828</v>
      </c>
      <c r="K446" s="62">
        <v>4500593.5399999907</v>
      </c>
      <c r="L446" s="62">
        <v>4499626.2199999867</v>
      </c>
    </row>
    <row r="447" spans="1:12" x14ac:dyDescent="0.3">
      <c r="A447" s="60" t="s">
        <v>33</v>
      </c>
      <c r="B447" s="60" t="s">
        <v>781</v>
      </c>
      <c r="C447" s="60" t="s">
        <v>826</v>
      </c>
      <c r="D447" s="60" t="s">
        <v>827</v>
      </c>
      <c r="E447" s="39">
        <v>0</v>
      </c>
      <c r="F447" s="60" t="s">
        <v>283</v>
      </c>
      <c r="G447" s="60" t="s">
        <v>310</v>
      </c>
      <c r="H447" s="60" t="s">
        <v>191</v>
      </c>
      <c r="I447" s="60" t="s">
        <v>808</v>
      </c>
      <c r="J447" s="61" t="s">
        <v>829</v>
      </c>
      <c r="K447" s="62">
        <v>115297907.67</v>
      </c>
      <c r="L447" s="62">
        <v>115297907.67</v>
      </c>
    </row>
    <row r="448" spans="1:12" ht="15" thickBot="1" x14ac:dyDescent="0.35">
      <c r="A448" s="60" t="s">
        <v>33</v>
      </c>
      <c r="B448" s="60" t="s">
        <v>781</v>
      </c>
      <c r="C448" s="60" t="s">
        <v>826</v>
      </c>
      <c r="D448" s="60" t="s">
        <v>827</v>
      </c>
      <c r="E448" s="39">
        <v>0</v>
      </c>
      <c r="F448" s="60" t="s">
        <v>283</v>
      </c>
      <c r="G448" s="60" t="s">
        <v>191</v>
      </c>
      <c r="H448" s="60" t="s">
        <v>310</v>
      </c>
      <c r="I448" s="60" t="s">
        <v>231</v>
      </c>
      <c r="J448" s="61" t="s">
        <v>832</v>
      </c>
      <c r="K448" s="62">
        <v>785576.15934121097</v>
      </c>
      <c r="L448" s="62">
        <v>846260.18187190138</v>
      </c>
    </row>
    <row r="449" spans="1:12" x14ac:dyDescent="0.3">
      <c r="A449" s="60" t="s">
        <v>33</v>
      </c>
      <c r="B449" s="60" t="s">
        <v>781</v>
      </c>
      <c r="C449" s="60" t="s">
        <v>826</v>
      </c>
      <c r="D449" s="58"/>
      <c r="E449" s="39">
        <v>23</v>
      </c>
      <c r="F449" s="58"/>
      <c r="G449" s="58"/>
      <c r="H449" s="58"/>
      <c r="I449" s="58"/>
      <c r="J449" s="109" t="s">
        <v>833</v>
      </c>
      <c r="K449" s="110">
        <v>120584077.36934121</v>
      </c>
      <c r="L449" s="110">
        <v>120643794.07187189</v>
      </c>
    </row>
    <row r="450" spans="1:12" x14ac:dyDescent="0.3">
      <c r="E450" s="39" t="s">
        <v>1839</v>
      </c>
    </row>
    <row r="451" spans="1:12" x14ac:dyDescent="0.3">
      <c r="A451" s="60" t="s">
        <v>33</v>
      </c>
      <c r="B451" s="60" t="s">
        <v>781</v>
      </c>
      <c r="C451" s="60" t="s">
        <v>834</v>
      </c>
      <c r="D451" s="60" t="s">
        <v>200</v>
      </c>
      <c r="E451" s="39">
        <v>10</v>
      </c>
      <c r="F451" s="60" t="s">
        <v>189</v>
      </c>
      <c r="G451" s="60" t="s">
        <v>220</v>
      </c>
      <c r="H451" s="60" t="s">
        <v>191</v>
      </c>
      <c r="I451" s="60" t="s">
        <v>803</v>
      </c>
      <c r="J451" s="61" t="s">
        <v>835</v>
      </c>
      <c r="K451" s="62">
        <v>78825787.143511027</v>
      </c>
      <c r="L451" s="62">
        <v>77364083.220963746</v>
      </c>
    </row>
    <row r="452" spans="1:12" x14ac:dyDescent="0.3">
      <c r="A452" s="60" t="s">
        <v>33</v>
      </c>
      <c r="B452" s="60" t="s">
        <v>781</v>
      </c>
      <c r="C452" s="60" t="s">
        <v>834</v>
      </c>
      <c r="D452" s="60" t="s">
        <v>200</v>
      </c>
      <c r="E452" s="39">
        <v>10</v>
      </c>
      <c r="F452" s="60" t="s">
        <v>189</v>
      </c>
      <c r="G452" s="60" t="s">
        <v>220</v>
      </c>
      <c r="H452" s="60" t="s">
        <v>191</v>
      </c>
      <c r="I452" s="60" t="s">
        <v>803</v>
      </c>
      <c r="J452" s="61" t="s">
        <v>836</v>
      </c>
      <c r="K452" s="62">
        <v>4715563.0927818399</v>
      </c>
      <c r="L452" s="62">
        <v>4602889.1998970835</v>
      </c>
    </row>
    <row r="453" spans="1:12" x14ac:dyDescent="0.3">
      <c r="A453" s="60" t="s">
        <v>33</v>
      </c>
      <c r="B453" s="60" t="s">
        <v>781</v>
      </c>
      <c r="C453" s="60" t="s">
        <v>834</v>
      </c>
      <c r="D453" s="60" t="s">
        <v>200</v>
      </c>
      <c r="E453" s="39">
        <v>10</v>
      </c>
      <c r="F453" s="60" t="s">
        <v>189</v>
      </c>
      <c r="G453" s="60" t="s">
        <v>220</v>
      </c>
      <c r="H453" s="60" t="s">
        <v>191</v>
      </c>
      <c r="I453" s="60" t="s">
        <v>803</v>
      </c>
      <c r="J453" s="61" t="s">
        <v>837</v>
      </c>
      <c r="K453" s="62">
        <v>2824115.5609693206</v>
      </c>
      <c r="L453" s="62">
        <v>2689655.4516570009</v>
      </c>
    </row>
    <row r="454" spans="1:12" x14ac:dyDescent="0.3">
      <c r="A454" s="60" t="s">
        <v>33</v>
      </c>
      <c r="B454" s="60" t="s">
        <v>781</v>
      </c>
      <c r="C454" s="60" t="s">
        <v>834</v>
      </c>
      <c r="D454" s="60" t="s">
        <v>200</v>
      </c>
      <c r="E454" s="39">
        <v>10</v>
      </c>
      <c r="F454" s="60" t="s">
        <v>189</v>
      </c>
      <c r="G454" s="60" t="s">
        <v>220</v>
      </c>
      <c r="H454" s="60" t="s">
        <v>191</v>
      </c>
      <c r="I454" s="60" t="s">
        <v>806</v>
      </c>
      <c r="J454" s="61" t="s">
        <v>838</v>
      </c>
      <c r="K454" s="62">
        <v>8495482.0633997582</v>
      </c>
      <c r="L454" s="62">
        <v>8350359.3145357603</v>
      </c>
    </row>
    <row r="455" spans="1:12" x14ac:dyDescent="0.3">
      <c r="A455" s="60" t="s">
        <v>33</v>
      </c>
      <c r="B455" s="60" t="s">
        <v>781</v>
      </c>
      <c r="C455" s="60" t="s">
        <v>834</v>
      </c>
      <c r="D455" s="60" t="s">
        <v>200</v>
      </c>
      <c r="E455" s="39">
        <v>10</v>
      </c>
      <c r="F455" s="60" t="s">
        <v>189</v>
      </c>
      <c r="G455" s="60" t="s">
        <v>220</v>
      </c>
      <c r="H455" s="60" t="s">
        <v>191</v>
      </c>
      <c r="I455" s="60" t="s">
        <v>806</v>
      </c>
      <c r="J455" s="61" t="s">
        <v>839</v>
      </c>
      <c r="K455" s="62">
        <v>636993.32425633306</v>
      </c>
      <c r="L455" s="62">
        <v>627858.76793757838</v>
      </c>
    </row>
    <row r="456" spans="1:12" x14ac:dyDescent="0.3">
      <c r="A456" s="60" t="s">
        <v>33</v>
      </c>
      <c r="B456" s="60" t="s">
        <v>781</v>
      </c>
      <c r="C456" s="60" t="s">
        <v>834</v>
      </c>
      <c r="D456" s="60" t="s">
        <v>200</v>
      </c>
      <c r="E456" s="39">
        <v>10</v>
      </c>
      <c r="F456" s="60" t="s">
        <v>189</v>
      </c>
      <c r="G456" s="60" t="s">
        <v>220</v>
      </c>
      <c r="H456" s="60" t="s">
        <v>191</v>
      </c>
      <c r="I456" s="60" t="s">
        <v>806</v>
      </c>
      <c r="J456" s="61" t="s">
        <v>840</v>
      </c>
      <c r="K456" s="62">
        <v>699191.28788474877</v>
      </c>
      <c r="L456" s="62">
        <v>687889.6930582379</v>
      </c>
    </row>
    <row r="457" spans="1:12" x14ac:dyDescent="0.3">
      <c r="A457" s="60" t="s">
        <v>33</v>
      </c>
      <c r="B457" s="60" t="s">
        <v>781</v>
      </c>
      <c r="C457" s="60" t="s">
        <v>834</v>
      </c>
      <c r="D457" s="60" t="s">
        <v>200</v>
      </c>
      <c r="E457" s="39">
        <v>10</v>
      </c>
      <c r="F457" s="60" t="s">
        <v>189</v>
      </c>
      <c r="G457" s="60" t="s">
        <v>220</v>
      </c>
      <c r="H457" s="60" t="s">
        <v>191</v>
      </c>
      <c r="I457" s="60" t="s">
        <v>808</v>
      </c>
      <c r="J457" s="61" t="s">
        <v>841</v>
      </c>
      <c r="K457" s="62">
        <v>53411742.475353755</v>
      </c>
      <c r="L457" s="62">
        <v>52645765.798432231</v>
      </c>
    </row>
    <row r="458" spans="1:12" x14ac:dyDescent="0.3">
      <c r="A458" s="60" t="s">
        <v>33</v>
      </c>
      <c r="B458" s="60" t="s">
        <v>781</v>
      </c>
      <c r="C458" s="60" t="s">
        <v>834</v>
      </c>
      <c r="D458" s="60" t="s">
        <v>200</v>
      </c>
      <c r="E458" s="39">
        <v>10</v>
      </c>
      <c r="F458" s="60" t="s">
        <v>189</v>
      </c>
      <c r="G458" s="60" t="s">
        <v>220</v>
      </c>
      <c r="H458" s="60" t="s">
        <v>191</v>
      </c>
      <c r="I458" s="60" t="s">
        <v>808</v>
      </c>
      <c r="J458" s="61" t="s">
        <v>842</v>
      </c>
      <c r="K458" s="62">
        <v>138695076.45123342</v>
      </c>
      <c r="L458" s="62">
        <v>134641554.61169243</v>
      </c>
    </row>
    <row r="459" spans="1:12" x14ac:dyDescent="0.3">
      <c r="A459" s="60" t="s">
        <v>33</v>
      </c>
      <c r="B459" s="60" t="s">
        <v>781</v>
      </c>
      <c r="C459" s="60" t="s">
        <v>834</v>
      </c>
      <c r="D459" s="60" t="s">
        <v>200</v>
      </c>
      <c r="E459" s="39">
        <v>10</v>
      </c>
      <c r="F459" s="60" t="s">
        <v>189</v>
      </c>
      <c r="G459" s="60" t="s">
        <v>220</v>
      </c>
      <c r="H459" s="60" t="s">
        <v>191</v>
      </c>
      <c r="I459" s="60" t="s">
        <v>808</v>
      </c>
      <c r="J459" s="61" t="s">
        <v>843</v>
      </c>
      <c r="K459" s="62">
        <v>133293532.91790526</v>
      </c>
      <c r="L459" s="62">
        <v>129589837.29122171</v>
      </c>
    </row>
    <row r="460" spans="1:12" x14ac:dyDescent="0.3">
      <c r="A460" s="60" t="s">
        <v>33</v>
      </c>
      <c r="B460" s="60" t="s">
        <v>781</v>
      </c>
      <c r="C460" s="60" t="s">
        <v>834</v>
      </c>
      <c r="D460" s="60" t="s">
        <v>200</v>
      </c>
      <c r="E460" s="39">
        <v>10</v>
      </c>
      <c r="F460" s="60" t="s">
        <v>189</v>
      </c>
      <c r="G460" s="60" t="s">
        <v>220</v>
      </c>
      <c r="H460" s="60" t="s">
        <v>191</v>
      </c>
      <c r="I460" s="60" t="s">
        <v>808</v>
      </c>
      <c r="J460" s="61" t="s">
        <v>844</v>
      </c>
      <c r="K460" s="62">
        <v>7702903.7818053868</v>
      </c>
      <c r="L460" s="62">
        <v>7592340.5936890347</v>
      </c>
    </row>
    <row r="461" spans="1:12" x14ac:dyDescent="0.3">
      <c r="A461" s="60" t="s">
        <v>33</v>
      </c>
      <c r="B461" s="60" t="s">
        <v>781</v>
      </c>
      <c r="C461" s="60" t="s">
        <v>834</v>
      </c>
      <c r="D461" s="60" t="s">
        <v>200</v>
      </c>
      <c r="E461" s="39">
        <v>10</v>
      </c>
      <c r="F461" s="60" t="s">
        <v>189</v>
      </c>
      <c r="G461" s="60" t="s">
        <v>220</v>
      </c>
      <c r="H461" s="60" t="s">
        <v>191</v>
      </c>
      <c r="I461" s="60" t="s">
        <v>808</v>
      </c>
      <c r="J461" s="61" t="s">
        <v>845</v>
      </c>
      <c r="K461" s="62">
        <v>31374394.979936849</v>
      </c>
      <c r="L461" s="62">
        <v>30924543.18750935</v>
      </c>
    </row>
    <row r="462" spans="1:12" x14ac:dyDescent="0.3">
      <c r="A462" s="60" t="s">
        <v>33</v>
      </c>
      <c r="B462" s="60" t="s">
        <v>781</v>
      </c>
      <c r="C462" s="60" t="s">
        <v>834</v>
      </c>
      <c r="D462" s="60" t="s">
        <v>200</v>
      </c>
      <c r="E462" s="39">
        <v>10</v>
      </c>
      <c r="F462" s="60" t="s">
        <v>189</v>
      </c>
      <c r="G462" s="60" t="s">
        <v>220</v>
      </c>
      <c r="H462" s="60" t="s">
        <v>191</v>
      </c>
      <c r="I462" s="60" t="s">
        <v>410</v>
      </c>
      <c r="J462" s="61" t="s">
        <v>846</v>
      </c>
      <c r="K462" s="62">
        <v>643436.56282566045</v>
      </c>
      <c r="L462" s="62">
        <v>634209.60973704094</v>
      </c>
    </row>
    <row r="463" spans="1:12" x14ac:dyDescent="0.3">
      <c r="A463" s="60" t="s">
        <v>33</v>
      </c>
      <c r="B463" s="60" t="s">
        <v>781</v>
      </c>
      <c r="C463" s="60" t="s">
        <v>834</v>
      </c>
      <c r="D463" s="60" t="s">
        <v>200</v>
      </c>
      <c r="E463" s="39">
        <v>10</v>
      </c>
      <c r="F463" s="60" t="s">
        <v>189</v>
      </c>
      <c r="G463" s="60" t="s">
        <v>220</v>
      </c>
      <c r="H463" s="60" t="s">
        <v>191</v>
      </c>
      <c r="I463" s="60" t="s">
        <v>410</v>
      </c>
      <c r="J463" s="61" t="s">
        <v>847</v>
      </c>
      <c r="K463" s="62">
        <v>29597985.936258294</v>
      </c>
      <c r="L463" s="62">
        <v>28970851.338889681</v>
      </c>
    </row>
    <row r="464" spans="1:12" x14ac:dyDescent="0.3">
      <c r="A464" s="60" t="s">
        <v>33</v>
      </c>
      <c r="B464" s="60" t="s">
        <v>781</v>
      </c>
      <c r="C464" s="60" t="s">
        <v>834</v>
      </c>
      <c r="D464" s="60" t="s">
        <v>200</v>
      </c>
      <c r="E464" s="39">
        <v>10</v>
      </c>
      <c r="F464" s="60" t="s">
        <v>189</v>
      </c>
      <c r="G464" s="60" t="s">
        <v>220</v>
      </c>
      <c r="H464" s="60" t="s">
        <v>191</v>
      </c>
      <c r="I464" s="60" t="s">
        <v>814</v>
      </c>
      <c r="J464" s="61" t="s">
        <v>848</v>
      </c>
      <c r="K464" s="62">
        <v>11428053.929274345</v>
      </c>
      <c r="L464" s="62">
        <v>11264174.343326416</v>
      </c>
    </row>
    <row r="465" spans="1:12" x14ac:dyDescent="0.3">
      <c r="A465" s="60" t="s">
        <v>33</v>
      </c>
      <c r="B465" s="60" t="s">
        <v>781</v>
      </c>
      <c r="C465" s="60" t="s">
        <v>834</v>
      </c>
      <c r="D465" s="60" t="s">
        <v>200</v>
      </c>
      <c r="E465" s="39">
        <v>10</v>
      </c>
      <c r="F465" s="60" t="s">
        <v>189</v>
      </c>
      <c r="G465" s="60" t="s">
        <v>220</v>
      </c>
      <c r="H465" s="60" t="s">
        <v>191</v>
      </c>
      <c r="I465" s="60" t="s">
        <v>814</v>
      </c>
      <c r="J465" s="61" t="s">
        <v>849</v>
      </c>
      <c r="K465" s="62">
        <v>27208242.88933669</v>
      </c>
      <c r="L465" s="62">
        <v>26367921.518582314</v>
      </c>
    </row>
    <row r="466" spans="1:12" x14ac:dyDescent="0.3">
      <c r="A466" s="60" t="s">
        <v>33</v>
      </c>
      <c r="B466" s="60" t="s">
        <v>781</v>
      </c>
      <c r="C466" s="60" t="s">
        <v>834</v>
      </c>
      <c r="D466" s="60" t="s">
        <v>200</v>
      </c>
      <c r="E466" s="39">
        <v>10</v>
      </c>
      <c r="F466" s="60" t="s">
        <v>189</v>
      </c>
      <c r="G466" s="60" t="s">
        <v>220</v>
      </c>
      <c r="H466" s="60" t="s">
        <v>191</v>
      </c>
      <c r="I466" s="60" t="s">
        <v>814</v>
      </c>
      <c r="J466" s="61" t="s">
        <v>850</v>
      </c>
      <c r="K466" s="62">
        <v>22482570.686966922</v>
      </c>
      <c r="L466" s="62">
        <v>21664458.904323202</v>
      </c>
    </row>
    <row r="467" spans="1:12" x14ac:dyDescent="0.3">
      <c r="A467" s="60" t="s">
        <v>33</v>
      </c>
      <c r="B467" s="60" t="s">
        <v>781</v>
      </c>
      <c r="C467" s="60" t="s">
        <v>834</v>
      </c>
      <c r="D467" s="60" t="s">
        <v>200</v>
      </c>
      <c r="E467" s="39">
        <v>10</v>
      </c>
      <c r="F467" s="60" t="s">
        <v>189</v>
      </c>
      <c r="G467" s="60" t="s">
        <v>220</v>
      </c>
      <c r="H467" s="60" t="s">
        <v>191</v>
      </c>
      <c r="I467" s="60" t="s">
        <v>817</v>
      </c>
      <c r="J467" s="61" t="s">
        <v>851</v>
      </c>
      <c r="K467" s="62">
        <v>1115870.6509865744</v>
      </c>
      <c r="L467" s="62">
        <v>1076275.8153059436</v>
      </c>
    </row>
    <row r="468" spans="1:12" x14ac:dyDescent="0.3">
      <c r="A468" s="60" t="s">
        <v>33</v>
      </c>
      <c r="B468" s="60" t="s">
        <v>781</v>
      </c>
      <c r="C468" s="60" t="s">
        <v>834</v>
      </c>
      <c r="D468" s="60" t="s">
        <v>200</v>
      </c>
      <c r="E468" s="39">
        <v>10</v>
      </c>
      <c r="F468" s="60" t="s">
        <v>189</v>
      </c>
      <c r="G468" s="60" t="s">
        <v>220</v>
      </c>
      <c r="H468" s="60" t="s">
        <v>191</v>
      </c>
      <c r="I468" s="60" t="s">
        <v>817</v>
      </c>
      <c r="J468" s="61" t="s">
        <v>852</v>
      </c>
      <c r="K468" s="62">
        <v>2425388.3546204283</v>
      </c>
      <c r="L468" s="62">
        <v>2375743.3916201168</v>
      </c>
    </row>
    <row r="469" spans="1:12" x14ac:dyDescent="0.3">
      <c r="A469" s="60" t="s">
        <v>33</v>
      </c>
      <c r="B469" s="60" t="s">
        <v>781</v>
      </c>
      <c r="C469" s="60" t="s">
        <v>834</v>
      </c>
      <c r="D469" s="60" t="s">
        <v>200</v>
      </c>
      <c r="E469" s="39">
        <v>10</v>
      </c>
      <c r="F469" s="60" t="s">
        <v>189</v>
      </c>
      <c r="G469" s="60" t="s">
        <v>220</v>
      </c>
      <c r="H469" s="60" t="s">
        <v>191</v>
      </c>
      <c r="I469" s="60" t="s">
        <v>817</v>
      </c>
      <c r="J469" s="61" t="s">
        <v>853</v>
      </c>
      <c r="K469" s="62">
        <v>1680478.8149399385</v>
      </c>
      <c r="L469" s="62">
        <v>1641825.6185700784</v>
      </c>
    </row>
    <row r="470" spans="1:12" x14ac:dyDescent="0.3">
      <c r="A470" s="60" t="s">
        <v>33</v>
      </c>
      <c r="B470" s="60" t="s">
        <v>781</v>
      </c>
      <c r="C470" s="60" t="s">
        <v>834</v>
      </c>
      <c r="D470" s="60" t="s">
        <v>200</v>
      </c>
      <c r="E470" s="39">
        <v>10</v>
      </c>
      <c r="F470" s="60" t="s">
        <v>189</v>
      </c>
      <c r="G470" s="60" t="s">
        <v>191</v>
      </c>
      <c r="H470" s="60" t="s">
        <v>220</v>
      </c>
      <c r="I470" s="60" t="s">
        <v>231</v>
      </c>
      <c r="J470" s="61" t="s">
        <v>858</v>
      </c>
      <c r="K470" s="62">
        <v>76008618.598553866</v>
      </c>
      <c r="L470" s="62">
        <v>109787354.74636699</v>
      </c>
    </row>
    <row r="471" spans="1:12" ht="15" thickBot="1" x14ac:dyDescent="0.35">
      <c r="A471" s="60" t="s">
        <v>33</v>
      </c>
      <c r="B471" s="60" t="s">
        <v>781</v>
      </c>
      <c r="C471" s="60" t="s">
        <v>834</v>
      </c>
      <c r="D471" s="60" t="s">
        <v>859</v>
      </c>
      <c r="E471" s="39">
        <v>22</v>
      </c>
      <c r="F471" s="60" t="s">
        <v>189</v>
      </c>
      <c r="G471" s="60" t="s">
        <v>191</v>
      </c>
      <c r="H471" s="60" t="s">
        <v>220</v>
      </c>
      <c r="I471" s="60" t="s">
        <v>231</v>
      </c>
      <c r="J471" s="61" t="s">
        <v>860</v>
      </c>
      <c r="K471" s="62">
        <v>481330399.2872299</v>
      </c>
      <c r="L471" s="62">
        <v>481330399.2872299</v>
      </c>
    </row>
    <row r="472" spans="1:12" x14ac:dyDescent="0.3">
      <c r="A472" s="60" t="s">
        <v>33</v>
      </c>
      <c r="B472" s="60" t="s">
        <v>781</v>
      </c>
      <c r="C472" s="60" t="s">
        <v>834</v>
      </c>
      <c r="D472" s="58"/>
      <c r="E472" s="39">
        <v>0</v>
      </c>
      <c r="F472" s="58"/>
      <c r="G472" s="58"/>
      <c r="H472" s="58"/>
      <c r="I472" s="58"/>
      <c r="J472" s="109" t="s">
        <v>861</v>
      </c>
      <c r="K472" s="110">
        <v>1114595828.7900305</v>
      </c>
      <c r="L472" s="110">
        <v>1134829991.704546</v>
      </c>
    </row>
    <row r="473" spans="1:12" x14ac:dyDescent="0.3">
      <c r="E473" s="39" t="s">
        <v>1839</v>
      </c>
    </row>
    <row r="474" spans="1:12" x14ac:dyDescent="0.3">
      <c r="A474" s="60" t="s">
        <v>33</v>
      </c>
      <c r="B474" s="60" t="s">
        <v>781</v>
      </c>
      <c r="C474" s="60" t="s">
        <v>862</v>
      </c>
      <c r="D474" s="60" t="s">
        <v>80</v>
      </c>
      <c r="E474" s="39">
        <v>21</v>
      </c>
      <c r="F474" s="60" t="s">
        <v>189</v>
      </c>
      <c r="G474" s="60" t="s">
        <v>220</v>
      </c>
      <c r="H474" s="60" t="s">
        <v>191</v>
      </c>
      <c r="I474" s="60" t="s">
        <v>803</v>
      </c>
      <c r="J474" s="61" t="s">
        <v>863</v>
      </c>
      <c r="K474" s="62">
        <v>46703.160000008531</v>
      </c>
      <c r="L474" s="62">
        <v>46703.160000008531</v>
      </c>
    </row>
    <row r="475" spans="1:12" x14ac:dyDescent="0.3">
      <c r="A475" s="60" t="s">
        <v>33</v>
      </c>
      <c r="B475" s="60" t="s">
        <v>781</v>
      </c>
      <c r="C475" s="60" t="s">
        <v>862</v>
      </c>
      <c r="D475" s="60" t="s">
        <v>80</v>
      </c>
      <c r="E475" s="39">
        <v>21</v>
      </c>
      <c r="F475" s="60" t="s">
        <v>189</v>
      </c>
      <c r="G475" s="60" t="s">
        <v>220</v>
      </c>
      <c r="H475" s="60" t="s">
        <v>191</v>
      </c>
      <c r="I475" s="60" t="s">
        <v>806</v>
      </c>
      <c r="J475" s="61" t="s">
        <v>864</v>
      </c>
      <c r="K475" s="62">
        <v>1229155.29</v>
      </c>
      <c r="L475" s="62">
        <v>1229155.29</v>
      </c>
    </row>
    <row r="476" spans="1:12" x14ac:dyDescent="0.3">
      <c r="A476" s="60" t="s">
        <v>33</v>
      </c>
      <c r="B476" s="60" t="s">
        <v>781</v>
      </c>
      <c r="C476" s="60" t="s">
        <v>862</v>
      </c>
      <c r="D476" s="60" t="s">
        <v>80</v>
      </c>
      <c r="E476" s="39">
        <v>21</v>
      </c>
      <c r="F476" s="60" t="s">
        <v>189</v>
      </c>
      <c r="G476" s="60" t="s">
        <v>220</v>
      </c>
      <c r="H476" s="60" t="s">
        <v>191</v>
      </c>
      <c r="I476" s="60" t="s">
        <v>808</v>
      </c>
      <c r="J476" s="61" t="s">
        <v>865</v>
      </c>
      <c r="K476" s="62">
        <v>2829343.9400000051</v>
      </c>
      <c r="L476" s="62">
        <v>2829343.9400000051</v>
      </c>
    </row>
    <row r="477" spans="1:12" x14ac:dyDescent="0.3">
      <c r="A477" s="60" t="s">
        <v>33</v>
      </c>
      <c r="B477" s="60" t="s">
        <v>781</v>
      </c>
      <c r="C477" s="60" t="s">
        <v>862</v>
      </c>
      <c r="D477" s="60" t="s">
        <v>80</v>
      </c>
      <c r="E477" s="39">
        <v>21</v>
      </c>
      <c r="F477" s="60" t="s">
        <v>189</v>
      </c>
      <c r="G477" s="60" t="s">
        <v>220</v>
      </c>
      <c r="H477" s="60" t="s">
        <v>191</v>
      </c>
      <c r="I477" s="60" t="s">
        <v>814</v>
      </c>
      <c r="J477" s="61" t="s">
        <v>866</v>
      </c>
      <c r="K477" s="62">
        <v>13430.520000000484</v>
      </c>
      <c r="L477" s="62">
        <v>13430.520000000484</v>
      </c>
    </row>
    <row r="478" spans="1:12" x14ac:dyDescent="0.3">
      <c r="A478" s="60" t="s">
        <v>33</v>
      </c>
      <c r="B478" s="60" t="s">
        <v>781</v>
      </c>
      <c r="C478" s="60" t="s">
        <v>862</v>
      </c>
      <c r="D478" s="60" t="s">
        <v>80</v>
      </c>
      <c r="E478" s="39">
        <v>21</v>
      </c>
      <c r="F478" s="60" t="s">
        <v>189</v>
      </c>
      <c r="G478" s="60" t="s">
        <v>220</v>
      </c>
      <c r="H478" s="60" t="s">
        <v>191</v>
      </c>
      <c r="I478" s="60" t="s">
        <v>817</v>
      </c>
      <c r="J478" s="61" t="s">
        <v>867</v>
      </c>
      <c r="K478" s="62">
        <v>251215.51</v>
      </c>
      <c r="L478" s="62">
        <v>251215.51</v>
      </c>
    </row>
    <row r="479" spans="1:12" ht="15" thickBot="1" x14ac:dyDescent="0.35">
      <c r="A479" s="60" t="s">
        <v>33</v>
      </c>
      <c r="B479" s="60" t="s">
        <v>781</v>
      </c>
      <c r="C479" s="60" t="s">
        <v>862</v>
      </c>
      <c r="D479" s="60" t="s">
        <v>80</v>
      </c>
      <c r="E479" s="39">
        <v>21</v>
      </c>
      <c r="F479" s="60" t="s">
        <v>189</v>
      </c>
      <c r="G479" s="60" t="s">
        <v>191</v>
      </c>
      <c r="H479" s="60" t="s">
        <v>220</v>
      </c>
      <c r="I479" s="60" t="s">
        <v>231</v>
      </c>
      <c r="J479" s="61" t="s">
        <v>869</v>
      </c>
      <c r="K479" s="62">
        <v>12812516.581506914</v>
      </c>
      <c r="L479" s="62">
        <v>12812516.581506914</v>
      </c>
    </row>
    <row r="480" spans="1:12" x14ac:dyDescent="0.3">
      <c r="A480" s="60" t="s">
        <v>33</v>
      </c>
      <c r="B480" s="60" t="s">
        <v>781</v>
      </c>
      <c r="C480" s="60" t="s">
        <v>862</v>
      </c>
      <c r="D480" s="58"/>
      <c r="E480" s="39">
        <v>0</v>
      </c>
      <c r="F480" s="58"/>
      <c r="G480" s="58"/>
      <c r="H480" s="58"/>
      <c r="I480" s="58"/>
      <c r="J480" s="109" t="s">
        <v>870</v>
      </c>
      <c r="K480" s="110">
        <v>17182365.001506928</v>
      </c>
      <c r="L480" s="110">
        <v>17182365.001506928</v>
      </c>
    </row>
    <row r="481" spans="1:12" x14ac:dyDescent="0.3">
      <c r="E481" s="39" t="s">
        <v>1839</v>
      </c>
    </row>
    <row r="482" spans="1:12" x14ac:dyDescent="0.3">
      <c r="A482" s="60" t="s">
        <v>33</v>
      </c>
      <c r="B482" s="60" t="s">
        <v>781</v>
      </c>
      <c r="C482" s="60" t="s">
        <v>871</v>
      </c>
      <c r="D482" s="60" t="s">
        <v>202</v>
      </c>
      <c r="E482" s="39">
        <v>0</v>
      </c>
      <c r="F482" s="60" t="s">
        <v>189</v>
      </c>
      <c r="G482" s="60" t="s">
        <v>220</v>
      </c>
      <c r="H482" s="60" t="s">
        <v>191</v>
      </c>
      <c r="I482" s="60" t="s">
        <v>803</v>
      </c>
      <c r="J482" s="61" t="s">
        <v>872</v>
      </c>
      <c r="K482" s="62">
        <v>26216903.766912296</v>
      </c>
      <c r="L482" s="62">
        <v>25974474.846912295</v>
      </c>
    </row>
    <row r="483" spans="1:12" x14ac:dyDescent="0.3">
      <c r="A483" s="60" t="s">
        <v>33</v>
      </c>
      <c r="B483" s="60" t="s">
        <v>781</v>
      </c>
      <c r="C483" s="60" t="s">
        <v>871</v>
      </c>
      <c r="D483" s="60" t="s">
        <v>202</v>
      </c>
      <c r="E483" s="39">
        <v>0</v>
      </c>
      <c r="F483" s="60" t="s">
        <v>189</v>
      </c>
      <c r="G483" s="60" t="s">
        <v>220</v>
      </c>
      <c r="H483" s="60" t="s">
        <v>191</v>
      </c>
      <c r="I483" s="60" t="s">
        <v>806</v>
      </c>
      <c r="J483" s="61" t="s">
        <v>873</v>
      </c>
      <c r="K483" s="62">
        <v>5370797.0479197428</v>
      </c>
      <c r="L483" s="62">
        <v>5195310.8479197472</v>
      </c>
    </row>
    <row r="484" spans="1:12" x14ac:dyDescent="0.3">
      <c r="A484" s="60" t="s">
        <v>33</v>
      </c>
      <c r="B484" s="60" t="s">
        <v>781</v>
      </c>
      <c r="C484" s="60" t="s">
        <v>871</v>
      </c>
      <c r="D484" s="60" t="s">
        <v>202</v>
      </c>
      <c r="E484" s="39">
        <v>0</v>
      </c>
      <c r="F484" s="60" t="s">
        <v>189</v>
      </c>
      <c r="G484" s="60" t="s">
        <v>220</v>
      </c>
      <c r="H484" s="60" t="s">
        <v>191</v>
      </c>
      <c r="I484" s="60" t="s">
        <v>808</v>
      </c>
      <c r="J484" s="61" t="s">
        <v>874</v>
      </c>
      <c r="K484" s="62">
        <v>401653201.14750278</v>
      </c>
      <c r="L484" s="62">
        <v>397178709.78750312</v>
      </c>
    </row>
    <row r="485" spans="1:12" x14ac:dyDescent="0.3">
      <c r="A485" s="60" t="s">
        <v>33</v>
      </c>
      <c r="B485" s="60" t="s">
        <v>781</v>
      </c>
      <c r="C485" s="60" t="s">
        <v>871</v>
      </c>
      <c r="D485" s="60" t="s">
        <v>202</v>
      </c>
      <c r="E485" s="39">
        <v>0</v>
      </c>
      <c r="F485" s="60" t="s">
        <v>189</v>
      </c>
      <c r="G485" s="60" t="s">
        <v>220</v>
      </c>
      <c r="H485" s="60" t="s">
        <v>191</v>
      </c>
      <c r="I485" s="60" t="s">
        <v>808</v>
      </c>
      <c r="J485" s="61" t="s">
        <v>875</v>
      </c>
      <c r="K485" s="62">
        <v>76709962.723310843</v>
      </c>
      <c r="L485" s="62">
        <v>76709962.723310843</v>
      </c>
    </row>
    <row r="486" spans="1:12" x14ac:dyDescent="0.3">
      <c r="A486" s="60" t="s">
        <v>33</v>
      </c>
      <c r="B486" s="60" t="s">
        <v>781</v>
      </c>
      <c r="C486" s="60" t="s">
        <v>871</v>
      </c>
      <c r="D486" s="60" t="s">
        <v>202</v>
      </c>
      <c r="E486" s="39">
        <v>0</v>
      </c>
      <c r="F486" s="60" t="s">
        <v>189</v>
      </c>
      <c r="G486" s="60" t="s">
        <v>220</v>
      </c>
      <c r="H486" s="60" t="s">
        <v>191</v>
      </c>
      <c r="I486" s="60" t="s">
        <v>410</v>
      </c>
      <c r="J486" s="61" t="s">
        <v>876</v>
      </c>
      <c r="K486" s="62">
        <v>52331655.795735598</v>
      </c>
      <c r="L486" s="62">
        <v>51894027.075735569</v>
      </c>
    </row>
    <row r="487" spans="1:12" x14ac:dyDescent="0.3">
      <c r="A487" s="60" t="s">
        <v>33</v>
      </c>
      <c r="B487" s="60" t="s">
        <v>781</v>
      </c>
      <c r="C487" s="60" t="s">
        <v>871</v>
      </c>
      <c r="D487" s="60" t="s">
        <v>202</v>
      </c>
      <c r="E487" s="39">
        <v>0</v>
      </c>
      <c r="F487" s="60" t="s">
        <v>189</v>
      </c>
      <c r="G487" s="60" t="s">
        <v>220</v>
      </c>
      <c r="H487" s="60" t="s">
        <v>191</v>
      </c>
      <c r="I487" s="60" t="s">
        <v>814</v>
      </c>
      <c r="J487" s="61" t="s">
        <v>877</v>
      </c>
      <c r="K487" s="62">
        <v>50649115.059717193</v>
      </c>
      <c r="L487" s="62">
        <v>50146398.099717215</v>
      </c>
    </row>
    <row r="488" spans="1:12" x14ac:dyDescent="0.3">
      <c r="A488" s="60" t="s">
        <v>33</v>
      </c>
      <c r="B488" s="60" t="s">
        <v>781</v>
      </c>
      <c r="C488" s="60" t="s">
        <v>871</v>
      </c>
      <c r="D488" s="60" t="s">
        <v>202</v>
      </c>
      <c r="E488" s="39">
        <v>0</v>
      </c>
      <c r="F488" s="60" t="s">
        <v>189</v>
      </c>
      <c r="G488" s="60" t="s">
        <v>220</v>
      </c>
      <c r="H488" s="60" t="s">
        <v>191</v>
      </c>
      <c r="I488" s="60" t="s">
        <v>817</v>
      </c>
      <c r="J488" s="61" t="s">
        <v>878</v>
      </c>
      <c r="K488" s="62">
        <v>3294594.5407659435</v>
      </c>
      <c r="L488" s="62">
        <v>3294594.5407659435</v>
      </c>
    </row>
    <row r="489" spans="1:12" ht="15" thickBot="1" x14ac:dyDescent="0.35">
      <c r="A489" s="60" t="s">
        <v>33</v>
      </c>
      <c r="B489" s="60" t="s">
        <v>781</v>
      </c>
      <c r="C489" s="60" t="s">
        <v>871</v>
      </c>
      <c r="D489" s="60" t="s">
        <v>202</v>
      </c>
      <c r="E489" s="39">
        <v>0</v>
      </c>
      <c r="F489" s="60" t="s">
        <v>189</v>
      </c>
      <c r="G489" s="60" t="s">
        <v>191</v>
      </c>
      <c r="H489" s="60" t="s">
        <v>220</v>
      </c>
      <c r="I489" s="60" t="s">
        <v>231</v>
      </c>
      <c r="J489" s="61" t="s">
        <v>880</v>
      </c>
      <c r="K489" s="62">
        <v>256317999.49243003</v>
      </c>
      <c r="L489" s="62">
        <v>264499413.27374205</v>
      </c>
    </row>
    <row r="490" spans="1:12" x14ac:dyDescent="0.3">
      <c r="A490" s="60" t="s">
        <v>33</v>
      </c>
      <c r="B490" s="60" t="s">
        <v>781</v>
      </c>
      <c r="C490" s="60" t="s">
        <v>871</v>
      </c>
      <c r="D490" s="58"/>
      <c r="E490" s="39">
        <v>11</v>
      </c>
      <c r="F490" s="58"/>
      <c r="G490" s="58"/>
      <c r="H490" s="58"/>
      <c r="I490" s="58"/>
      <c r="J490" s="109" t="s">
        <v>881</v>
      </c>
      <c r="K490" s="110">
        <v>872544229.57429433</v>
      </c>
      <c r="L490" s="110">
        <v>874892891.19560695</v>
      </c>
    </row>
    <row r="491" spans="1:12" x14ac:dyDescent="0.3">
      <c r="E491" s="39" t="s">
        <v>1839</v>
      </c>
    </row>
    <row r="492" spans="1:12" x14ac:dyDescent="0.3">
      <c r="A492" s="60" t="s">
        <v>33</v>
      </c>
      <c r="B492" s="60" t="s">
        <v>781</v>
      </c>
      <c r="C492" s="60" t="s">
        <v>882</v>
      </c>
      <c r="D492" s="60" t="s">
        <v>883</v>
      </c>
      <c r="E492" s="39">
        <v>0</v>
      </c>
      <c r="F492" s="60" t="s">
        <v>189</v>
      </c>
      <c r="G492" s="60" t="s">
        <v>220</v>
      </c>
      <c r="H492" s="60" t="s">
        <v>191</v>
      </c>
      <c r="I492" s="60" t="s">
        <v>803</v>
      </c>
      <c r="J492" s="61" t="s">
        <v>884</v>
      </c>
      <c r="K492" s="62">
        <v>3709485.04</v>
      </c>
      <c r="L492" s="62">
        <v>3709485.04</v>
      </c>
    </row>
    <row r="493" spans="1:12" x14ac:dyDescent="0.3">
      <c r="A493" s="60" t="s">
        <v>33</v>
      </c>
      <c r="B493" s="60" t="s">
        <v>781</v>
      </c>
      <c r="C493" s="60" t="s">
        <v>882</v>
      </c>
      <c r="D493" s="60" t="s">
        <v>883</v>
      </c>
      <c r="E493" s="39">
        <v>0</v>
      </c>
      <c r="F493" s="60" t="s">
        <v>189</v>
      </c>
      <c r="G493" s="60" t="s">
        <v>220</v>
      </c>
      <c r="H493" s="60" t="s">
        <v>191</v>
      </c>
      <c r="I493" s="60" t="s">
        <v>410</v>
      </c>
      <c r="J493" s="61" t="s">
        <v>885</v>
      </c>
      <c r="K493" s="62">
        <v>1414349.5999999046</v>
      </c>
      <c r="L493" s="62">
        <v>1414349.5999999046</v>
      </c>
    </row>
    <row r="494" spans="1:12" x14ac:dyDescent="0.3">
      <c r="A494" s="60" t="s">
        <v>33</v>
      </c>
      <c r="B494" s="60" t="s">
        <v>781</v>
      </c>
      <c r="C494" s="60" t="s">
        <v>882</v>
      </c>
      <c r="D494" s="60" t="s">
        <v>883</v>
      </c>
      <c r="E494" s="39">
        <v>0</v>
      </c>
      <c r="F494" s="60" t="s">
        <v>189</v>
      </c>
      <c r="G494" s="60" t="s">
        <v>220</v>
      </c>
      <c r="H494" s="60" t="s">
        <v>191</v>
      </c>
      <c r="I494" s="60" t="s">
        <v>814</v>
      </c>
      <c r="J494" s="61" t="s">
        <v>886</v>
      </c>
      <c r="K494" s="62">
        <v>9.8720192909240723E-8</v>
      </c>
      <c r="L494" s="62">
        <v>9.8720192909240723E-8</v>
      </c>
    </row>
    <row r="495" spans="1:12" x14ac:dyDescent="0.3">
      <c r="A495" s="60" t="s">
        <v>33</v>
      </c>
      <c r="B495" s="60" t="s">
        <v>781</v>
      </c>
      <c r="C495" s="60" t="s">
        <v>882</v>
      </c>
      <c r="D495" s="60" t="s">
        <v>883</v>
      </c>
      <c r="E495" s="39">
        <v>0</v>
      </c>
      <c r="F495" s="60" t="s">
        <v>189</v>
      </c>
      <c r="G495" s="60" t="s">
        <v>220</v>
      </c>
      <c r="H495" s="60" t="s">
        <v>191</v>
      </c>
      <c r="I495" s="60" t="s">
        <v>817</v>
      </c>
      <c r="J495" s="61" t="s">
        <v>887</v>
      </c>
      <c r="K495" s="62">
        <v>85193.94</v>
      </c>
      <c r="L495" s="62">
        <v>85193.94</v>
      </c>
    </row>
    <row r="496" spans="1:12" ht="15" thickBot="1" x14ac:dyDescent="0.35">
      <c r="A496" s="60" t="s">
        <v>33</v>
      </c>
      <c r="B496" s="60" t="s">
        <v>781</v>
      </c>
      <c r="C496" s="60" t="s">
        <v>882</v>
      </c>
      <c r="D496" s="60" t="s">
        <v>883</v>
      </c>
      <c r="E496" s="39">
        <v>0</v>
      </c>
      <c r="F496" s="60" t="s">
        <v>189</v>
      </c>
      <c r="G496" s="60" t="s">
        <v>191</v>
      </c>
      <c r="H496" s="60" t="s">
        <v>220</v>
      </c>
      <c r="I496" s="60" t="s">
        <v>231</v>
      </c>
      <c r="J496" s="61" t="s">
        <v>888</v>
      </c>
      <c r="K496" s="62">
        <v>14220034.783076644</v>
      </c>
      <c r="L496" s="62">
        <v>14220034.783076644</v>
      </c>
    </row>
    <row r="497" spans="1:12" x14ac:dyDescent="0.3">
      <c r="A497" s="60" t="s">
        <v>33</v>
      </c>
      <c r="B497" s="60" t="s">
        <v>781</v>
      </c>
      <c r="C497" s="60" t="s">
        <v>882</v>
      </c>
      <c r="D497" s="58"/>
      <c r="E497" s="39">
        <v>21</v>
      </c>
      <c r="F497" s="58"/>
      <c r="G497" s="58"/>
      <c r="H497" s="58"/>
      <c r="I497" s="58"/>
      <c r="J497" s="109" t="s">
        <v>889</v>
      </c>
      <c r="K497" s="110">
        <v>19429063.36307665</v>
      </c>
      <c r="L497" s="110">
        <v>19429063.36307665</v>
      </c>
    </row>
    <row r="498" spans="1:12" x14ac:dyDescent="0.3">
      <c r="E498" s="39" t="s">
        <v>1839</v>
      </c>
    </row>
    <row r="499" spans="1:12" x14ac:dyDescent="0.3">
      <c r="A499" s="60" t="s">
        <v>33</v>
      </c>
      <c r="B499" s="60" t="s">
        <v>781</v>
      </c>
      <c r="C499" s="60" t="s">
        <v>890</v>
      </c>
      <c r="D499" s="60" t="s">
        <v>891</v>
      </c>
      <c r="E499" s="39">
        <v>0</v>
      </c>
      <c r="F499" s="60" t="s">
        <v>189</v>
      </c>
      <c r="G499" s="60" t="s">
        <v>220</v>
      </c>
      <c r="H499" s="60" t="s">
        <v>191</v>
      </c>
      <c r="I499" s="60" t="s">
        <v>803</v>
      </c>
      <c r="J499" s="61" t="s">
        <v>892</v>
      </c>
      <c r="K499" s="62">
        <v>2412719.5834104782</v>
      </c>
      <c r="L499" s="62">
        <v>2412719.5834104782</v>
      </c>
    </row>
    <row r="500" spans="1:12" x14ac:dyDescent="0.3">
      <c r="A500" s="60" t="s">
        <v>33</v>
      </c>
      <c r="B500" s="60" t="s">
        <v>781</v>
      </c>
      <c r="C500" s="60" t="s">
        <v>890</v>
      </c>
      <c r="D500" s="60" t="s">
        <v>891</v>
      </c>
      <c r="E500" s="39">
        <v>0</v>
      </c>
      <c r="F500" s="60" t="s">
        <v>189</v>
      </c>
      <c r="G500" s="60" t="s">
        <v>220</v>
      </c>
      <c r="H500" s="60" t="s">
        <v>191</v>
      </c>
      <c r="I500" s="60" t="s">
        <v>806</v>
      </c>
      <c r="J500" s="61" t="s">
        <v>893</v>
      </c>
      <c r="K500" s="62">
        <v>3086235.7696690373</v>
      </c>
      <c r="L500" s="62">
        <v>3086235.7696690373</v>
      </c>
    </row>
    <row r="501" spans="1:12" x14ac:dyDescent="0.3">
      <c r="A501" s="60" t="s">
        <v>33</v>
      </c>
      <c r="B501" s="60" t="s">
        <v>781</v>
      </c>
      <c r="C501" s="60" t="s">
        <v>890</v>
      </c>
      <c r="D501" s="60" t="s">
        <v>891</v>
      </c>
      <c r="E501" s="39">
        <v>0</v>
      </c>
      <c r="F501" s="60" t="s">
        <v>189</v>
      </c>
      <c r="G501" s="60" t="s">
        <v>220</v>
      </c>
      <c r="H501" s="60" t="s">
        <v>191</v>
      </c>
      <c r="I501" s="60" t="s">
        <v>410</v>
      </c>
      <c r="J501" s="61" t="s">
        <v>894</v>
      </c>
      <c r="K501" s="62">
        <v>10806512.03373923</v>
      </c>
      <c r="L501" s="62">
        <v>10791940.913739232</v>
      </c>
    </row>
    <row r="502" spans="1:12" x14ac:dyDescent="0.3">
      <c r="A502" s="60" t="s">
        <v>33</v>
      </c>
      <c r="B502" s="60" t="s">
        <v>781</v>
      </c>
      <c r="C502" s="60" t="s">
        <v>890</v>
      </c>
      <c r="D502" s="60" t="s">
        <v>891</v>
      </c>
      <c r="E502" s="39">
        <v>0</v>
      </c>
      <c r="F502" s="60" t="s">
        <v>189</v>
      </c>
      <c r="G502" s="60" t="s">
        <v>220</v>
      </c>
      <c r="H502" s="60" t="s">
        <v>191</v>
      </c>
      <c r="I502" s="60" t="s">
        <v>814</v>
      </c>
      <c r="J502" s="61" t="s">
        <v>895</v>
      </c>
      <c r="K502" s="62">
        <v>7604340.4574824907</v>
      </c>
      <c r="L502" s="62">
        <v>7604340.4574824907</v>
      </c>
    </row>
    <row r="503" spans="1:12" x14ac:dyDescent="0.3">
      <c r="A503" s="60" t="s">
        <v>33</v>
      </c>
      <c r="B503" s="60" t="s">
        <v>781</v>
      </c>
      <c r="C503" s="60" t="s">
        <v>890</v>
      </c>
      <c r="D503" s="60" t="s">
        <v>891</v>
      </c>
      <c r="E503" s="39">
        <v>0</v>
      </c>
      <c r="F503" s="60" t="s">
        <v>189</v>
      </c>
      <c r="G503" s="60" t="s">
        <v>220</v>
      </c>
      <c r="H503" s="60" t="s">
        <v>191</v>
      </c>
      <c r="I503" s="60" t="s">
        <v>817</v>
      </c>
      <c r="J503" s="61" t="s">
        <v>896</v>
      </c>
      <c r="K503" s="62">
        <v>387983.8368460465</v>
      </c>
      <c r="L503" s="62">
        <v>382313.8368460465</v>
      </c>
    </row>
    <row r="504" spans="1:12" ht="15" thickBot="1" x14ac:dyDescent="0.35">
      <c r="A504" s="60" t="s">
        <v>33</v>
      </c>
      <c r="B504" s="60" t="s">
        <v>781</v>
      </c>
      <c r="C504" s="60" t="s">
        <v>890</v>
      </c>
      <c r="D504" s="60" t="s">
        <v>891</v>
      </c>
      <c r="E504" s="39">
        <v>0</v>
      </c>
      <c r="F504" s="60" t="s">
        <v>189</v>
      </c>
      <c r="G504" s="60" t="s">
        <v>191</v>
      </c>
      <c r="H504" s="60" t="s">
        <v>220</v>
      </c>
      <c r="I504" s="60" t="s">
        <v>231</v>
      </c>
      <c r="J504" s="61" t="s">
        <v>897</v>
      </c>
      <c r="K504" s="62">
        <v>216645853.69454002</v>
      </c>
      <c r="L504" s="62">
        <v>216951259.1296998</v>
      </c>
    </row>
    <row r="505" spans="1:12" x14ac:dyDescent="0.3">
      <c r="A505" s="60" t="s">
        <v>33</v>
      </c>
      <c r="B505" s="60" t="s">
        <v>781</v>
      </c>
      <c r="C505" s="60" t="s">
        <v>890</v>
      </c>
      <c r="D505" s="58"/>
      <c r="E505" s="39">
        <v>11</v>
      </c>
      <c r="F505" s="58"/>
      <c r="G505" s="58"/>
      <c r="H505" s="58"/>
      <c r="I505" s="58"/>
      <c r="J505" s="109" t="s">
        <v>898</v>
      </c>
      <c r="K505" s="110">
        <v>240943645.3756873</v>
      </c>
      <c r="L505" s="110">
        <v>241228809.69084707</v>
      </c>
    </row>
    <row r="506" spans="1:12" x14ac:dyDescent="0.3">
      <c r="E506" s="39" t="s">
        <v>1839</v>
      </c>
    </row>
    <row r="507" spans="1:12" x14ac:dyDescent="0.3">
      <c r="A507" s="60" t="s">
        <v>33</v>
      </c>
      <c r="B507" s="60" t="s">
        <v>781</v>
      </c>
      <c r="C507" s="60" t="s">
        <v>899</v>
      </c>
      <c r="D507" s="60" t="s">
        <v>202</v>
      </c>
      <c r="E507" s="39">
        <v>0</v>
      </c>
      <c r="F507" s="60" t="s">
        <v>189</v>
      </c>
      <c r="G507" s="60" t="s">
        <v>220</v>
      </c>
      <c r="H507" s="60" t="s">
        <v>191</v>
      </c>
      <c r="I507" s="60" t="s">
        <v>803</v>
      </c>
      <c r="J507" s="61" t="s">
        <v>900</v>
      </c>
      <c r="K507" s="62">
        <v>8090089.1586972149</v>
      </c>
      <c r="L507" s="62">
        <v>8035295.7186972136</v>
      </c>
    </row>
    <row r="508" spans="1:12" x14ac:dyDescent="0.3">
      <c r="A508" s="60" t="s">
        <v>33</v>
      </c>
      <c r="B508" s="60" t="s">
        <v>781</v>
      </c>
      <c r="C508" s="60" t="s">
        <v>899</v>
      </c>
      <c r="D508" s="60" t="s">
        <v>202</v>
      </c>
      <c r="E508" s="39">
        <v>0</v>
      </c>
      <c r="F508" s="60" t="s">
        <v>189</v>
      </c>
      <c r="G508" s="60" t="s">
        <v>220</v>
      </c>
      <c r="H508" s="60" t="s">
        <v>191</v>
      </c>
      <c r="I508" s="60" t="s">
        <v>806</v>
      </c>
      <c r="J508" s="61" t="s">
        <v>901</v>
      </c>
      <c r="K508" s="62">
        <v>739112.37277360109</v>
      </c>
      <c r="L508" s="62">
        <v>739112.37277360109</v>
      </c>
    </row>
    <row r="509" spans="1:12" x14ac:dyDescent="0.3">
      <c r="A509" s="60" t="s">
        <v>33</v>
      </c>
      <c r="B509" s="60" t="s">
        <v>781</v>
      </c>
      <c r="C509" s="60" t="s">
        <v>899</v>
      </c>
      <c r="D509" s="60" t="s">
        <v>202</v>
      </c>
      <c r="E509" s="39">
        <v>0</v>
      </c>
      <c r="F509" s="60" t="s">
        <v>189</v>
      </c>
      <c r="G509" s="60" t="s">
        <v>220</v>
      </c>
      <c r="H509" s="60" t="s">
        <v>191</v>
      </c>
      <c r="I509" s="60" t="s">
        <v>808</v>
      </c>
      <c r="J509" s="61" t="s">
        <v>902</v>
      </c>
      <c r="K509" s="62">
        <v>3862835.2022121036</v>
      </c>
      <c r="L509" s="62">
        <v>3862835.2022121036</v>
      </c>
    </row>
    <row r="510" spans="1:12" x14ac:dyDescent="0.3">
      <c r="A510" s="60" t="s">
        <v>33</v>
      </c>
      <c r="B510" s="60" t="s">
        <v>781</v>
      </c>
      <c r="C510" s="60" t="s">
        <v>899</v>
      </c>
      <c r="D510" s="60" t="s">
        <v>202</v>
      </c>
      <c r="E510" s="39">
        <v>0</v>
      </c>
      <c r="F510" s="60" t="s">
        <v>189</v>
      </c>
      <c r="G510" s="60" t="s">
        <v>220</v>
      </c>
      <c r="H510" s="60" t="s">
        <v>191</v>
      </c>
      <c r="I510" s="60" t="s">
        <v>410</v>
      </c>
      <c r="J510" s="61" t="s">
        <v>903</v>
      </c>
      <c r="K510" s="62">
        <v>214765.84988308093</v>
      </c>
      <c r="L510" s="62">
        <v>214765.84988308093</v>
      </c>
    </row>
    <row r="511" spans="1:12" x14ac:dyDescent="0.3">
      <c r="A511" s="60" t="s">
        <v>33</v>
      </c>
      <c r="B511" s="60" t="s">
        <v>781</v>
      </c>
      <c r="C511" s="60" t="s">
        <v>899</v>
      </c>
      <c r="D511" s="60" t="s">
        <v>202</v>
      </c>
      <c r="E511" s="39">
        <v>0</v>
      </c>
      <c r="F511" s="60" t="s">
        <v>189</v>
      </c>
      <c r="G511" s="60" t="s">
        <v>220</v>
      </c>
      <c r="H511" s="60" t="s">
        <v>191</v>
      </c>
      <c r="I511" s="60" t="s">
        <v>814</v>
      </c>
      <c r="J511" s="61" t="s">
        <v>904</v>
      </c>
      <c r="K511" s="62">
        <v>1082827.3987360867</v>
      </c>
      <c r="L511" s="62">
        <v>1082827.3987360867</v>
      </c>
    </row>
    <row r="512" spans="1:12" ht="15" thickBot="1" x14ac:dyDescent="0.35">
      <c r="A512" s="60" t="s">
        <v>33</v>
      </c>
      <c r="B512" s="60" t="s">
        <v>781</v>
      </c>
      <c r="C512" s="60" t="s">
        <v>899</v>
      </c>
      <c r="D512" s="60" t="s">
        <v>202</v>
      </c>
      <c r="E512" s="39">
        <v>0</v>
      </c>
      <c r="F512" s="60" t="s">
        <v>189</v>
      </c>
      <c r="G512" s="60" t="s">
        <v>220</v>
      </c>
      <c r="H512" s="60" t="s">
        <v>191</v>
      </c>
      <c r="I512" s="60" t="s">
        <v>817</v>
      </c>
      <c r="J512" s="61" t="s">
        <v>905</v>
      </c>
      <c r="K512" s="62">
        <v>715623.81718311599</v>
      </c>
      <c r="L512" s="62">
        <v>715623.81718311599</v>
      </c>
    </row>
    <row r="513" spans="1:12" x14ac:dyDescent="0.3">
      <c r="A513" s="60" t="s">
        <v>33</v>
      </c>
      <c r="B513" s="60" t="s">
        <v>781</v>
      </c>
      <c r="C513" s="60" t="s">
        <v>899</v>
      </c>
      <c r="D513" s="58"/>
      <c r="E513" s="39">
        <v>11</v>
      </c>
      <c r="F513" s="58"/>
      <c r="G513" s="58"/>
      <c r="H513" s="58"/>
      <c r="I513" s="58"/>
      <c r="J513" s="109" t="s">
        <v>909</v>
      </c>
      <c r="K513" s="110">
        <v>14705253.799485205</v>
      </c>
      <c r="L513" s="110">
        <v>14650460.359485203</v>
      </c>
    </row>
    <row r="514" spans="1:12" x14ac:dyDescent="0.3">
      <c r="E514" s="39" t="s">
        <v>1839</v>
      </c>
    </row>
    <row r="515" spans="1:12" x14ac:dyDescent="0.3">
      <c r="A515" s="60" t="s">
        <v>33</v>
      </c>
      <c r="B515" s="60" t="s">
        <v>781</v>
      </c>
      <c r="C515" s="60" t="s">
        <v>910</v>
      </c>
      <c r="D515" s="60" t="s">
        <v>911</v>
      </c>
      <c r="E515" s="39">
        <v>0</v>
      </c>
      <c r="F515" s="60" t="s">
        <v>189</v>
      </c>
      <c r="G515" s="60" t="s">
        <v>220</v>
      </c>
      <c r="H515" s="60" t="s">
        <v>191</v>
      </c>
      <c r="I515" s="60" t="s">
        <v>803</v>
      </c>
      <c r="J515" s="61" t="s">
        <v>912</v>
      </c>
      <c r="K515" s="62">
        <v>28276730.959430471</v>
      </c>
      <c r="L515" s="62">
        <v>28217400.118841823</v>
      </c>
    </row>
    <row r="516" spans="1:12" x14ac:dyDescent="0.3">
      <c r="A516" s="60" t="s">
        <v>33</v>
      </c>
      <c r="B516" s="60" t="s">
        <v>781</v>
      </c>
      <c r="C516" s="60" t="s">
        <v>910</v>
      </c>
      <c r="D516" s="60" t="s">
        <v>911</v>
      </c>
      <c r="E516" s="39">
        <v>0</v>
      </c>
      <c r="F516" s="60" t="s">
        <v>189</v>
      </c>
      <c r="G516" s="60" t="s">
        <v>220</v>
      </c>
      <c r="H516" s="60" t="s">
        <v>191</v>
      </c>
      <c r="I516" s="60" t="s">
        <v>806</v>
      </c>
      <c r="J516" s="61" t="s">
        <v>913</v>
      </c>
      <c r="K516" s="62">
        <v>3929759.7090735179</v>
      </c>
      <c r="L516" s="62">
        <v>3926723.4586165412</v>
      </c>
    </row>
    <row r="517" spans="1:12" x14ac:dyDescent="0.3">
      <c r="A517" s="60" t="s">
        <v>33</v>
      </c>
      <c r="B517" s="60" t="s">
        <v>781</v>
      </c>
      <c r="C517" s="60" t="s">
        <v>910</v>
      </c>
      <c r="D517" s="60" t="s">
        <v>911</v>
      </c>
      <c r="E517" s="39">
        <v>0</v>
      </c>
      <c r="F517" s="60" t="s">
        <v>189</v>
      </c>
      <c r="G517" s="60" t="s">
        <v>220</v>
      </c>
      <c r="H517" s="60" t="s">
        <v>191</v>
      </c>
      <c r="I517" s="60" t="s">
        <v>808</v>
      </c>
      <c r="J517" s="61" t="s">
        <v>914</v>
      </c>
      <c r="K517" s="62">
        <v>366498967.11662698</v>
      </c>
      <c r="L517" s="62">
        <v>363557954.04519027</v>
      </c>
    </row>
    <row r="518" spans="1:12" x14ac:dyDescent="0.3">
      <c r="A518" s="60" t="s">
        <v>33</v>
      </c>
      <c r="B518" s="60" t="s">
        <v>781</v>
      </c>
      <c r="C518" s="60" t="s">
        <v>910</v>
      </c>
      <c r="D518" s="60" t="s">
        <v>911</v>
      </c>
      <c r="E518" s="39">
        <v>0</v>
      </c>
      <c r="F518" s="60" t="s">
        <v>189</v>
      </c>
      <c r="G518" s="60" t="s">
        <v>220</v>
      </c>
      <c r="H518" s="60" t="s">
        <v>191</v>
      </c>
      <c r="I518" s="60" t="s">
        <v>808</v>
      </c>
      <c r="J518" s="61" t="s">
        <v>915</v>
      </c>
      <c r="K518" s="62">
        <v>1070223.9373471665</v>
      </c>
      <c r="L518" s="62">
        <v>1069321.8863892935</v>
      </c>
    </row>
    <row r="519" spans="1:12" x14ac:dyDescent="0.3">
      <c r="A519" s="60" t="s">
        <v>33</v>
      </c>
      <c r="B519" s="60" t="s">
        <v>781</v>
      </c>
      <c r="C519" s="60" t="s">
        <v>910</v>
      </c>
      <c r="D519" s="60" t="s">
        <v>911</v>
      </c>
      <c r="E519" s="39">
        <v>0</v>
      </c>
      <c r="F519" s="60" t="s">
        <v>189</v>
      </c>
      <c r="G519" s="60" t="s">
        <v>220</v>
      </c>
      <c r="H519" s="60" t="s">
        <v>191</v>
      </c>
      <c r="I519" s="60" t="s">
        <v>808</v>
      </c>
      <c r="J519" s="61" t="s">
        <v>916</v>
      </c>
      <c r="K519" s="62">
        <v>1969934.9880627405</v>
      </c>
      <c r="L519" s="62">
        <v>1968274.2047999557</v>
      </c>
    </row>
    <row r="520" spans="1:12" x14ac:dyDescent="0.3">
      <c r="A520" s="60" t="s">
        <v>33</v>
      </c>
      <c r="B520" s="60" t="s">
        <v>781</v>
      </c>
      <c r="C520" s="60" t="s">
        <v>910</v>
      </c>
      <c r="D520" s="60" t="s">
        <v>911</v>
      </c>
      <c r="E520" s="39">
        <v>0</v>
      </c>
      <c r="F520" s="60" t="s">
        <v>189</v>
      </c>
      <c r="G520" s="60" t="s">
        <v>220</v>
      </c>
      <c r="H520" s="60" t="s">
        <v>191</v>
      </c>
      <c r="I520" s="60" t="s">
        <v>410</v>
      </c>
      <c r="J520" s="61" t="s">
        <v>917</v>
      </c>
      <c r="K520" s="62">
        <v>40558561.754880361</v>
      </c>
      <c r="L520" s="62">
        <v>40506067.519333474</v>
      </c>
    </row>
    <row r="521" spans="1:12" x14ac:dyDescent="0.3">
      <c r="A521" s="60" t="s">
        <v>33</v>
      </c>
      <c r="B521" s="60" t="s">
        <v>781</v>
      </c>
      <c r="C521" s="60" t="s">
        <v>910</v>
      </c>
      <c r="D521" s="60" t="s">
        <v>911</v>
      </c>
      <c r="E521" s="39">
        <v>0</v>
      </c>
      <c r="F521" s="60" t="s">
        <v>189</v>
      </c>
      <c r="G521" s="60" t="s">
        <v>220</v>
      </c>
      <c r="H521" s="60" t="s">
        <v>191</v>
      </c>
      <c r="I521" s="60" t="s">
        <v>814</v>
      </c>
      <c r="J521" s="61" t="s">
        <v>918</v>
      </c>
      <c r="K521" s="62">
        <v>43750870.346177757</v>
      </c>
      <c r="L521" s="62">
        <v>43505392.938636862</v>
      </c>
    </row>
    <row r="522" spans="1:12" x14ac:dyDescent="0.3">
      <c r="A522" s="60" t="s">
        <v>33</v>
      </c>
      <c r="B522" s="60" t="s">
        <v>781</v>
      </c>
      <c r="C522" s="60" t="s">
        <v>910</v>
      </c>
      <c r="D522" s="60" t="s">
        <v>911</v>
      </c>
      <c r="E522" s="39">
        <v>0</v>
      </c>
      <c r="F522" s="60" t="s">
        <v>189</v>
      </c>
      <c r="G522" s="60" t="s">
        <v>220</v>
      </c>
      <c r="H522" s="60" t="s">
        <v>191</v>
      </c>
      <c r="I522" s="60" t="s">
        <v>817</v>
      </c>
      <c r="J522" s="61" t="s">
        <v>919</v>
      </c>
      <c r="K522" s="62">
        <v>10639078.101601034</v>
      </c>
      <c r="L522" s="62">
        <v>10576519.827667758</v>
      </c>
    </row>
    <row r="523" spans="1:12" ht="15" thickBot="1" x14ac:dyDescent="0.35">
      <c r="A523" s="60" t="s">
        <v>33</v>
      </c>
      <c r="B523" s="60" t="s">
        <v>781</v>
      </c>
      <c r="C523" s="60" t="s">
        <v>910</v>
      </c>
      <c r="D523" s="60" t="s">
        <v>911</v>
      </c>
      <c r="E523" s="39">
        <v>0</v>
      </c>
      <c r="F523" s="60" t="s">
        <v>189</v>
      </c>
      <c r="G523" s="60" t="s">
        <v>191</v>
      </c>
      <c r="H523" s="60" t="s">
        <v>220</v>
      </c>
      <c r="I523" s="60" t="s">
        <v>231</v>
      </c>
      <c r="J523" s="61" t="s">
        <v>923</v>
      </c>
      <c r="K523" s="62">
        <v>120600653.5165699</v>
      </c>
      <c r="L523" s="62">
        <v>121118345.70208229</v>
      </c>
    </row>
    <row r="524" spans="1:12" x14ac:dyDescent="0.3">
      <c r="A524" s="60" t="s">
        <v>33</v>
      </c>
      <c r="B524" s="60" t="s">
        <v>781</v>
      </c>
      <c r="C524" s="60" t="s">
        <v>910</v>
      </c>
      <c r="D524" s="58"/>
      <c r="E524" s="39">
        <v>12</v>
      </c>
      <c r="F524" s="58"/>
      <c r="G524" s="58"/>
      <c r="H524" s="58"/>
      <c r="I524" s="58"/>
      <c r="J524" s="109" t="s">
        <v>924</v>
      </c>
      <c r="K524" s="110">
        <v>617294780.42976987</v>
      </c>
      <c r="L524" s="110">
        <v>614445999.70155835</v>
      </c>
    </row>
    <row r="525" spans="1:12" x14ac:dyDescent="0.3">
      <c r="E525" s="39" t="s">
        <v>1839</v>
      </c>
    </row>
    <row r="526" spans="1:12" x14ac:dyDescent="0.3">
      <c r="A526" s="60" t="s">
        <v>33</v>
      </c>
      <c r="B526" s="60" t="s">
        <v>781</v>
      </c>
      <c r="C526" s="60" t="s">
        <v>925</v>
      </c>
      <c r="D526" s="60" t="s">
        <v>208</v>
      </c>
      <c r="E526" s="39">
        <v>0</v>
      </c>
      <c r="F526" s="60" t="s">
        <v>189</v>
      </c>
      <c r="G526" s="60" t="s">
        <v>220</v>
      </c>
      <c r="H526" s="60" t="s">
        <v>191</v>
      </c>
      <c r="I526" s="60" t="s">
        <v>803</v>
      </c>
      <c r="J526" s="61" t="s">
        <v>926</v>
      </c>
      <c r="K526" s="62">
        <v>68408.327251454946</v>
      </c>
      <c r="L526" s="62">
        <v>68312.84525885155</v>
      </c>
    </row>
    <row r="527" spans="1:12" x14ac:dyDescent="0.3">
      <c r="A527" s="60" t="s">
        <v>33</v>
      </c>
      <c r="B527" s="60" t="s">
        <v>781</v>
      </c>
      <c r="C527" s="60" t="s">
        <v>925</v>
      </c>
      <c r="D527" s="60" t="s">
        <v>208</v>
      </c>
      <c r="E527" s="39">
        <v>0</v>
      </c>
      <c r="F527" s="60" t="s">
        <v>189</v>
      </c>
      <c r="G527" s="60" t="s">
        <v>220</v>
      </c>
      <c r="H527" s="60" t="s">
        <v>191</v>
      </c>
      <c r="I527" s="60" t="s">
        <v>803</v>
      </c>
      <c r="J527" s="61" t="s">
        <v>927</v>
      </c>
      <c r="K527" s="62">
        <v>1275341.0547202541</v>
      </c>
      <c r="L527" s="62">
        <v>1254786.4010392576</v>
      </c>
    </row>
    <row r="528" spans="1:12" x14ac:dyDescent="0.3">
      <c r="A528" s="60" t="s">
        <v>33</v>
      </c>
      <c r="B528" s="60" t="s">
        <v>781</v>
      </c>
      <c r="C528" s="60" t="s">
        <v>925</v>
      </c>
      <c r="D528" s="60" t="s">
        <v>208</v>
      </c>
      <c r="E528" s="39">
        <v>0</v>
      </c>
      <c r="F528" s="60" t="s">
        <v>189</v>
      </c>
      <c r="G528" s="60" t="s">
        <v>220</v>
      </c>
      <c r="H528" s="60" t="s">
        <v>191</v>
      </c>
      <c r="I528" s="60" t="s">
        <v>803</v>
      </c>
      <c r="J528" s="61" t="s">
        <v>928</v>
      </c>
      <c r="K528" s="62">
        <v>21296476.611640643</v>
      </c>
      <c r="L528" s="62">
        <v>21194336.512617107</v>
      </c>
    </row>
    <row r="529" spans="1:12" x14ac:dyDescent="0.3">
      <c r="A529" s="60" t="s">
        <v>33</v>
      </c>
      <c r="B529" s="60" t="s">
        <v>781</v>
      </c>
      <c r="C529" s="60" t="s">
        <v>925</v>
      </c>
      <c r="D529" s="60" t="s">
        <v>208</v>
      </c>
      <c r="E529" s="39">
        <v>0</v>
      </c>
      <c r="F529" s="60" t="s">
        <v>189</v>
      </c>
      <c r="G529" s="60" t="s">
        <v>220</v>
      </c>
      <c r="H529" s="60" t="s">
        <v>191</v>
      </c>
      <c r="I529" s="60" t="s">
        <v>803</v>
      </c>
      <c r="J529" s="61" t="s">
        <v>929</v>
      </c>
      <c r="K529" s="62">
        <v>18111374.520595785</v>
      </c>
      <c r="L529" s="62">
        <v>18038349.20576622</v>
      </c>
    </row>
    <row r="530" spans="1:12" x14ac:dyDescent="0.3">
      <c r="A530" s="60" t="s">
        <v>33</v>
      </c>
      <c r="B530" s="60" t="s">
        <v>781</v>
      </c>
      <c r="C530" s="60" t="s">
        <v>925</v>
      </c>
      <c r="D530" s="60" t="s">
        <v>208</v>
      </c>
      <c r="E530" s="39">
        <v>0</v>
      </c>
      <c r="F530" s="60" t="s">
        <v>189</v>
      </c>
      <c r="G530" s="60" t="s">
        <v>220</v>
      </c>
      <c r="H530" s="60" t="s">
        <v>191</v>
      </c>
      <c r="I530" s="60" t="s">
        <v>803</v>
      </c>
      <c r="J530" s="61" t="s">
        <v>930</v>
      </c>
      <c r="K530" s="62">
        <v>2451295.5950263506</v>
      </c>
      <c r="L530" s="62">
        <v>2447874.1608636258</v>
      </c>
    </row>
    <row r="531" spans="1:12" x14ac:dyDescent="0.3">
      <c r="A531" s="60" t="s">
        <v>33</v>
      </c>
      <c r="B531" s="60" t="s">
        <v>781</v>
      </c>
      <c r="C531" s="60" t="s">
        <v>925</v>
      </c>
      <c r="D531" s="60" t="s">
        <v>208</v>
      </c>
      <c r="E531" s="39">
        <v>0</v>
      </c>
      <c r="F531" s="60" t="s">
        <v>189</v>
      </c>
      <c r="G531" s="60" t="s">
        <v>220</v>
      </c>
      <c r="H531" s="60" t="s">
        <v>191</v>
      </c>
      <c r="I531" s="60" t="s">
        <v>806</v>
      </c>
      <c r="J531" s="61" t="s">
        <v>931</v>
      </c>
      <c r="K531" s="62">
        <v>156750.73405378396</v>
      </c>
      <c r="L531" s="62">
        <v>156531.94676529369</v>
      </c>
    </row>
    <row r="532" spans="1:12" x14ac:dyDescent="0.3">
      <c r="A532" s="60" t="s">
        <v>33</v>
      </c>
      <c r="B532" s="60" t="s">
        <v>781</v>
      </c>
      <c r="C532" s="60" t="s">
        <v>925</v>
      </c>
      <c r="D532" s="60" t="s">
        <v>208</v>
      </c>
      <c r="E532" s="39">
        <v>0</v>
      </c>
      <c r="F532" s="60" t="s">
        <v>189</v>
      </c>
      <c r="G532" s="60" t="s">
        <v>220</v>
      </c>
      <c r="H532" s="60" t="s">
        <v>191</v>
      </c>
      <c r="I532" s="60" t="s">
        <v>806</v>
      </c>
      <c r="J532" s="61" t="s">
        <v>932</v>
      </c>
      <c r="K532" s="62">
        <v>3733121.4923465052</v>
      </c>
      <c r="L532" s="62">
        <v>3727910.9296410396</v>
      </c>
    </row>
    <row r="533" spans="1:12" x14ac:dyDescent="0.3">
      <c r="A533" s="60" t="s">
        <v>33</v>
      </c>
      <c r="B533" s="60" t="s">
        <v>781</v>
      </c>
      <c r="C533" s="60" t="s">
        <v>925</v>
      </c>
      <c r="D533" s="60" t="s">
        <v>208</v>
      </c>
      <c r="E533" s="39">
        <v>0</v>
      </c>
      <c r="F533" s="60" t="s">
        <v>189</v>
      </c>
      <c r="G533" s="60" t="s">
        <v>220</v>
      </c>
      <c r="H533" s="60" t="s">
        <v>191</v>
      </c>
      <c r="I533" s="60" t="s">
        <v>806</v>
      </c>
      <c r="J533" s="61" t="s">
        <v>933</v>
      </c>
      <c r="K533" s="62">
        <v>27493.220338124906</v>
      </c>
      <c r="L533" s="62">
        <v>27454.846245869754</v>
      </c>
    </row>
    <row r="534" spans="1:12" x14ac:dyDescent="0.3">
      <c r="A534" s="60" t="s">
        <v>33</v>
      </c>
      <c r="B534" s="60" t="s">
        <v>781</v>
      </c>
      <c r="C534" s="60" t="s">
        <v>925</v>
      </c>
      <c r="D534" s="60" t="s">
        <v>208</v>
      </c>
      <c r="E534" s="39">
        <v>0</v>
      </c>
      <c r="F534" s="60" t="s">
        <v>189</v>
      </c>
      <c r="G534" s="60" t="s">
        <v>220</v>
      </c>
      <c r="H534" s="60" t="s">
        <v>191</v>
      </c>
      <c r="I534" s="60" t="s">
        <v>808</v>
      </c>
      <c r="J534" s="61" t="s">
        <v>934</v>
      </c>
      <c r="K534" s="62">
        <v>234921.79527026817</v>
      </c>
      <c r="L534" s="62">
        <v>234593.89950056287</v>
      </c>
    </row>
    <row r="535" spans="1:12" x14ac:dyDescent="0.3">
      <c r="A535" s="60" t="s">
        <v>33</v>
      </c>
      <c r="B535" s="60" t="s">
        <v>781</v>
      </c>
      <c r="C535" s="60" t="s">
        <v>925</v>
      </c>
      <c r="D535" s="60" t="s">
        <v>208</v>
      </c>
      <c r="E535" s="39">
        <v>0</v>
      </c>
      <c r="F535" s="60" t="s">
        <v>189</v>
      </c>
      <c r="G535" s="60" t="s">
        <v>220</v>
      </c>
      <c r="H535" s="60" t="s">
        <v>191</v>
      </c>
      <c r="I535" s="60" t="s">
        <v>808</v>
      </c>
      <c r="J535" s="61" t="s">
        <v>935</v>
      </c>
      <c r="K535" s="62">
        <v>3407648.6496588564</v>
      </c>
      <c r="L535" s="62">
        <v>3402892.6457865541</v>
      </c>
    </row>
    <row r="536" spans="1:12" x14ac:dyDescent="0.3">
      <c r="A536" s="60" t="s">
        <v>33</v>
      </c>
      <c r="B536" s="60" t="s">
        <v>781</v>
      </c>
      <c r="C536" s="60" t="s">
        <v>925</v>
      </c>
      <c r="D536" s="60" t="s">
        <v>208</v>
      </c>
      <c r="E536" s="39">
        <v>0</v>
      </c>
      <c r="F536" s="60" t="s">
        <v>189</v>
      </c>
      <c r="G536" s="60" t="s">
        <v>220</v>
      </c>
      <c r="H536" s="60" t="s">
        <v>191</v>
      </c>
      <c r="I536" s="60" t="s">
        <v>808</v>
      </c>
      <c r="J536" s="61" t="s">
        <v>936</v>
      </c>
      <c r="K536" s="62">
        <v>167627883.37967068</v>
      </c>
      <c r="L536" s="62">
        <v>166002096.40004706</v>
      </c>
    </row>
    <row r="537" spans="1:12" x14ac:dyDescent="0.3">
      <c r="A537" s="60" t="s">
        <v>33</v>
      </c>
      <c r="B537" s="60" t="s">
        <v>781</v>
      </c>
      <c r="C537" s="60" t="s">
        <v>925</v>
      </c>
      <c r="D537" s="60" t="s">
        <v>208</v>
      </c>
      <c r="E537" s="39">
        <v>0</v>
      </c>
      <c r="F537" s="60" t="s">
        <v>189</v>
      </c>
      <c r="G537" s="60" t="s">
        <v>220</v>
      </c>
      <c r="H537" s="60" t="s">
        <v>191</v>
      </c>
      <c r="I537" s="60" t="s">
        <v>808</v>
      </c>
      <c r="J537" s="61" t="s">
        <v>937</v>
      </c>
      <c r="K537" s="62">
        <v>158655238.10474369</v>
      </c>
      <c r="L537" s="62">
        <v>156956020.83775017</v>
      </c>
    </row>
    <row r="538" spans="1:12" x14ac:dyDescent="0.3">
      <c r="A538" s="60" t="s">
        <v>33</v>
      </c>
      <c r="B538" s="60" t="s">
        <v>781</v>
      </c>
      <c r="C538" s="60" t="s">
        <v>925</v>
      </c>
      <c r="D538" s="60" t="s">
        <v>208</v>
      </c>
      <c r="E538" s="39">
        <v>0</v>
      </c>
      <c r="F538" s="60" t="s">
        <v>189</v>
      </c>
      <c r="G538" s="60" t="s">
        <v>220</v>
      </c>
      <c r="H538" s="60" t="s">
        <v>191</v>
      </c>
      <c r="I538" s="60" t="s">
        <v>808</v>
      </c>
      <c r="J538" s="61" t="s">
        <v>938</v>
      </c>
      <c r="K538" s="62">
        <v>2298544.0665859468</v>
      </c>
      <c r="L538" s="62">
        <v>2295335.837757933</v>
      </c>
    </row>
    <row r="539" spans="1:12" x14ac:dyDescent="0.3">
      <c r="A539" s="60" t="s">
        <v>33</v>
      </c>
      <c r="B539" s="60" t="s">
        <v>781</v>
      </c>
      <c r="C539" s="60" t="s">
        <v>925</v>
      </c>
      <c r="D539" s="60" t="s">
        <v>208</v>
      </c>
      <c r="E539" s="39">
        <v>0</v>
      </c>
      <c r="F539" s="60" t="s">
        <v>189</v>
      </c>
      <c r="G539" s="60" t="s">
        <v>220</v>
      </c>
      <c r="H539" s="60" t="s">
        <v>191</v>
      </c>
      <c r="I539" s="60" t="s">
        <v>808</v>
      </c>
      <c r="J539" s="61" t="s">
        <v>939</v>
      </c>
      <c r="K539" s="62">
        <v>13668092.388430476</v>
      </c>
      <c r="L539" s="62">
        <v>13611198.665560629</v>
      </c>
    </row>
    <row r="540" spans="1:12" x14ac:dyDescent="0.3">
      <c r="A540" s="60" t="s">
        <v>33</v>
      </c>
      <c r="B540" s="60" t="s">
        <v>781</v>
      </c>
      <c r="C540" s="60" t="s">
        <v>925</v>
      </c>
      <c r="D540" s="60" t="s">
        <v>208</v>
      </c>
      <c r="E540" s="39">
        <v>0</v>
      </c>
      <c r="F540" s="60" t="s">
        <v>189</v>
      </c>
      <c r="G540" s="60" t="s">
        <v>220</v>
      </c>
      <c r="H540" s="60" t="s">
        <v>191</v>
      </c>
      <c r="I540" s="60" t="s">
        <v>808</v>
      </c>
      <c r="J540" s="61" t="s">
        <v>940</v>
      </c>
      <c r="K540" s="62">
        <v>2069837.414612771</v>
      </c>
      <c r="L540" s="62">
        <v>2066948.4066710072</v>
      </c>
    </row>
    <row r="541" spans="1:12" x14ac:dyDescent="0.3">
      <c r="A541" s="60" t="s">
        <v>33</v>
      </c>
      <c r="B541" s="60" t="s">
        <v>781</v>
      </c>
      <c r="C541" s="60" t="s">
        <v>925</v>
      </c>
      <c r="D541" s="60" t="s">
        <v>208</v>
      </c>
      <c r="E541" s="39">
        <v>0</v>
      </c>
      <c r="F541" s="60" t="s">
        <v>189</v>
      </c>
      <c r="G541" s="60" t="s">
        <v>220</v>
      </c>
      <c r="H541" s="60" t="s">
        <v>191</v>
      </c>
      <c r="I541" s="60" t="s">
        <v>808</v>
      </c>
      <c r="J541" s="61" t="s">
        <v>941</v>
      </c>
      <c r="K541" s="62">
        <v>42601338.950681016</v>
      </c>
      <c r="L541" s="62">
        <v>42541851.49459818</v>
      </c>
    </row>
    <row r="542" spans="1:12" x14ac:dyDescent="0.3">
      <c r="A542" s="60" t="s">
        <v>33</v>
      </c>
      <c r="B542" s="60" t="s">
        <v>781</v>
      </c>
      <c r="C542" s="60" t="s">
        <v>925</v>
      </c>
      <c r="D542" s="60" t="s">
        <v>208</v>
      </c>
      <c r="E542" s="39">
        <v>0</v>
      </c>
      <c r="F542" s="60" t="s">
        <v>189</v>
      </c>
      <c r="G542" s="60" t="s">
        <v>220</v>
      </c>
      <c r="H542" s="60" t="s">
        <v>191</v>
      </c>
      <c r="I542" s="60" t="s">
        <v>410</v>
      </c>
      <c r="J542" s="61" t="s">
        <v>942</v>
      </c>
      <c r="K542" s="62">
        <v>23199107.426905915</v>
      </c>
      <c r="L542" s="62">
        <v>22604694.514497012</v>
      </c>
    </row>
    <row r="543" spans="1:12" x14ac:dyDescent="0.3">
      <c r="A543" s="60" t="s">
        <v>33</v>
      </c>
      <c r="B543" s="60" t="s">
        <v>781</v>
      </c>
      <c r="C543" s="60" t="s">
        <v>925</v>
      </c>
      <c r="D543" s="60" t="s">
        <v>208</v>
      </c>
      <c r="E543" s="39">
        <v>0</v>
      </c>
      <c r="F543" s="60" t="s">
        <v>189</v>
      </c>
      <c r="G543" s="60" t="s">
        <v>220</v>
      </c>
      <c r="H543" s="60" t="s">
        <v>191</v>
      </c>
      <c r="I543" s="60" t="s">
        <v>410</v>
      </c>
      <c r="J543" s="61" t="s">
        <v>943</v>
      </c>
      <c r="K543" s="62">
        <v>4386023.1925894199</v>
      </c>
      <c r="L543" s="62">
        <v>4379901.3321250686</v>
      </c>
    </row>
    <row r="544" spans="1:12" x14ac:dyDescent="0.3">
      <c r="A544" s="60" t="s">
        <v>33</v>
      </c>
      <c r="B544" s="60" t="s">
        <v>781</v>
      </c>
      <c r="C544" s="60" t="s">
        <v>925</v>
      </c>
      <c r="D544" s="60" t="s">
        <v>208</v>
      </c>
      <c r="E544" s="39">
        <v>0</v>
      </c>
      <c r="F544" s="60" t="s">
        <v>189</v>
      </c>
      <c r="G544" s="60" t="s">
        <v>220</v>
      </c>
      <c r="H544" s="60" t="s">
        <v>191</v>
      </c>
      <c r="I544" s="60" t="s">
        <v>814</v>
      </c>
      <c r="J544" s="61" t="s">
        <v>944</v>
      </c>
      <c r="K544" s="62">
        <v>23766575.303541936</v>
      </c>
      <c r="L544" s="62">
        <v>23183138.987223625</v>
      </c>
    </row>
    <row r="545" spans="1:12" x14ac:dyDescent="0.3">
      <c r="A545" s="60" t="s">
        <v>33</v>
      </c>
      <c r="B545" s="60" t="s">
        <v>781</v>
      </c>
      <c r="C545" s="60" t="s">
        <v>925</v>
      </c>
      <c r="D545" s="60" t="s">
        <v>208</v>
      </c>
      <c r="E545" s="39">
        <v>0</v>
      </c>
      <c r="F545" s="60" t="s">
        <v>189</v>
      </c>
      <c r="G545" s="60" t="s">
        <v>220</v>
      </c>
      <c r="H545" s="60" t="s">
        <v>191</v>
      </c>
      <c r="I545" s="60" t="s">
        <v>814</v>
      </c>
      <c r="J545" s="61" t="s">
        <v>945</v>
      </c>
      <c r="K545" s="62">
        <v>20772036.496877734</v>
      </c>
      <c r="L545" s="62">
        <v>20143411.882421877</v>
      </c>
    </row>
    <row r="546" spans="1:12" x14ac:dyDescent="0.3">
      <c r="A546" s="60" t="s">
        <v>33</v>
      </c>
      <c r="B546" s="60" t="s">
        <v>781</v>
      </c>
      <c r="C546" s="60" t="s">
        <v>925</v>
      </c>
      <c r="D546" s="60" t="s">
        <v>208</v>
      </c>
      <c r="E546" s="39">
        <v>0</v>
      </c>
      <c r="F546" s="60" t="s">
        <v>189</v>
      </c>
      <c r="G546" s="60" t="s">
        <v>220</v>
      </c>
      <c r="H546" s="60" t="s">
        <v>191</v>
      </c>
      <c r="I546" s="60" t="s">
        <v>814</v>
      </c>
      <c r="J546" s="61" t="s">
        <v>946</v>
      </c>
      <c r="K546" s="62">
        <v>-28817.639999999996</v>
      </c>
      <c r="L546" s="62">
        <v>-41625.479999999996</v>
      </c>
    </row>
    <row r="547" spans="1:12" x14ac:dyDescent="0.3">
      <c r="A547" s="60" t="s">
        <v>33</v>
      </c>
      <c r="B547" s="60" t="s">
        <v>781</v>
      </c>
      <c r="C547" s="60" t="s">
        <v>925</v>
      </c>
      <c r="D547" s="60" t="s">
        <v>208</v>
      </c>
      <c r="E547" s="39">
        <v>0</v>
      </c>
      <c r="F547" s="60" t="s">
        <v>189</v>
      </c>
      <c r="G547" s="60" t="s">
        <v>220</v>
      </c>
      <c r="H547" s="60" t="s">
        <v>191</v>
      </c>
      <c r="I547" s="60" t="s">
        <v>814</v>
      </c>
      <c r="J547" s="61" t="s">
        <v>947</v>
      </c>
      <c r="K547" s="62">
        <v>4402978.6869253851</v>
      </c>
      <c r="L547" s="62">
        <v>4396833.1605646461</v>
      </c>
    </row>
    <row r="548" spans="1:12" x14ac:dyDescent="0.3">
      <c r="A548" s="60" t="s">
        <v>33</v>
      </c>
      <c r="B548" s="60" t="s">
        <v>781</v>
      </c>
      <c r="C548" s="60" t="s">
        <v>925</v>
      </c>
      <c r="D548" s="60" t="s">
        <v>208</v>
      </c>
      <c r="E548" s="39">
        <v>0</v>
      </c>
      <c r="F548" s="60" t="s">
        <v>189</v>
      </c>
      <c r="G548" s="60" t="s">
        <v>220</v>
      </c>
      <c r="H548" s="60" t="s">
        <v>191</v>
      </c>
      <c r="I548" s="60" t="s">
        <v>814</v>
      </c>
      <c r="J548" s="61" t="s">
        <v>948</v>
      </c>
      <c r="K548" s="62">
        <v>114901.41810755708</v>
      </c>
      <c r="L548" s="62">
        <v>7014.0814695474073</v>
      </c>
    </row>
    <row r="549" spans="1:12" x14ac:dyDescent="0.3">
      <c r="A549" s="60" t="s">
        <v>33</v>
      </c>
      <c r="B549" s="60" t="s">
        <v>781</v>
      </c>
      <c r="C549" s="60" t="s">
        <v>925</v>
      </c>
      <c r="D549" s="60" t="s">
        <v>208</v>
      </c>
      <c r="E549" s="39">
        <v>0</v>
      </c>
      <c r="F549" s="60" t="s">
        <v>189</v>
      </c>
      <c r="G549" s="60" t="s">
        <v>220</v>
      </c>
      <c r="H549" s="60" t="s">
        <v>191</v>
      </c>
      <c r="I549" s="60" t="s">
        <v>817</v>
      </c>
      <c r="J549" s="61" t="s">
        <v>949</v>
      </c>
      <c r="K549" s="62">
        <v>500690.88187772036</v>
      </c>
      <c r="L549" s="62">
        <v>499992.03474900313</v>
      </c>
    </row>
    <row r="550" spans="1:12" x14ac:dyDescent="0.3">
      <c r="A550" s="60" t="s">
        <v>33</v>
      </c>
      <c r="B550" s="60" t="s">
        <v>781</v>
      </c>
      <c r="C550" s="60" t="s">
        <v>925</v>
      </c>
      <c r="D550" s="60" t="s">
        <v>208</v>
      </c>
      <c r="E550" s="39">
        <v>0</v>
      </c>
      <c r="F550" s="60" t="s">
        <v>189</v>
      </c>
      <c r="G550" s="60" t="s">
        <v>220</v>
      </c>
      <c r="H550" s="60" t="s">
        <v>191</v>
      </c>
      <c r="I550" s="60" t="s">
        <v>817</v>
      </c>
      <c r="J550" s="61" t="s">
        <v>950</v>
      </c>
      <c r="K550" s="62">
        <v>726281.32293141866</v>
      </c>
      <c r="L550" s="62">
        <v>725267.60441657761</v>
      </c>
    </row>
    <row r="551" spans="1:12" x14ac:dyDescent="0.3">
      <c r="A551" s="60" t="s">
        <v>33</v>
      </c>
      <c r="B551" s="60" t="s">
        <v>781</v>
      </c>
      <c r="C551" s="60" t="s">
        <v>925</v>
      </c>
      <c r="D551" s="60" t="s">
        <v>208</v>
      </c>
      <c r="E551" s="39">
        <v>0</v>
      </c>
      <c r="F551" s="60" t="s">
        <v>189</v>
      </c>
      <c r="G551" s="60" t="s">
        <v>220</v>
      </c>
      <c r="H551" s="60" t="s">
        <v>191</v>
      </c>
      <c r="I551" s="60" t="s">
        <v>817</v>
      </c>
      <c r="J551" s="61" t="s">
        <v>951</v>
      </c>
      <c r="K551" s="62">
        <v>1995882.320565413</v>
      </c>
      <c r="L551" s="62">
        <v>1966284.2770437992</v>
      </c>
    </row>
    <row r="552" spans="1:12" ht="15" thickBot="1" x14ac:dyDescent="0.35">
      <c r="A552" s="60" t="s">
        <v>33</v>
      </c>
      <c r="B552" s="60" t="s">
        <v>781</v>
      </c>
      <c r="C552" s="60" t="s">
        <v>925</v>
      </c>
      <c r="D552" s="60" t="s">
        <v>208</v>
      </c>
      <c r="E552" s="39">
        <v>0</v>
      </c>
      <c r="F552" s="60" t="s">
        <v>189</v>
      </c>
      <c r="G552" s="60" t="s">
        <v>220</v>
      </c>
      <c r="H552" s="60" t="s">
        <v>191</v>
      </c>
      <c r="I552" s="60" t="s">
        <v>817</v>
      </c>
      <c r="J552" s="61" t="s">
        <v>952</v>
      </c>
      <c r="K552" s="62">
        <v>1604844.6795313652</v>
      </c>
      <c r="L552" s="62">
        <v>1591018.4200120964</v>
      </c>
    </row>
    <row r="553" spans="1:12" x14ac:dyDescent="0.3">
      <c r="A553" s="60" t="s">
        <v>33</v>
      </c>
      <c r="B553" s="60" t="s">
        <v>781</v>
      </c>
      <c r="C553" s="60" t="s">
        <v>925</v>
      </c>
      <c r="D553" s="58"/>
      <c r="E553" s="39">
        <v>13</v>
      </c>
      <c r="F553" s="58"/>
      <c r="G553" s="58"/>
      <c r="H553" s="58"/>
      <c r="I553" s="58"/>
      <c r="J553" s="109" t="s">
        <v>955</v>
      </c>
      <c r="K553" s="110">
        <v>519124270.39548051</v>
      </c>
      <c r="L553" s="110">
        <v>513482425.85039252</v>
      </c>
    </row>
    <row r="554" spans="1:12" x14ac:dyDescent="0.3">
      <c r="E554" s="39" t="s">
        <v>1839</v>
      </c>
    </row>
    <row r="555" spans="1:12" ht="15" thickBot="1" x14ac:dyDescent="0.35">
      <c r="A555" s="60" t="s">
        <v>33</v>
      </c>
      <c r="B555" s="60" t="s">
        <v>781</v>
      </c>
      <c r="C555" s="60" t="s">
        <v>956</v>
      </c>
      <c r="D555" s="60" t="s">
        <v>957</v>
      </c>
      <c r="E555" s="39">
        <v>0</v>
      </c>
      <c r="F555" s="60" t="s">
        <v>283</v>
      </c>
      <c r="G555" s="60" t="s">
        <v>191</v>
      </c>
      <c r="H555" s="60" t="s">
        <v>310</v>
      </c>
      <c r="I555" s="60" t="s">
        <v>231</v>
      </c>
      <c r="J555" s="61" t="s">
        <v>958</v>
      </c>
      <c r="K555" s="62">
        <v>2783664.7712909682</v>
      </c>
      <c r="L555" s="62">
        <v>3247483.0026334198</v>
      </c>
    </row>
    <row r="556" spans="1:12" x14ac:dyDescent="0.3">
      <c r="A556" s="60" t="s">
        <v>33</v>
      </c>
      <c r="B556" s="60" t="s">
        <v>781</v>
      </c>
      <c r="C556" s="60" t="s">
        <v>956</v>
      </c>
      <c r="D556" s="58"/>
      <c r="E556" s="39">
        <v>25</v>
      </c>
      <c r="F556" s="58"/>
      <c r="G556" s="58"/>
      <c r="H556" s="58"/>
      <c r="I556" s="58"/>
      <c r="J556" s="109" t="s">
        <v>959</v>
      </c>
      <c r="K556" s="110">
        <v>2783664.7712909682</v>
      </c>
      <c r="L556" s="110">
        <v>3247483.0026334198</v>
      </c>
    </row>
    <row r="557" spans="1:12" x14ac:dyDescent="0.3">
      <c r="E557" s="39" t="s">
        <v>1839</v>
      </c>
    </row>
    <row r="558" spans="1:12" x14ac:dyDescent="0.3">
      <c r="A558" s="60" t="s">
        <v>33</v>
      </c>
      <c r="B558" s="60" t="s">
        <v>781</v>
      </c>
      <c r="C558" s="60" t="s">
        <v>960</v>
      </c>
      <c r="D558" s="60" t="s">
        <v>961</v>
      </c>
      <c r="E558" s="39">
        <v>0</v>
      </c>
      <c r="F558" s="60" t="s">
        <v>189</v>
      </c>
      <c r="G558" s="60" t="s">
        <v>220</v>
      </c>
      <c r="H558" s="60" t="s">
        <v>191</v>
      </c>
      <c r="I558" s="60" t="s">
        <v>803</v>
      </c>
      <c r="J558" s="61" t="s">
        <v>962</v>
      </c>
      <c r="K558" s="62">
        <v>22050353.415204335</v>
      </c>
      <c r="L558" s="62">
        <v>22015574.65520433</v>
      </c>
    </row>
    <row r="559" spans="1:12" x14ac:dyDescent="0.3">
      <c r="A559" s="60" t="s">
        <v>33</v>
      </c>
      <c r="B559" s="60" t="s">
        <v>781</v>
      </c>
      <c r="C559" s="60" t="s">
        <v>960</v>
      </c>
      <c r="D559" s="60" t="s">
        <v>961</v>
      </c>
      <c r="E559" s="39">
        <v>0</v>
      </c>
      <c r="F559" s="60" t="s">
        <v>189</v>
      </c>
      <c r="G559" s="60" t="s">
        <v>220</v>
      </c>
      <c r="H559" s="60" t="s">
        <v>191</v>
      </c>
      <c r="I559" s="60" t="s">
        <v>806</v>
      </c>
      <c r="J559" s="61" t="s">
        <v>963</v>
      </c>
      <c r="K559" s="62">
        <v>10444890.517973157</v>
      </c>
      <c r="L559" s="62">
        <v>10406427.757973151</v>
      </c>
    </row>
    <row r="560" spans="1:12" x14ac:dyDescent="0.3">
      <c r="A560" s="60" t="s">
        <v>33</v>
      </c>
      <c r="B560" s="60" t="s">
        <v>781</v>
      </c>
      <c r="C560" s="60" t="s">
        <v>960</v>
      </c>
      <c r="D560" s="60" t="s">
        <v>961</v>
      </c>
      <c r="E560" s="39">
        <v>0</v>
      </c>
      <c r="F560" s="60" t="s">
        <v>189</v>
      </c>
      <c r="G560" s="60" t="s">
        <v>220</v>
      </c>
      <c r="H560" s="60" t="s">
        <v>191</v>
      </c>
      <c r="I560" s="60" t="s">
        <v>808</v>
      </c>
      <c r="J560" s="61" t="s">
        <v>964</v>
      </c>
      <c r="K560" s="62">
        <v>386582477.33341521</v>
      </c>
      <c r="L560" s="62">
        <v>383747015.21341532</v>
      </c>
    </row>
    <row r="561" spans="1:12" x14ac:dyDescent="0.3">
      <c r="A561" s="60" t="s">
        <v>33</v>
      </c>
      <c r="B561" s="60" t="s">
        <v>781</v>
      </c>
      <c r="C561" s="60" t="s">
        <v>960</v>
      </c>
      <c r="D561" s="60" t="s">
        <v>961</v>
      </c>
      <c r="E561" s="39">
        <v>0</v>
      </c>
      <c r="F561" s="60" t="s">
        <v>189</v>
      </c>
      <c r="G561" s="60" t="s">
        <v>220</v>
      </c>
      <c r="H561" s="60" t="s">
        <v>191</v>
      </c>
      <c r="I561" s="60" t="s">
        <v>410</v>
      </c>
      <c r="J561" s="61" t="s">
        <v>965</v>
      </c>
      <c r="K561" s="62">
        <v>37643863.882875644</v>
      </c>
      <c r="L561" s="62">
        <v>37371049.522875629</v>
      </c>
    </row>
    <row r="562" spans="1:12" x14ac:dyDescent="0.3">
      <c r="A562" s="60" t="s">
        <v>33</v>
      </c>
      <c r="B562" s="60" t="s">
        <v>781</v>
      </c>
      <c r="C562" s="60" t="s">
        <v>960</v>
      </c>
      <c r="D562" s="60" t="s">
        <v>961</v>
      </c>
      <c r="E562" s="39">
        <v>0</v>
      </c>
      <c r="F562" s="60" t="s">
        <v>189</v>
      </c>
      <c r="G562" s="60" t="s">
        <v>220</v>
      </c>
      <c r="H562" s="60" t="s">
        <v>191</v>
      </c>
      <c r="I562" s="60" t="s">
        <v>814</v>
      </c>
      <c r="J562" s="61" t="s">
        <v>966</v>
      </c>
      <c r="K562" s="62">
        <v>46946427.488379978</v>
      </c>
      <c r="L562" s="62">
        <v>46425316.80837997</v>
      </c>
    </row>
    <row r="563" spans="1:12" x14ac:dyDescent="0.3">
      <c r="A563" s="60" t="s">
        <v>33</v>
      </c>
      <c r="B563" s="60" t="s">
        <v>781</v>
      </c>
      <c r="C563" s="60" t="s">
        <v>960</v>
      </c>
      <c r="D563" s="60" t="s">
        <v>961</v>
      </c>
      <c r="E563" s="39">
        <v>0</v>
      </c>
      <c r="F563" s="60" t="s">
        <v>189</v>
      </c>
      <c r="G563" s="60" t="s">
        <v>220</v>
      </c>
      <c r="H563" s="60" t="s">
        <v>191</v>
      </c>
      <c r="I563" s="60" t="s">
        <v>817</v>
      </c>
      <c r="J563" s="61" t="s">
        <v>967</v>
      </c>
      <c r="K563" s="62">
        <v>4550079.4481018251</v>
      </c>
      <c r="L563" s="62">
        <v>4544086.5281018233</v>
      </c>
    </row>
    <row r="564" spans="1:12" ht="15" thickBot="1" x14ac:dyDescent="0.35">
      <c r="A564" s="60" t="s">
        <v>33</v>
      </c>
      <c r="B564" s="60" t="s">
        <v>781</v>
      </c>
      <c r="C564" s="60" t="s">
        <v>960</v>
      </c>
      <c r="D564" s="60" t="s">
        <v>961</v>
      </c>
      <c r="E564" s="39">
        <v>0</v>
      </c>
      <c r="F564" s="60" t="s">
        <v>189</v>
      </c>
      <c r="G564" s="60" t="s">
        <v>191</v>
      </c>
      <c r="H564" s="60" t="s">
        <v>220</v>
      </c>
      <c r="I564" s="60" t="s">
        <v>231</v>
      </c>
      <c r="J564" s="61" t="s">
        <v>968</v>
      </c>
      <c r="K564" s="62">
        <v>166001621.14963922</v>
      </c>
      <c r="L564" s="62">
        <v>176844478.87731642</v>
      </c>
    </row>
    <row r="565" spans="1:12" x14ac:dyDescent="0.3">
      <c r="A565" s="60" t="s">
        <v>33</v>
      </c>
      <c r="B565" s="60" t="s">
        <v>781</v>
      </c>
      <c r="C565" s="60" t="s">
        <v>960</v>
      </c>
      <c r="D565" s="58"/>
      <c r="E565" s="39">
        <v>13</v>
      </c>
      <c r="F565" s="58"/>
      <c r="G565" s="58"/>
      <c r="H565" s="58"/>
      <c r="I565" s="58"/>
      <c r="J565" s="109" t="s">
        <v>969</v>
      </c>
      <c r="K565" s="110">
        <v>674219713.23558927</v>
      </c>
      <c r="L565" s="110">
        <v>681353949.36326659</v>
      </c>
    </row>
    <row r="566" spans="1:12" x14ac:dyDescent="0.3">
      <c r="E566" s="39" t="s">
        <v>1839</v>
      </c>
    </row>
    <row r="567" spans="1:12" x14ac:dyDescent="0.3">
      <c r="A567" s="60" t="s">
        <v>33</v>
      </c>
      <c r="B567" s="60" t="s">
        <v>781</v>
      </c>
      <c r="C567" s="60" t="s">
        <v>970</v>
      </c>
      <c r="D567" s="60" t="s">
        <v>188</v>
      </c>
      <c r="E567" s="39">
        <v>20</v>
      </c>
      <c r="F567" s="60" t="s">
        <v>189</v>
      </c>
      <c r="G567" s="60" t="s">
        <v>191</v>
      </c>
      <c r="H567" s="60" t="s">
        <v>220</v>
      </c>
      <c r="I567" s="60" t="s">
        <v>231</v>
      </c>
      <c r="J567" s="61" t="s">
        <v>971</v>
      </c>
      <c r="K567" s="62">
        <v>22125826.858961556</v>
      </c>
      <c r="L567" s="62">
        <v>23823018.002113458</v>
      </c>
    </row>
    <row r="568" spans="1:12" x14ac:dyDescent="0.3">
      <c r="A568" s="60" t="s">
        <v>33</v>
      </c>
      <c r="B568" s="60" t="s">
        <v>781</v>
      </c>
      <c r="C568" s="60" t="s">
        <v>970</v>
      </c>
      <c r="D568" s="60" t="s">
        <v>188</v>
      </c>
      <c r="E568" s="39">
        <v>20</v>
      </c>
      <c r="F568" s="60" t="s">
        <v>695</v>
      </c>
      <c r="G568" s="60" t="s">
        <v>191</v>
      </c>
      <c r="H568" s="60" t="s">
        <v>220</v>
      </c>
      <c r="I568" s="60" t="s">
        <v>231</v>
      </c>
      <c r="J568" s="61" t="s">
        <v>972</v>
      </c>
      <c r="K568" s="62">
        <v>3293104.5694860946</v>
      </c>
      <c r="L568" s="62">
        <v>5184115.1203043982</v>
      </c>
    </row>
    <row r="569" spans="1:12" x14ac:dyDescent="0.3">
      <c r="A569" s="60" t="s">
        <v>33</v>
      </c>
      <c r="B569" s="60" t="s">
        <v>781</v>
      </c>
      <c r="C569" s="60" t="s">
        <v>970</v>
      </c>
      <c r="D569" s="60" t="s">
        <v>52</v>
      </c>
      <c r="E569" s="39">
        <v>20</v>
      </c>
      <c r="F569" s="60" t="s">
        <v>189</v>
      </c>
      <c r="G569" s="60" t="s">
        <v>220</v>
      </c>
      <c r="H569" s="60" t="s">
        <v>191</v>
      </c>
      <c r="I569" s="60" t="s">
        <v>803</v>
      </c>
      <c r="J569" s="61" t="s">
        <v>975</v>
      </c>
      <c r="K569" s="62">
        <v>-8.8636363636363635E-3</v>
      </c>
      <c r="L569" s="62">
        <v>-8.8636363636363635E-3</v>
      </c>
    </row>
    <row r="570" spans="1:12" x14ac:dyDescent="0.3">
      <c r="A570" s="60" t="s">
        <v>33</v>
      </c>
      <c r="B570" s="60" t="s">
        <v>781</v>
      </c>
      <c r="C570" s="60" t="s">
        <v>970</v>
      </c>
      <c r="D570" s="60" t="s">
        <v>52</v>
      </c>
      <c r="E570" s="39">
        <v>20</v>
      </c>
      <c r="F570" s="60" t="s">
        <v>189</v>
      </c>
      <c r="G570" s="60" t="s">
        <v>220</v>
      </c>
      <c r="H570" s="60" t="s">
        <v>191</v>
      </c>
      <c r="I570" s="60" t="s">
        <v>808</v>
      </c>
      <c r="J570" s="61" t="s">
        <v>976</v>
      </c>
      <c r="K570" s="62">
        <v>-8.8636363636363635E-3</v>
      </c>
      <c r="L570" s="62">
        <v>-8.8636363636363635E-3</v>
      </c>
    </row>
    <row r="571" spans="1:12" x14ac:dyDescent="0.3">
      <c r="A571" s="60" t="s">
        <v>33</v>
      </c>
      <c r="B571" s="60" t="s">
        <v>781</v>
      </c>
      <c r="C571" s="60" t="s">
        <v>970</v>
      </c>
      <c r="D571" s="60" t="s">
        <v>52</v>
      </c>
      <c r="E571" s="39">
        <v>20</v>
      </c>
      <c r="F571" s="60" t="s">
        <v>189</v>
      </c>
      <c r="G571" s="60" t="s">
        <v>220</v>
      </c>
      <c r="H571" s="60" t="s">
        <v>191</v>
      </c>
      <c r="I571" s="60" t="s">
        <v>808</v>
      </c>
      <c r="J571" s="61" t="s">
        <v>977</v>
      </c>
      <c r="K571" s="62">
        <v>1.7727272727272727E-2</v>
      </c>
      <c r="L571" s="62">
        <v>1.7727272727272727E-2</v>
      </c>
    </row>
    <row r="572" spans="1:12" x14ac:dyDescent="0.3">
      <c r="A572" s="60" t="s">
        <v>33</v>
      </c>
      <c r="B572" s="60" t="s">
        <v>781</v>
      </c>
      <c r="C572" s="60" t="s">
        <v>970</v>
      </c>
      <c r="D572" s="60" t="s">
        <v>52</v>
      </c>
      <c r="E572" s="39">
        <v>20</v>
      </c>
      <c r="F572" s="60" t="s">
        <v>189</v>
      </c>
      <c r="G572" s="60" t="s">
        <v>220</v>
      </c>
      <c r="H572" s="60" t="s">
        <v>191</v>
      </c>
      <c r="I572" s="60" t="s">
        <v>410</v>
      </c>
      <c r="J572" s="61" t="s">
        <v>978</v>
      </c>
      <c r="K572" s="62">
        <v>-0.82431818181818184</v>
      </c>
      <c r="L572" s="62">
        <v>-0.82431818181818184</v>
      </c>
    </row>
    <row r="573" spans="1:12" x14ac:dyDescent="0.3">
      <c r="A573" s="60" t="s">
        <v>33</v>
      </c>
      <c r="B573" s="60" t="s">
        <v>781</v>
      </c>
      <c r="C573" s="60" t="s">
        <v>970</v>
      </c>
      <c r="D573" s="60" t="s">
        <v>52</v>
      </c>
      <c r="E573" s="39">
        <v>20</v>
      </c>
      <c r="F573" s="60" t="s">
        <v>189</v>
      </c>
      <c r="G573" s="60" t="s">
        <v>220</v>
      </c>
      <c r="H573" s="60" t="s">
        <v>191</v>
      </c>
      <c r="I573" s="60" t="s">
        <v>410</v>
      </c>
      <c r="J573" s="61" t="s">
        <v>979</v>
      </c>
      <c r="K573" s="62">
        <v>4.4318181818181819E-2</v>
      </c>
      <c r="L573" s="62">
        <v>4.4318181818181819E-2</v>
      </c>
    </row>
    <row r="574" spans="1:12" x14ac:dyDescent="0.3">
      <c r="A574" s="60" t="s">
        <v>33</v>
      </c>
      <c r="B574" s="60" t="s">
        <v>781</v>
      </c>
      <c r="C574" s="60" t="s">
        <v>970</v>
      </c>
      <c r="D574" s="60" t="s">
        <v>52</v>
      </c>
      <c r="E574" s="39">
        <v>20</v>
      </c>
      <c r="F574" s="60" t="s">
        <v>189</v>
      </c>
      <c r="G574" s="60" t="s">
        <v>191</v>
      </c>
      <c r="H574" s="60" t="s">
        <v>220</v>
      </c>
      <c r="I574" s="60" t="s">
        <v>231</v>
      </c>
      <c r="J574" s="61" t="s">
        <v>980</v>
      </c>
      <c r="K574" s="62">
        <v>-7544.6864463378579</v>
      </c>
      <c r="L574" s="62">
        <v>-7544.6899945211198</v>
      </c>
    </row>
    <row r="575" spans="1:12" x14ac:dyDescent="0.3">
      <c r="A575" s="60" t="s">
        <v>33</v>
      </c>
      <c r="B575" s="60" t="s">
        <v>781</v>
      </c>
      <c r="C575" s="60" t="s">
        <v>970</v>
      </c>
      <c r="D575" s="60" t="s">
        <v>883</v>
      </c>
      <c r="E575" s="39">
        <v>21</v>
      </c>
      <c r="F575" s="60" t="s">
        <v>189</v>
      </c>
      <c r="G575" s="60" t="s">
        <v>220</v>
      </c>
      <c r="H575" s="60" t="s">
        <v>191</v>
      </c>
      <c r="I575" s="60" t="s">
        <v>806</v>
      </c>
      <c r="J575" s="61" t="s">
        <v>981</v>
      </c>
      <c r="K575" s="62">
        <v>2175133.9</v>
      </c>
      <c r="L575" s="62">
        <v>2175133.9</v>
      </c>
    </row>
    <row r="576" spans="1:12" x14ac:dyDescent="0.3">
      <c r="A576" s="60" t="s">
        <v>33</v>
      </c>
      <c r="B576" s="60" t="s">
        <v>781</v>
      </c>
      <c r="C576" s="60" t="s">
        <v>970</v>
      </c>
      <c r="D576" s="60" t="s">
        <v>891</v>
      </c>
      <c r="E576" s="39">
        <v>11</v>
      </c>
      <c r="F576" s="60" t="s">
        <v>189</v>
      </c>
      <c r="G576" s="60" t="s">
        <v>220</v>
      </c>
      <c r="H576" s="60" t="s">
        <v>191</v>
      </c>
      <c r="I576" s="60" t="s">
        <v>808</v>
      </c>
      <c r="J576" s="61" t="s">
        <v>982</v>
      </c>
      <c r="K576" s="62">
        <v>48389212.372556545</v>
      </c>
      <c r="L576" s="62">
        <v>47908516.49255652</v>
      </c>
    </row>
    <row r="577" spans="1:12" x14ac:dyDescent="0.3">
      <c r="A577" s="60" t="s">
        <v>33</v>
      </c>
      <c r="B577" s="60" t="s">
        <v>781</v>
      </c>
      <c r="C577" s="60" t="s">
        <v>970</v>
      </c>
      <c r="D577" s="60" t="s">
        <v>208</v>
      </c>
      <c r="E577" s="39">
        <v>13</v>
      </c>
      <c r="F577" s="60" t="s">
        <v>189</v>
      </c>
      <c r="G577" s="60" t="s">
        <v>220</v>
      </c>
      <c r="H577" s="60" t="s">
        <v>191</v>
      </c>
      <c r="I577" s="60" t="s">
        <v>803</v>
      </c>
      <c r="J577" s="61" t="s">
        <v>985</v>
      </c>
      <c r="K577" s="62">
        <v>1451532.576290092</v>
      </c>
      <c r="L577" s="62">
        <v>1446052.9649767568</v>
      </c>
    </row>
    <row r="578" spans="1:12" x14ac:dyDescent="0.3">
      <c r="A578" s="60" t="s">
        <v>33</v>
      </c>
      <c r="B578" s="60" t="s">
        <v>781</v>
      </c>
      <c r="C578" s="60" t="s">
        <v>970</v>
      </c>
      <c r="D578" s="60" t="s">
        <v>208</v>
      </c>
      <c r="E578" s="39">
        <v>13</v>
      </c>
      <c r="F578" s="60" t="s">
        <v>189</v>
      </c>
      <c r="G578" s="60" t="s">
        <v>220</v>
      </c>
      <c r="H578" s="60" t="s">
        <v>191</v>
      </c>
      <c r="I578" s="60" t="s">
        <v>806</v>
      </c>
      <c r="J578" s="61" t="s">
        <v>986</v>
      </c>
      <c r="K578" s="62">
        <v>157108.44224281854</v>
      </c>
      <c r="L578" s="62">
        <v>156889.15567752923</v>
      </c>
    </row>
    <row r="579" spans="1:12" x14ac:dyDescent="0.3">
      <c r="A579" s="60" t="s">
        <v>33</v>
      </c>
      <c r="B579" s="60" t="s">
        <v>781</v>
      </c>
      <c r="C579" s="60" t="s">
        <v>970</v>
      </c>
      <c r="D579" s="60" t="s">
        <v>208</v>
      </c>
      <c r="E579" s="39">
        <v>13</v>
      </c>
      <c r="F579" s="60" t="s">
        <v>189</v>
      </c>
      <c r="G579" s="60" t="s">
        <v>220</v>
      </c>
      <c r="H579" s="60" t="s">
        <v>191</v>
      </c>
      <c r="I579" s="60" t="s">
        <v>410</v>
      </c>
      <c r="J579" s="61" t="s">
        <v>987</v>
      </c>
      <c r="K579" s="62">
        <v>22361116.572129901</v>
      </c>
      <c r="L579" s="62">
        <v>21882960.870179411</v>
      </c>
    </row>
    <row r="580" spans="1:12" x14ac:dyDescent="0.3">
      <c r="A580" s="60" t="s">
        <v>33</v>
      </c>
      <c r="B580" s="60" t="s">
        <v>781</v>
      </c>
      <c r="C580" s="60" t="s">
        <v>970</v>
      </c>
      <c r="D580" s="60" t="s">
        <v>988</v>
      </c>
      <c r="E580" s="39">
        <v>23</v>
      </c>
      <c r="F580" s="60" t="s">
        <v>189</v>
      </c>
      <c r="G580" s="60" t="s">
        <v>191</v>
      </c>
      <c r="H580" s="60" t="s">
        <v>220</v>
      </c>
      <c r="I580" s="60" t="s">
        <v>231</v>
      </c>
      <c r="J580" s="61" t="s">
        <v>989</v>
      </c>
      <c r="K580" s="62">
        <v>15323782.004576907</v>
      </c>
      <c r="L580" s="62">
        <v>15323794.900087582</v>
      </c>
    </row>
    <row r="581" spans="1:12" ht="15" thickBot="1" x14ac:dyDescent="0.35">
      <c r="A581" s="60" t="s">
        <v>33</v>
      </c>
      <c r="B581" s="60" t="s">
        <v>781</v>
      </c>
      <c r="C581" s="60" t="s">
        <v>970</v>
      </c>
      <c r="D581" s="60" t="s">
        <v>988</v>
      </c>
      <c r="E581" s="39">
        <v>23</v>
      </c>
      <c r="F581" s="60" t="s">
        <v>695</v>
      </c>
      <c r="G581" s="60" t="s">
        <v>191</v>
      </c>
      <c r="H581" s="60" t="s">
        <v>220</v>
      </c>
      <c r="I581" s="60" t="s">
        <v>231</v>
      </c>
      <c r="J581" s="61" t="s">
        <v>990</v>
      </c>
      <c r="K581" s="62">
        <v>2250486.8580004065</v>
      </c>
      <c r="L581" s="62">
        <v>2832972.289921945</v>
      </c>
    </row>
    <row r="582" spans="1:12" x14ac:dyDescent="0.3">
      <c r="A582" s="60" t="s">
        <v>33</v>
      </c>
      <c r="B582" s="60" t="s">
        <v>781</v>
      </c>
      <c r="C582" s="60" t="s">
        <v>970</v>
      </c>
      <c r="D582" s="58"/>
      <c r="E582" s="39">
        <v>0</v>
      </c>
      <c r="F582" s="58"/>
      <c r="G582" s="58"/>
      <c r="H582" s="58"/>
      <c r="I582" s="58"/>
      <c r="J582" s="109" t="s">
        <v>991</v>
      </c>
      <c r="K582" s="110">
        <v>117519758.68779796</v>
      </c>
      <c r="L582" s="110">
        <v>120725908.22582307</v>
      </c>
    </row>
    <row r="583" spans="1:12" x14ac:dyDescent="0.3">
      <c r="E583" s="39" t="s">
        <v>1839</v>
      </c>
    </row>
    <row r="584" spans="1:12" x14ac:dyDescent="0.3">
      <c r="A584" s="60" t="s">
        <v>33</v>
      </c>
      <c r="B584" s="60" t="s">
        <v>781</v>
      </c>
      <c r="C584" s="60" t="s">
        <v>992</v>
      </c>
      <c r="D584" s="60" t="s">
        <v>198</v>
      </c>
      <c r="E584" s="39">
        <v>14</v>
      </c>
      <c r="F584" s="60" t="s">
        <v>283</v>
      </c>
      <c r="G584" s="60" t="s">
        <v>310</v>
      </c>
      <c r="H584" s="60" t="s">
        <v>191</v>
      </c>
      <c r="I584" s="60" t="s">
        <v>803</v>
      </c>
      <c r="J584" s="61" t="s">
        <v>993</v>
      </c>
      <c r="K584" s="62">
        <v>288291.4155124157</v>
      </c>
      <c r="L584" s="62">
        <v>288291.4155124157</v>
      </c>
    </row>
    <row r="585" spans="1:12" x14ac:dyDescent="0.3">
      <c r="A585" s="60" t="s">
        <v>33</v>
      </c>
      <c r="B585" s="60" t="s">
        <v>781</v>
      </c>
      <c r="C585" s="60" t="s">
        <v>992</v>
      </c>
      <c r="D585" s="60" t="s">
        <v>198</v>
      </c>
      <c r="E585" s="39">
        <v>14</v>
      </c>
      <c r="F585" s="60" t="s">
        <v>283</v>
      </c>
      <c r="G585" s="60" t="s">
        <v>310</v>
      </c>
      <c r="H585" s="60" t="s">
        <v>191</v>
      </c>
      <c r="I585" s="60" t="s">
        <v>808</v>
      </c>
      <c r="J585" s="61" t="s">
        <v>994</v>
      </c>
      <c r="K585" s="62">
        <v>156200.25064226103</v>
      </c>
      <c r="L585" s="62">
        <v>149272.05064226096</v>
      </c>
    </row>
    <row r="586" spans="1:12" x14ac:dyDescent="0.3">
      <c r="A586" s="60" t="s">
        <v>33</v>
      </c>
      <c r="B586" s="60" t="s">
        <v>781</v>
      </c>
      <c r="C586" s="60" t="s">
        <v>992</v>
      </c>
      <c r="D586" s="60" t="s">
        <v>995</v>
      </c>
      <c r="E586" s="39">
        <v>6</v>
      </c>
      <c r="F586" s="60" t="s">
        <v>283</v>
      </c>
      <c r="G586" s="60" t="s">
        <v>310</v>
      </c>
      <c r="H586" s="60" t="s">
        <v>191</v>
      </c>
      <c r="I586" s="60" t="s">
        <v>803</v>
      </c>
      <c r="J586" s="61" t="s">
        <v>996</v>
      </c>
      <c r="K586" s="62">
        <v>15375.698868812555</v>
      </c>
      <c r="L586" s="62">
        <v>14051.050229673194</v>
      </c>
    </row>
    <row r="587" spans="1:12" x14ac:dyDescent="0.3">
      <c r="A587" s="60" t="s">
        <v>33</v>
      </c>
      <c r="B587" s="60" t="s">
        <v>781</v>
      </c>
      <c r="C587" s="60" t="s">
        <v>992</v>
      </c>
      <c r="D587" s="60" t="s">
        <v>995</v>
      </c>
      <c r="E587" s="39">
        <v>6</v>
      </c>
      <c r="F587" s="60" t="s">
        <v>283</v>
      </c>
      <c r="G587" s="60" t="s">
        <v>310</v>
      </c>
      <c r="H587" s="60" t="s">
        <v>191</v>
      </c>
      <c r="I587" s="60" t="s">
        <v>808</v>
      </c>
      <c r="J587" s="61" t="s">
        <v>997</v>
      </c>
      <c r="K587" s="62">
        <v>114595.19677851161</v>
      </c>
      <c r="L587" s="62">
        <v>96451.403132024338</v>
      </c>
    </row>
    <row r="588" spans="1:12" x14ac:dyDescent="0.3">
      <c r="A588" s="60" t="s">
        <v>33</v>
      </c>
      <c r="B588" s="60" t="s">
        <v>781</v>
      </c>
      <c r="C588" s="60" t="s">
        <v>992</v>
      </c>
      <c r="D588" s="60" t="s">
        <v>200</v>
      </c>
      <c r="E588" s="39">
        <v>10</v>
      </c>
      <c r="F588" s="60" t="s">
        <v>283</v>
      </c>
      <c r="G588" s="60" t="s">
        <v>310</v>
      </c>
      <c r="H588" s="60" t="s">
        <v>191</v>
      </c>
      <c r="I588" s="60" t="s">
        <v>803</v>
      </c>
      <c r="J588" s="61" t="s">
        <v>998</v>
      </c>
      <c r="K588" s="62">
        <v>57943.843264265466</v>
      </c>
      <c r="L588" s="62">
        <v>57112.921997954771</v>
      </c>
    </row>
    <row r="589" spans="1:12" x14ac:dyDescent="0.3">
      <c r="A589" s="60" t="s">
        <v>33</v>
      </c>
      <c r="B589" s="60" t="s">
        <v>781</v>
      </c>
      <c r="C589" s="60" t="s">
        <v>992</v>
      </c>
      <c r="D589" s="60" t="s">
        <v>200</v>
      </c>
      <c r="E589" s="39">
        <v>10</v>
      </c>
      <c r="F589" s="60" t="s">
        <v>283</v>
      </c>
      <c r="G589" s="60" t="s">
        <v>310</v>
      </c>
      <c r="H589" s="60" t="s">
        <v>191</v>
      </c>
      <c r="I589" s="60" t="s">
        <v>803</v>
      </c>
      <c r="J589" s="61" t="s">
        <v>999</v>
      </c>
      <c r="K589" s="62">
        <v>186274.63552069082</v>
      </c>
      <c r="L589" s="62">
        <v>183603.4361782083</v>
      </c>
    </row>
    <row r="590" spans="1:12" x14ac:dyDescent="0.3">
      <c r="A590" s="60" t="s">
        <v>33</v>
      </c>
      <c r="B590" s="60" t="s">
        <v>781</v>
      </c>
      <c r="C590" s="60" t="s">
        <v>992</v>
      </c>
      <c r="D590" s="60" t="s">
        <v>200</v>
      </c>
      <c r="E590" s="39">
        <v>10</v>
      </c>
      <c r="F590" s="60" t="s">
        <v>283</v>
      </c>
      <c r="G590" s="60" t="s">
        <v>310</v>
      </c>
      <c r="H590" s="60" t="s">
        <v>191</v>
      </c>
      <c r="I590" s="60" t="s">
        <v>803</v>
      </c>
      <c r="J590" s="61" t="s">
        <v>1000</v>
      </c>
      <c r="K590" s="62">
        <v>358332.11854050186</v>
      </c>
      <c r="L590" s="62">
        <v>353193.59543047042</v>
      </c>
    </row>
    <row r="591" spans="1:12" x14ac:dyDescent="0.3">
      <c r="A591" s="60" t="s">
        <v>33</v>
      </c>
      <c r="B591" s="60" t="s">
        <v>781</v>
      </c>
      <c r="C591" s="60" t="s">
        <v>992</v>
      </c>
      <c r="D591" s="60" t="s">
        <v>200</v>
      </c>
      <c r="E591" s="39">
        <v>10</v>
      </c>
      <c r="F591" s="60" t="s">
        <v>283</v>
      </c>
      <c r="G591" s="60" t="s">
        <v>310</v>
      </c>
      <c r="H591" s="60" t="s">
        <v>191</v>
      </c>
      <c r="I591" s="60" t="s">
        <v>806</v>
      </c>
      <c r="J591" s="61" t="s">
        <v>1001</v>
      </c>
      <c r="K591" s="62">
        <v>884134.69938590634</v>
      </c>
      <c r="L591" s="62">
        <v>871456.10779417423</v>
      </c>
    </row>
    <row r="592" spans="1:12" x14ac:dyDescent="0.3">
      <c r="A592" s="60" t="s">
        <v>33</v>
      </c>
      <c r="B592" s="60" t="s">
        <v>781</v>
      </c>
      <c r="C592" s="60" t="s">
        <v>992</v>
      </c>
      <c r="D592" s="60" t="s">
        <v>200</v>
      </c>
      <c r="E592" s="39">
        <v>10</v>
      </c>
      <c r="F592" s="60" t="s">
        <v>283</v>
      </c>
      <c r="G592" s="60" t="s">
        <v>310</v>
      </c>
      <c r="H592" s="60" t="s">
        <v>191</v>
      </c>
      <c r="I592" s="60" t="s">
        <v>806</v>
      </c>
      <c r="J592" s="61" t="s">
        <v>1002</v>
      </c>
      <c r="K592" s="62">
        <v>1457135.8000902222</v>
      </c>
      <c r="L592" s="62">
        <v>1436240.3079034914</v>
      </c>
    </row>
    <row r="593" spans="1:12" x14ac:dyDescent="0.3">
      <c r="A593" s="60" t="s">
        <v>33</v>
      </c>
      <c r="B593" s="60" t="s">
        <v>781</v>
      </c>
      <c r="C593" s="60" t="s">
        <v>992</v>
      </c>
      <c r="D593" s="60" t="s">
        <v>200</v>
      </c>
      <c r="E593" s="39">
        <v>10</v>
      </c>
      <c r="F593" s="60" t="s">
        <v>283</v>
      </c>
      <c r="G593" s="60" t="s">
        <v>310</v>
      </c>
      <c r="H593" s="60" t="s">
        <v>191</v>
      </c>
      <c r="I593" s="60" t="s">
        <v>808</v>
      </c>
      <c r="J593" s="61" t="s">
        <v>1003</v>
      </c>
      <c r="K593" s="62">
        <v>474889.89787603705</v>
      </c>
      <c r="L593" s="62">
        <v>465822.35891516384</v>
      </c>
    </row>
    <row r="594" spans="1:12" x14ac:dyDescent="0.3">
      <c r="A594" s="60" t="s">
        <v>33</v>
      </c>
      <c r="B594" s="60" t="s">
        <v>781</v>
      </c>
      <c r="C594" s="60" t="s">
        <v>992</v>
      </c>
      <c r="D594" s="60" t="s">
        <v>200</v>
      </c>
      <c r="E594" s="39">
        <v>10</v>
      </c>
      <c r="F594" s="60" t="s">
        <v>283</v>
      </c>
      <c r="G594" s="60" t="s">
        <v>310</v>
      </c>
      <c r="H594" s="60" t="s">
        <v>191</v>
      </c>
      <c r="I594" s="60" t="s">
        <v>808</v>
      </c>
      <c r="J594" s="61" t="s">
        <v>1004</v>
      </c>
      <c r="K594" s="62">
        <v>485592.76708178956</v>
      </c>
      <c r="L594" s="62">
        <v>476338.7978590047</v>
      </c>
    </row>
    <row r="595" spans="1:12" x14ac:dyDescent="0.3">
      <c r="A595" s="60" t="s">
        <v>33</v>
      </c>
      <c r="B595" s="60" t="s">
        <v>781</v>
      </c>
      <c r="C595" s="60" t="s">
        <v>992</v>
      </c>
      <c r="D595" s="60" t="s">
        <v>200</v>
      </c>
      <c r="E595" s="39">
        <v>10</v>
      </c>
      <c r="F595" s="60" t="s">
        <v>283</v>
      </c>
      <c r="G595" s="60" t="s">
        <v>310</v>
      </c>
      <c r="H595" s="60" t="s">
        <v>191</v>
      </c>
      <c r="I595" s="60" t="s">
        <v>808</v>
      </c>
      <c r="J595" s="61" t="s">
        <v>1005</v>
      </c>
      <c r="K595" s="62">
        <v>27810.38757045344</v>
      </c>
      <c r="L595" s="62">
        <v>27411.583467121145</v>
      </c>
    </row>
    <row r="596" spans="1:12" x14ac:dyDescent="0.3">
      <c r="A596" s="60" t="s">
        <v>33</v>
      </c>
      <c r="B596" s="60" t="s">
        <v>781</v>
      </c>
      <c r="C596" s="60" t="s">
        <v>992</v>
      </c>
      <c r="D596" s="60" t="s">
        <v>200</v>
      </c>
      <c r="E596" s="39">
        <v>10</v>
      </c>
      <c r="F596" s="60" t="s">
        <v>283</v>
      </c>
      <c r="G596" s="60" t="s">
        <v>310</v>
      </c>
      <c r="H596" s="60" t="s">
        <v>191</v>
      </c>
      <c r="I596" s="60" t="s">
        <v>808</v>
      </c>
      <c r="J596" s="61" t="s">
        <v>1006</v>
      </c>
      <c r="K596" s="62">
        <v>10065.804887677195</v>
      </c>
      <c r="L596" s="62">
        <v>9921.4601070667723</v>
      </c>
    </row>
    <row r="597" spans="1:12" x14ac:dyDescent="0.3">
      <c r="A597" s="60" t="s">
        <v>33</v>
      </c>
      <c r="B597" s="60" t="s">
        <v>781</v>
      </c>
      <c r="C597" s="60" t="s">
        <v>992</v>
      </c>
      <c r="D597" s="60" t="s">
        <v>200</v>
      </c>
      <c r="E597" s="39">
        <v>10</v>
      </c>
      <c r="F597" s="60" t="s">
        <v>283</v>
      </c>
      <c r="G597" s="60" t="s">
        <v>310</v>
      </c>
      <c r="H597" s="60" t="s">
        <v>191</v>
      </c>
      <c r="I597" s="60" t="s">
        <v>814</v>
      </c>
      <c r="J597" s="61" t="s">
        <v>1007</v>
      </c>
      <c r="K597" s="62">
        <v>33965.303792466344</v>
      </c>
      <c r="L597" s="62">
        <v>33478.237494341294</v>
      </c>
    </row>
    <row r="598" spans="1:12" x14ac:dyDescent="0.3">
      <c r="A598" s="60" t="s">
        <v>33</v>
      </c>
      <c r="B598" s="60" t="s">
        <v>781</v>
      </c>
      <c r="C598" s="60" t="s">
        <v>992</v>
      </c>
      <c r="D598" s="60" t="s">
        <v>80</v>
      </c>
      <c r="E598" s="39">
        <v>21</v>
      </c>
      <c r="F598" s="60" t="s">
        <v>283</v>
      </c>
      <c r="G598" s="60" t="s">
        <v>310</v>
      </c>
      <c r="H598" s="60" t="s">
        <v>191</v>
      </c>
      <c r="I598" s="60" t="s">
        <v>803</v>
      </c>
      <c r="J598" s="61" t="s">
        <v>1008</v>
      </c>
      <c r="K598" s="62">
        <v>92726.74</v>
      </c>
      <c r="L598" s="62">
        <v>92726.74</v>
      </c>
    </row>
    <row r="599" spans="1:12" x14ac:dyDescent="0.3">
      <c r="A599" s="60" t="s">
        <v>33</v>
      </c>
      <c r="B599" s="60" t="s">
        <v>781</v>
      </c>
      <c r="C599" s="60" t="s">
        <v>992</v>
      </c>
      <c r="D599" s="60" t="s">
        <v>80</v>
      </c>
      <c r="E599" s="39">
        <v>21</v>
      </c>
      <c r="F599" s="60" t="s">
        <v>283</v>
      </c>
      <c r="G599" s="60" t="s">
        <v>310</v>
      </c>
      <c r="H599" s="60" t="s">
        <v>191</v>
      </c>
      <c r="I599" s="60" t="s">
        <v>806</v>
      </c>
      <c r="J599" s="61" t="s">
        <v>1009</v>
      </c>
      <c r="K599" s="62">
        <v>584290.23</v>
      </c>
      <c r="L599" s="62">
        <v>584290.23</v>
      </c>
    </row>
    <row r="600" spans="1:12" x14ac:dyDescent="0.3">
      <c r="A600" s="60" t="s">
        <v>33</v>
      </c>
      <c r="B600" s="60" t="s">
        <v>781</v>
      </c>
      <c r="C600" s="60" t="s">
        <v>992</v>
      </c>
      <c r="D600" s="60" t="s">
        <v>80</v>
      </c>
      <c r="E600" s="39">
        <v>21</v>
      </c>
      <c r="F600" s="60" t="s">
        <v>283</v>
      </c>
      <c r="G600" s="60" t="s">
        <v>310</v>
      </c>
      <c r="H600" s="60" t="s">
        <v>191</v>
      </c>
      <c r="I600" s="60" t="s">
        <v>806</v>
      </c>
      <c r="J600" s="61" t="s">
        <v>1010</v>
      </c>
      <c r="K600" s="62">
        <v>513250.07</v>
      </c>
      <c r="L600" s="62">
        <v>513250.07</v>
      </c>
    </row>
    <row r="601" spans="1:12" x14ac:dyDescent="0.3">
      <c r="A601" s="60" t="s">
        <v>33</v>
      </c>
      <c r="B601" s="60" t="s">
        <v>781</v>
      </c>
      <c r="C601" s="60" t="s">
        <v>992</v>
      </c>
      <c r="D601" s="60" t="s">
        <v>80</v>
      </c>
      <c r="E601" s="39">
        <v>21</v>
      </c>
      <c r="F601" s="60" t="s">
        <v>283</v>
      </c>
      <c r="G601" s="60" t="s">
        <v>310</v>
      </c>
      <c r="H601" s="60" t="s">
        <v>191</v>
      </c>
      <c r="I601" s="60" t="s">
        <v>808</v>
      </c>
      <c r="J601" s="61" t="s">
        <v>1011</v>
      </c>
      <c r="K601" s="62">
        <v>110241.57</v>
      </c>
      <c r="L601" s="62">
        <v>110241.57</v>
      </c>
    </row>
    <row r="602" spans="1:12" x14ac:dyDescent="0.3">
      <c r="A602" s="60" t="s">
        <v>33</v>
      </c>
      <c r="B602" s="60" t="s">
        <v>781</v>
      </c>
      <c r="C602" s="60" t="s">
        <v>992</v>
      </c>
      <c r="D602" s="60" t="s">
        <v>883</v>
      </c>
      <c r="E602" s="39">
        <v>21</v>
      </c>
      <c r="F602" s="60" t="s">
        <v>283</v>
      </c>
      <c r="G602" s="60" t="s">
        <v>310</v>
      </c>
      <c r="H602" s="60" t="s">
        <v>191</v>
      </c>
      <c r="I602" s="60" t="s">
        <v>803</v>
      </c>
      <c r="J602" s="61" t="s">
        <v>1012</v>
      </c>
      <c r="K602" s="62">
        <v>98714.92</v>
      </c>
      <c r="L602" s="62">
        <v>98714.92</v>
      </c>
    </row>
    <row r="603" spans="1:12" x14ac:dyDescent="0.3">
      <c r="A603" s="60" t="s">
        <v>33</v>
      </c>
      <c r="B603" s="60" t="s">
        <v>781</v>
      </c>
      <c r="C603" s="60" t="s">
        <v>992</v>
      </c>
      <c r="D603" s="60" t="s">
        <v>883</v>
      </c>
      <c r="E603" s="39">
        <v>21</v>
      </c>
      <c r="F603" s="60" t="s">
        <v>283</v>
      </c>
      <c r="G603" s="60" t="s">
        <v>310</v>
      </c>
      <c r="H603" s="60" t="s">
        <v>191</v>
      </c>
      <c r="I603" s="60" t="s">
        <v>806</v>
      </c>
      <c r="J603" s="61" t="s">
        <v>1013</v>
      </c>
      <c r="K603" s="62">
        <v>133478.89000000001</v>
      </c>
      <c r="L603" s="62">
        <v>133478.89000000001</v>
      </c>
    </row>
    <row r="604" spans="1:12" x14ac:dyDescent="0.3">
      <c r="A604" s="60" t="s">
        <v>33</v>
      </c>
      <c r="B604" s="60" t="s">
        <v>781</v>
      </c>
      <c r="C604" s="60" t="s">
        <v>992</v>
      </c>
      <c r="D604" s="60" t="s">
        <v>883</v>
      </c>
      <c r="E604" s="39">
        <v>21</v>
      </c>
      <c r="F604" s="60" t="s">
        <v>283</v>
      </c>
      <c r="G604" s="60" t="s">
        <v>310</v>
      </c>
      <c r="H604" s="60" t="s">
        <v>191</v>
      </c>
      <c r="I604" s="60" t="s">
        <v>806</v>
      </c>
      <c r="J604" s="61" t="s">
        <v>1014</v>
      </c>
      <c r="K604" s="62">
        <v>629983.29</v>
      </c>
      <c r="L604" s="62">
        <v>629983.29</v>
      </c>
    </row>
    <row r="605" spans="1:12" x14ac:dyDescent="0.3">
      <c r="A605" s="60" t="s">
        <v>33</v>
      </c>
      <c r="B605" s="60" t="s">
        <v>781</v>
      </c>
      <c r="C605" s="60" t="s">
        <v>992</v>
      </c>
      <c r="D605" s="60" t="s">
        <v>883</v>
      </c>
      <c r="E605" s="39">
        <v>21</v>
      </c>
      <c r="F605" s="60" t="s">
        <v>283</v>
      </c>
      <c r="G605" s="60" t="s">
        <v>310</v>
      </c>
      <c r="H605" s="60" t="s">
        <v>191</v>
      </c>
      <c r="I605" s="60" t="s">
        <v>808</v>
      </c>
      <c r="J605" s="61" t="s">
        <v>1015</v>
      </c>
      <c r="K605" s="62">
        <v>57855.19</v>
      </c>
      <c r="L605" s="62">
        <v>57855.19</v>
      </c>
    </row>
    <row r="606" spans="1:12" x14ac:dyDescent="0.3">
      <c r="A606" s="60" t="s">
        <v>33</v>
      </c>
      <c r="B606" s="60" t="s">
        <v>781</v>
      </c>
      <c r="C606" s="60" t="s">
        <v>992</v>
      </c>
      <c r="D606" s="60" t="s">
        <v>883</v>
      </c>
      <c r="E606" s="39">
        <v>21</v>
      </c>
      <c r="F606" s="60" t="s">
        <v>283</v>
      </c>
      <c r="G606" s="60" t="s">
        <v>310</v>
      </c>
      <c r="H606" s="60" t="s">
        <v>191</v>
      </c>
      <c r="I606" s="60" t="s">
        <v>814</v>
      </c>
      <c r="J606" s="61" t="s">
        <v>1016</v>
      </c>
      <c r="K606" s="62">
        <v>12430</v>
      </c>
      <c r="L606" s="62">
        <v>12430</v>
      </c>
    </row>
    <row r="607" spans="1:12" x14ac:dyDescent="0.3">
      <c r="A607" s="60" t="s">
        <v>33</v>
      </c>
      <c r="B607" s="60" t="s">
        <v>781</v>
      </c>
      <c r="C607" s="60" t="s">
        <v>992</v>
      </c>
      <c r="D607" s="60" t="s">
        <v>202</v>
      </c>
      <c r="E607" s="39">
        <v>11</v>
      </c>
      <c r="F607" s="60" t="s">
        <v>283</v>
      </c>
      <c r="G607" s="60" t="s">
        <v>310</v>
      </c>
      <c r="H607" s="60" t="s">
        <v>191</v>
      </c>
      <c r="I607" s="60" t="s">
        <v>808</v>
      </c>
      <c r="J607" s="61" t="s">
        <v>1017</v>
      </c>
      <c r="K607" s="62">
        <v>157211.11803026579</v>
      </c>
      <c r="L607" s="62">
        <v>153631.63803026569</v>
      </c>
    </row>
    <row r="608" spans="1:12" x14ac:dyDescent="0.3">
      <c r="A608" s="60" t="s">
        <v>33</v>
      </c>
      <c r="B608" s="60" t="s">
        <v>781</v>
      </c>
      <c r="C608" s="60" t="s">
        <v>992</v>
      </c>
      <c r="D608" s="60" t="s">
        <v>202</v>
      </c>
      <c r="E608" s="39">
        <v>11</v>
      </c>
      <c r="F608" s="60" t="s">
        <v>283</v>
      </c>
      <c r="G608" s="60" t="s">
        <v>310</v>
      </c>
      <c r="H608" s="60" t="s">
        <v>191</v>
      </c>
      <c r="I608" s="60" t="s">
        <v>808</v>
      </c>
      <c r="J608" s="61" t="s">
        <v>1018</v>
      </c>
      <c r="K608" s="62">
        <v>49797.058509836221</v>
      </c>
      <c r="L608" s="62">
        <v>49797.058509836221</v>
      </c>
    </row>
    <row r="609" spans="1:12" x14ac:dyDescent="0.3">
      <c r="A609" s="60" t="s">
        <v>33</v>
      </c>
      <c r="B609" s="60" t="s">
        <v>781</v>
      </c>
      <c r="C609" s="60" t="s">
        <v>992</v>
      </c>
      <c r="D609" s="60" t="s">
        <v>891</v>
      </c>
      <c r="E609" s="39">
        <v>11</v>
      </c>
      <c r="F609" s="60" t="s">
        <v>283</v>
      </c>
      <c r="G609" s="60" t="s">
        <v>310</v>
      </c>
      <c r="H609" s="60" t="s">
        <v>191</v>
      </c>
      <c r="I609" s="60" t="s">
        <v>806</v>
      </c>
      <c r="J609" s="61" t="s">
        <v>1020</v>
      </c>
      <c r="K609" s="62">
        <v>14969.740279205538</v>
      </c>
      <c r="L609" s="62">
        <v>14969.740279205538</v>
      </c>
    </row>
    <row r="610" spans="1:12" x14ac:dyDescent="0.3">
      <c r="A610" s="60" t="s">
        <v>33</v>
      </c>
      <c r="B610" s="60" t="s">
        <v>781</v>
      </c>
      <c r="C610" s="60" t="s">
        <v>992</v>
      </c>
      <c r="D610" s="60" t="s">
        <v>891</v>
      </c>
      <c r="E610" s="39">
        <v>11</v>
      </c>
      <c r="F610" s="60" t="s">
        <v>283</v>
      </c>
      <c r="G610" s="60" t="s">
        <v>310</v>
      </c>
      <c r="H610" s="60" t="s">
        <v>191</v>
      </c>
      <c r="I610" s="60" t="s">
        <v>808</v>
      </c>
      <c r="J610" s="61" t="s">
        <v>1021</v>
      </c>
      <c r="K610" s="62">
        <v>1835.8510048141275</v>
      </c>
      <c r="L610" s="62">
        <v>1835.8510048141275</v>
      </c>
    </row>
    <row r="611" spans="1:12" x14ac:dyDescent="0.3">
      <c r="A611" s="60" t="s">
        <v>33</v>
      </c>
      <c r="B611" s="60" t="s">
        <v>781</v>
      </c>
      <c r="C611" s="60" t="s">
        <v>992</v>
      </c>
      <c r="D611" s="60" t="s">
        <v>891</v>
      </c>
      <c r="E611" s="39">
        <v>11</v>
      </c>
      <c r="F611" s="60" t="s">
        <v>283</v>
      </c>
      <c r="G611" s="60" t="s">
        <v>310</v>
      </c>
      <c r="H611" s="60" t="s">
        <v>191</v>
      </c>
      <c r="I611" s="60" t="s">
        <v>814</v>
      </c>
      <c r="J611" s="61" t="s">
        <v>1022</v>
      </c>
      <c r="K611" s="62">
        <v>9995.5881986358108</v>
      </c>
      <c r="L611" s="62">
        <v>9995.5881986358108</v>
      </c>
    </row>
    <row r="612" spans="1:12" x14ac:dyDescent="0.3">
      <c r="A612" s="60" t="s">
        <v>33</v>
      </c>
      <c r="B612" s="60" t="s">
        <v>781</v>
      </c>
      <c r="C612" s="60" t="s">
        <v>992</v>
      </c>
      <c r="D612" s="60" t="s">
        <v>204</v>
      </c>
      <c r="E612" s="39">
        <v>17</v>
      </c>
      <c r="F612" s="60" t="s">
        <v>283</v>
      </c>
      <c r="G612" s="60" t="s">
        <v>310</v>
      </c>
      <c r="H612" s="60" t="s">
        <v>191</v>
      </c>
      <c r="I612" s="60" t="s">
        <v>808</v>
      </c>
      <c r="J612" s="61" t="s">
        <v>1023</v>
      </c>
      <c r="K612" s="62">
        <v>3943526.193570056</v>
      </c>
      <c r="L612" s="62">
        <v>3983642.2102658413</v>
      </c>
    </row>
    <row r="613" spans="1:12" x14ac:dyDescent="0.3">
      <c r="A613" s="60" t="s">
        <v>33</v>
      </c>
      <c r="B613" s="60" t="s">
        <v>781</v>
      </c>
      <c r="C613" s="60" t="s">
        <v>992</v>
      </c>
      <c r="D613" s="60" t="s">
        <v>911</v>
      </c>
      <c r="E613" s="39">
        <v>12</v>
      </c>
      <c r="F613" s="60" t="s">
        <v>283</v>
      </c>
      <c r="G613" s="60" t="s">
        <v>310</v>
      </c>
      <c r="H613" s="60" t="s">
        <v>191</v>
      </c>
      <c r="I613" s="60" t="s">
        <v>808</v>
      </c>
      <c r="J613" s="61" t="s">
        <v>1024</v>
      </c>
      <c r="K613" s="62">
        <v>85848.032820238775</v>
      </c>
      <c r="L613" s="62">
        <v>85775.624463143104</v>
      </c>
    </row>
    <row r="614" spans="1:12" x14ac:dyDescent="0.3">
      <c r="A614" s="60" t="s">
        <v>33</v>
      </c>
      <c r="B614" s="60" t="s">
        <v>781</v>
      </c>
      <c r="C614" s="60" t="s">
        <v>992</v>
      </c>
      <c r="D614" s="60" t="s">
        <v>208</v>
      </c>
      <c r="E614" s="39">
        <v>13</v>
      </c>
      <c r="F614" s="60" t="s">
        <v>283</v>
      </c>
      <c r="G614" s="60" t="s">
        <v>310</v>
      </c>
      <c r="H614" s="60" t="s">
        <v>191</v>
      </c>
      <c r="I614" s="60" t="s">
        <v>803</v>
      </c>
      <c r="J614" s="61" t="s">
        <v>1025</v>
      </c>
      <c r="K614" s="62">
        <v>718778.04786017898</v>
      </c>
      <c r="L614" s="62">
        <v>717774.8021588627</v>
      </c>
    </row>
    <row r="615" spans="1:12" x14ac:dyDescent="0.3">
      <c r="A615" s="60" t="s">
        <v>33</v>
      </c>
      <c r="B615" s="60" t="s">
        <v>781</v>
      </c>
      <c r="C615" s="60" t="s">
        <v>992</v>
      </c>
      <c r="D615" s="60" t="s">
        <v>208</v>
      </c>
      <c r="E615" s="39">
        <v>13</v>
      </c>
      <c r="F615" s="60" t="s">
        <v>283</v>
      </c>
      <c r="G615" s="60" t="s">
        <v>310</v>
      </c>
      <c r="H615" s="60" t="s">
        <v>191</v>
      </c>
      <c r="I615" s="60" t="s">
        <v>803</v>
      </c>
      <c r="J615" s="61" t="s">
        <v>1026</v>
      </c>
      <c r="K615" s="62">
        <v>492930.9616091777</v>
      </c>
      <c r="L615" s="62">
        <v>492242.94551053311</v>
      </c>
    </row>
    <row r="616" spans="1:12" x14ac:dyDescent="0.3">
      <c r="A616" s="60" t="s">
        <v>33</v>
      </c>
      <c r="B616" s="60" t="s">
        <v>781</v>
      </c>
      <c r="C616" s="60" t="s">
        <v>992</v>
      </c>
      <c r="D616" s="60" t="s">
        <v>208</v>
      </c>
      <c r="E616" s="39">
        <v>13</v>
      </c>
      <c r="F616" s="60" t="s">
        <v>283</v>
      </c>
      <c r="G616" s="60" t="s">
        <v>310</v>
      </c>
      <c r="H616" s="60" t="s">
        <v>191</v>
      </c>
      <c r="I616" s="60" t="s">
        <v>806</v>
      </c>
      <c r="J616" s="61" t="s">
        <v>1027</v>
      </c>
      <c r="K616" s="62">
        <v>429316.30203407269</v>
      </c>
      <c r="L616" s="62">
        <v>428717.07398629072</v>
      </c>
    </row>
    <row r="617" spans="1:12" x14ac:dyDescent="0.3">
      <c r="A617" s="60" t="s">
        <v>33</v>
      </c>
      <c r="B617" s="60" t="s">
        <v>781</v>
      </c>
      <c r="C617" s="60" t="s">
        <v>992</v>
      </c>
      <c r="D617" s="60" t="s">
        <v>208</v>
      </c>
      <c r="E617" s="39">
        <v>13</v>
      </c>
      <c r="F617" s="60" t="s">
        <v>283</v>
      </c>
      <c r="G617" s="60" t="s">
        <v>310</v>
      </c>
      <c r="H617" s="60" t="s">
        <v>191</v>
      </c>
      <c r="I617" s="60" t="s">
        <v>808</v>
      </c>
      <c r="J617" s="61" t="s">
        <v>1028</v>
      </c>
      <c r="K617" s="62">
        <v>230076.14825972178</v>
      </c>
      <c r="L617" s="62">
        <v>229755.01587761284</v>
      </c>
    </row>
    <row r="618" spans="1:12" x14ac:dyDescent="0.3">
      <c r="A618" s="60" t="s">
        <v>33</v>
      </c>
      <c r="B618" s="60" t="s">
        <v>781</v>
      </c>
      <c r="C618" s="60" t="s">
        <v>992</v>
      </c>
      <c r="D618" s="60" t="s">
        <v>208</v>
      </c>
      <c r="E618" s="39">
        <v>13</v>
      </c>
      <c r="F618" s="60" t="s">
        <v>283</v>
      </c>
      <c r="G618" s="60" t="s">
        <v>310</v>
      </c>
      <c r="H618" s="60" t="s">
        <v>191</v>
      </c>
      <c r="I618" s="60" t="s">
        <v>808</v>
      </c>
      <c r="J618" s="61" t="s">
        <v>1029</v>
      </c>
      <c r="K618" s="62">
        <v>387122.48337960005</v>
      </c>
      <c r="L618" s="62">
        <v>382276.39133108122</v>
      </c>
    </row>
    <row r="619" spans="1:12" x14ac:dyDescent="0.3">
      <c r="A619" s="60" t="s">
        <v>33</v>
      </c>
      <c r="B619" s="60" t="s">
        <v>781</v>
      </c>
      <c r="C619" s="60" t="s">
        <v>992</v>
      </c>
      <c r="D619" s="60" t="s">
        <v>208</v>
      </c>
      <c r="E619" s="39">
        <v>13</v>
      </c>
      <c r="F619" s="60" t="s">
        <v>283</v>
      </c>
      <c r="G619" s="60" t="s">
        <v>310</v>
      </c>
      <c r="H619" s="60" t="s">
        <v>191</v>
      </c>
      <c r="I619" s="60" t="s">
        <v>808</v>
      </c>
      <c r="J619" s="61" t="s">
        <v>1030</v>
      </c>
      <c r="K619" s="62">
        <v>380155.93537364638</v>
      </c>
      <c r="L619" s="62">
        <v>375319.56699345709</v>
      </c>
    </row>
    <row r="620" spans="1:12" x14ac:dyDescent="0.3">
      <c r="A620" s="60" t="s">
        <v>33</v>
      </c>
      <c r="B620" s="60" t="s">
        <v>781</v>
      </c>
      <c r="C620" s="60" t="s">
        <v>992</v>
      </c>
      <c r="D620" s="60" t="s">
        <v>208</v>
      </c>
      <c r="E620" s="39">
        <v>13</v>
      </c>
      <c r="F620" s="60" t="s">
        <v>283</v>
      </c>
      <c r="G620" s="60" t="s">
        <v>310</v>
      </c>
      <c r="H620" s="60" t="s">
        <v>191</v>
      </c>
      <c r="I620" s="60" t="s">
        <v>814</v>
      </c>
      <c r="J620" s="61" t="s">
        <v>1031</v>
      </c>
      <c r="K620" s="62">
        <v>275419.64658380125</v>
      </c>
      <c r="L620" s="62">
        <v>275035.22530477669</v>
      </c>
    </row>
    <row r="621" spans="1:12" x14ac:dyDescent="0.3">
      <c r="A621" s="60" t="s">
        <v>33</v>
      </c>
      <c r="B621" s="60" t="s">
        <v>781</v>
      </c>
      <c r="C621" s="60" t="s">
        <v>992</v>
      </c>
      <c r="D621" s="60" t="s">
        <v>961</v>
      </c>
      <c r="E621" s="39">
        <v>13</v>
      </c>
      <c r="F621" s="60" t="s">
        <v>283</v>
      </c>
      <c r="G621" s="60" t="s">
        <v>310</v>
      </c>
      <c r="H621" s="60" t="s">
        <v>191</v>
      </c>
      <c r="I621" s="60" t="s">
        <v>806</v>
      </c>
      <c r="J621" s="61" t="s">
        <v>1033</v>
      </c>
      <c r="K621" s="62">
        <v>81285.034547210045</v>
      </c>
      <c r="L621" s="62">
        <v>81285.034547210045</v>
      </c>
    </row>
    <row r="622" spans="1:12" x14ac:dyDescent="0.3">
      <c r="A622" s="60" t="s">
        <v>33</v>
      </c>
      <c r="B622" s="60" t="s">
        <v>781</v>
      </c>
      <c r="C622" s="60" t="s">
        <v>992</v>
      </c>
      <c r="D622" s="60" t="s">
        <v>961</v>
      </c>
      <c r="E622" s="39">
        <v>13</v>
      </c>
      <c r="F622" s="60" t="s">
        <v>283</v>
      </c>
      <c r="G622" s="60" t="s">
        <v>310</v>
      </c>
      <c r="H622" s="60" t="s">
        <v>191</v>
      </c>
      <c r="I622" s="60" t="s">
        <v>808</v>
      </c>
      <c r="J622" s="61" t="s">
        <v>1034</v>
      </c>
      <c r="K622" s="62">
        <v>13115.108732528182</v>
      </c>
      <c r="L622" s="62">
        <v>13115.108732528182</v>
      </c>
    </row>
    <row r="623" spans="1:12" x14ac:dyDescent="0.3">
      <c r="A623" s="60" t="s">
        <v>33</v>
      </c>
      <c r="B623" s="60" t="s">
        <v>781</v>
      </c>
      <c r="C623" s="60" t="s">
        <v>992</v>
      </c>
      <c r="D623" s="60" t="s">
        <v>961</v>
      </c>
      <c r="E623" s="39">
        <v>13</v>
      </c>
      <c r="F623" s="60" t="s">
        <v>283</v>
      </c>
      <c r="G623" s="60" t="s">
        <v>310</v>
      </c>
      <c r="H623" s="60" t="s">
        <v>191</v>
      </c>
      <c r="I623" s="60" t="s">
        <v>808</v>
      </c>
      <c r="J623" s="61" t="s">
        <v>1035</v>
      </c>
      <c r="K623" s="62">
        <v>405262.10943773139</v>
      </c>
      <c r="L623" s="62">
        <v>405262.10943773139</v>
      </c>
    </row>
    <row r="624" spans="1:12" x14ac:dyDescent="0.3">
      <c r="A624" s="60" t="s">
        <v>33</v>
      </c>
      <c r="B624" s="60" t="s">
        <v>781</v>
      </c>
      <c r="C624" s="60" t="s">
        <v>992</v>
      </c>
      <c r="D624" s="60" t="s">
        <v>957</v>
      </c>
      <c r="E624" s="39">
        <v>25</v>
      </c>
      <c r="F624" s="60" t="s">
        <v>283</v>
      </c>
      <c r="G624" s="60" t="s">
        <v>310</v>
      </c>
      <c r="H624" s="60" t="s">
        <v>191</v>
      </c>
      <c r="I624" s="60" t="s">
        <v>803</v>
      </c>
      <c r="J624" s="61" t="s">
        <v>1036</v>
      </c>
      <c r="K624" s="62">
        <v>20742543.090000033</v>
      </c>
      <c r="L624" s="62">
        <v>20740719.450000048</v>
      </c>
    </row>
    <row r="625" spans="1:12" x14ac:dyDescent="0.3">
      <c r="A625" s="60" t="s">
        <v>33</v>
      </c>
      <c r="B625" s="60" t="s">
        <v>781</v>
      </c>
      <c r="C625" s="60" t="s">
        <v>992</v>
      </c>
      <c r="D625" s="60" t="s">
        <v>957</v>
      </c>
      <c r="E625" s="39">
        <v>25</v>
      </c>
      <c r="F625" s="60" t="s">
        <v>283</v>
      </c>
      <c r="G625" s="60" t="s">
        <v>310</v>
      </c>
      <c r="H625" s="60" t="s">
        <v>191</v>
      </c>
      <c r="I625" s="60" t="s">
        <v>808</v>
      </c>
      <c r="J625" s="61" t="s">
        <v>1037</v>
      </c>
      <c r="K625" s="62">
        <v>393238956.53000057</v>
      </c>
      <c r="L625" s="62">
        <v>392527459.01000082</v>
      </c>
    </row>
    <row r="626" spans="1:12" x14ac:dyDescent="0.3">
      <c r="A626" s="60" t="s">
        <v>33</v>
      </c>
      <c r="B626" s="60" t="s">
        <v>781</v>
      </c>
      <c r="C626" s="60" t="s">
        <v>992</v>
      </c>
      <c r="D626" s="60" t="s">
        <v>957</v>
      </c>
      <c r="E626" s="39">
        <v>25</v>
      </c>
      <c r="F626" s="60" t="s">
        <v>283</v>
      </c>
      <c r="G626" s="60" t="s">
        <v>310</v>
      </c>
      <c r="H626" s="60" t="s">
        <v>191</v>
      </c>
      <c r="I626" s="60" t="s">
        <v>814</v>
      </c>
      <c r="J626" s="61" t="s">
        <v>1038</v>
      </c>
      <c r="K626" s="62">
        <v>4125203.93</v>
      </c>
      <c r="L626" s="62">
        <v>4125203.93</v>
      </c>
    </row>
    <row r="627" spans="1:12" x14ac:dyDescent="0.3">
      <c r="A627" s="60" t="s">
        <v>33</v>
      </c>
      <c r="B627" s="60" t="s">
        <v>781</v>
      </c>
      <c r="C627" s="60" t="s">
        <v>992</v>
      </c>
      <c r="D627" s="60" t="s">
        <v>957</v>
      </c>
      <c r="E627" s="39">
        <v>25</v>
      </c>
      <c r="F627" s="60" t="s">
        <v>283</v>
      </c>
      <c r="G627" s="60" t="s">
        <v>310</v>
      </c>
      <c r="H627" s="60" t="s">
        <v>191</v>
      </c>
      <c r="I627" s="60" t="s">
        <v>817</v>
      </c>
      <c r="J627" s="61" t="s">
        <v>1039</v>
      </c>
      <c r="K627" s="62">
        <v>1299.31</v>
      </c>
      <c r="L627" s="62">
        <v>1299.31</v>
      </c>
    </row>
    <row r="628" spans="1:12" x14ac:dyDescent="0.3">
      <c r="A628" s="60" t="s">
        <v>33</v>
      </c>
      <c r="B628" s="60" t="s">
        <v>781</v>
      </c>
      <c r="C628" s="60" t="s">
        <v>992</v>
      </c>
      <c r="D628" s="60" t="s">
        <v>827</v>
      </c>
      <c r="E628" s="39">
        <v>23</v>
      </c>
      <c r="F628" s="60" t="s">
        <v>283</v>
      </c>
      <c r="G628" s="60" t="s">
        <v>310</v>
      </c>
      <c r="H628" s="60" t="s">
        <v>191</v>
      </c>
      <c r="I628" s="60" t="s">
        <v>814</v>
      </c>
      <c r="J628" s="61" t="s">
        <v>1041</v>
      </c>
      <c r="K628" s="62">
        <v>26746265.879999999</v>
      </c>
      <c r="L628" s="62">
        <v>26746265.879999999</v>
      </c>
    </row>
    <row r="629" spans="1:12" ht="15" thickBot="1" x14ac:dyDescent="0.35">
      <c r="A629" s="60" t="s">
        <v>33</v>
      </c>
      <c r="B629" s="60" t="s">
        <v>781</v>
      </c>
      <c r="C629" s="60" t="s">
        <v>992</v>
      </c>
      <c r="D629" s="60" t="s">
        <v>214</v>
      </c>
      <c r="E629" s="39">
        <v>5</v>
      </c>
      <c r="F629" s="60" t="s">
        <v>283</v>
      </c>
      <c r="G629" s="60" t="s">
        <v>310</v>
      </c>
      <c r="H629" s="60" t="s">
        <v>191</v>
      </c>
      <c r="I629" s="60" t="s">
        <v>319</v>
      </c>
      <c r="J629" s="61" t="s">
        <v>1042</v>
      </c>
      <c r="K629" s="62">
        <v>45686.9</v>
      </c>
      <c r="L629" s="62">
        <v>45686.9</v>
      </c>
    </row>
    <row r="630" spans="1:12" x14ac:dyDescent="0.3">
      <c r="A630" s="60" t="s">
        <v>33</v>
      </c>
      <c r="B630" s="60" t="s">
        <v>781</v>
      </c>
      <c r="C630" s="60" t="s">
        <v>992</v>
      </c>
      <c r="D630" s="58"/>
      <c r="E630" s="39">
        <v>0</v>
      </c>
      <c r="F630" s="58"/>
      <c r="G630" s="58"/>
      <c r="H630" s="58"/>
      <c r="I630" s="58"/>
      <c r="J630" s="109" t="s">
        <v>1043</v>
      </c>
      <c r="K630" s="110">
        <v>459360179.7200433</v>
      </c>
      <c r="L630" s="110">
        <v>458582681.09129608</v>
      </c>
    </row>
    <row r="631" spans="1:12" x14ac:dyDescent="0.3">
      <c r="E631" s="39" t="s">
        <v>1839</v>
      </c>
    </row>
    <row r="632" spans="1:12" x14ac:dyDescent="0.3">
      <c r="A632" s="60" t="s">
        <v>33</v>
      </c>
      <c r="B632" s="60" t="s">
        <v>781</v>
      </c>
      <c r="C632" s="60" t="s">
        <v>1044</v>
      </c>
      <c r="D632" s="60" t="s">
        <v>196</v>
      </c>
      <c r="E632" s="39">
        <v>0</v>
      </c>
      <c r="F632" s="60" t="s">
        <v>189</v>
      </c>
      <c r="G632" s="60" t="s">
        <v>220</v>
      </c>
      <c r="H632" s="60" t="s">
        <v>191</v>
      </c>
      <c r="I632" s="60" t="s">
        <v>803</v>
      </c>
      <c r="J632" s="61" t="s">
        <v>1046</v>
      </c>
      <c r="K632" s="62">
        <v>15855212.20218249</v>
      </c>
      <c r="L632" s="62">
        <v>15499746.193864949</v>
      </c>
    </row>
    <row r="633" spans="1:12" x14ac:dyDescent="0.3">
      <c r="A633" s="60" t="s">
        <v>33</v>
      </c>
      <c r="B633" s="60" t="s">
        <v>781</v>
      </c>
      <c r="C633" s="60" t="s">
        <v>1044</v>
      </c>
      <c r="D633" s="60" t="s">
        <v>196</v>
      </c>
      <c r="E633" s="39">
        <v>0</v>
      </c>
      <c r="F633" s="60" t="s">
        <v>189</v>
      </c>
      <c r="G633" s="60" t="s">
        <v>220</v>
      </c>
      <c r="H633" s="60" t="s">
        <v>191</v>
      </c>
      <c r="I633" s="60" t="s">
        <v>803</v>
      </c>
      <c r="J633" s="61" t="s">
        <v>1047</v>
      </c>
      <c r="K633" s="62">
        <v>61822761.603242174</v>
      </c>
      <c r="L633" s="62">
        <v>60577446.205860719</v>
      </c>
    </row>
    <row r="634" spans="1:12" x14ac:dyDescent="0.3">
      <c r="A634" s="60" t="s">
        <v>33</v>
      </c>
      <c r="B634" s="60" t="s">
        <v>781</v>
      </c>
      <c r="C634" s="60" t="s">
        <v>1044</v>
      </c>
      <c r="D634" s="60" t="s">
        <v>196</v>
      </c>
      <c r="E634" s="39">
        <v>0</v>
      </c>
      <c r="F634" s="60" t="s">
        <v>189</v>
      </c>
      <c r="G634" s="60" t="s">
        <v>220</v>
      </c>
      <c r="H634" s="60" t="s">
        <v>191</v>
      </c>
      <c r="I634" s="60" t="s">
        <v>806</v>
      </c>
      <c r="J634" s="61" t="s">
        <v>1048</v>
      </c>
      <c r="K634" s="62">
        <v>31068195.045818008</v>
      </c>
      <c r="L634" s="62">
        <v>30442378.58831802</v>
      </c>
    </row>
    <row r="635" spans="1:12" x14ac:dyDescent="0.3">
      <c r="A635" s="60" t="s">
        <v>33</v>
      </c>
      <c r="B635" s="60" t="s">
        <v>781</v>
      </c>
      <c r="C635" s="60" t="s">
        <v>1044</v>
      </c>
      <c r="D635" s="60" t="s">
        <v>196</v>
      </c>
      <c r="E635" s="39">
        <v>0</v>
      </c>
      <c r="F635" s="60" t="s">
        <v>189</v>
      </c>
      <c r="G635" s="60" t="s">
        <v>220</v>
      </c>
      <c r="H635" s="60" t="s">
        <v>191</v>
      </c>
      <c r="I635" s="60" t="s">
        <v>806</v>
      </c>
      <c r="J635" s="61" t="s">
        <v>1049</v>
      </c>
      <c r="K635" s="62">
        <v>178488667.17652237</v>
      </c>
      <c r="L635" s="62">
        <v>174893313.6250343</v>
      </c>
    </row>
    <row r="636" spans="1:12" x14ac:dyDescent="0.3">
      <c r="A636" s="60" t="s">
        <v>33</v>
      </c>
      <c r="B636" s="60" t="s">
        <v>781</v>
      </c>
      <c r="C636" s="60" t="s">
        <v>1044</v>
      </c>
      <c r="D636" s="60" t="s">
        <v>196</v>
      </c>
      <c r="E636" s="39">
        <v>0</v>
      </c>
      <c r="F636" s="60" t="s">
        <v>189</v>
      </c>
      <c r="G636" s="60" t="s">
        <v>220</v>
      </c>
      <c r="H636" s="60" t="s">
        <v>191</v>
      </c>
      <c r="I636" s="60" t="s">
        <v>808</v>
      </c>
      <c r="J636" s="61" t="s">
        <v>1050</v>
      </c>
      <c r="K636" s="62">
        <v>43857024.671791174</v>
      </c>
      <c r="L636" s="62">
        <v>42973598.783157699</v>
      </c>
    </row>
    <row r="637" spans="1:12" x14ac:dyDescent="0.3">
      <c r="A637" s="60" t="s">
        <v>33</v>
      </c>
      <c r="B637" s="60" t="s">
        <v>781</v>
      </c>
      <c r="C637" s="60" t="s">
        <v>1044</v>
      </c>
      <c r="D637" s="60" t="s">
        <v>196</v>
      </c>
      <c r="E637" s="39">
        <v>0</v>
      </c>
      <c r="F637" s="60" t="s">
        <v>189</v>
      </c>
      <c r="G637" s="60" t="s">
        <v>220</v>
      </c>
      <c r="H637" s="60" t="s">
        <v>191</v>
      </c>
      <c r="I637" s="60" t="s">
        <v>808</v>
      </c>
      <c r="J637" s="61" t="s">
        <v>1051</v>
      </c>
      <c r="K637" s="62">
        <v>592052365.146806</v>
      </c>
      <c r="L637" s="62">
        <v>579217697.65747428</v>
      </c>
    </row>
    <row r="638" spans="1:12" x14ac:dyDescent="0.3">
      <c r="A638" s="60" t="s">
        <v>33</v>
      </c>
      <c r="B638" s="60" t="s">
        <v>781</v>
      </c>
      <c r="C638" s="60" t="s">
        <v>1044</v>
      </c>
      <c r="D638" s="60" t="s">
        <v>196</v>
      </c>
      <c r="E638" s="39">
        <v>0</v>
      </c>
      <c r="F638" s="60" t="s">
        <v>189</v>
      </c>
      <c r="G638" s="60" t="s">
        <v>220</v>
      </c>
      <c r="H638" s="60" t="s">
        <v>191</v>
      </c>
      <c r="I638" s="60" t="s">
        <v>808</v>
      </c>
      <c r="J638" s="61" t="s">
        <v>1052</v>
      </c>
      <c r="K638" s="62">
        <v>1593375.675927972</v>
      </c>
      <c r="L638" s="62">
        <v>1561279.8068404589</v>
      </c>
    </row>
    <row r="639" spans="1:12" x14ac:dyDescent="0.3">
      <c r="A639" s="60" t="s">
        <v>33</v>
      </c>
      <c r="B639" s="60" t="s">
        <v>781</v>
      </c>
      <c r="C639" s="60" t="s">
        <v>1044</v>
      </c>
      <c r="D639" s="60" t="s">
        <v>196</v>
      </c>
      <c r="E639" s="39">
        <v>0</v>
      </c>
      <c r="F639" s="60" t="s">
        <v>189</v>
      </c>
      <c r="G639" s="60" t="s">
        <v>220</v>
      </c>
      <c r="H639" s="60" t="s">
        <v>191</v>
      </c>
      <c r="I639" s="60" t="s">
        <v>410</v>
      </c>
      <c r="J639" s="61" t="s">
        <v>1053</v>
      </c>
      <c r="K639" s="62">
        <v>77125240.53551437</v>
      </c>
      <c r="L639" s="62">
        <v>75571682.475749731</v>
      </c>
    </row>
    <row r="640" spans="1:12" x14ac:dyDescent="0.3">
      <c r="A640" s="60" t="s">
        <v>33</v>
      </c>
      <c r="B640" s="60" t="s">
        <v>781</v>
      </c>
      <c r="C640" s="60" t="s">
        <v>1044</v>
      </c>
      <c r="D640" s="60" t="s">
        <v>196</v>
      </c>
      <c r="E640" s="39">
        <v>0</v>
      </c>
      <c r="F640" s="60" t="s">
        <v>189</v>
      </c>
      <c r="G640" s="60" t="s">
        <v>220</v>
      </c>
      <c r="H640" s="60" t="s">
        <v>191</v>
      </c>
      <c r="I640" s="60" t="s">
        <v>814</v>
      </c>
      <c r="J640" s="61" t="s">
        <v>1054</v>
      </c>
      <c r="K640" s="62">
        <v>2203045.5339711211</v>
      </c>
      <c r="L640" s="62">
        <v>2158668.8925296813</v>
      </c>
    </row>
    <row r="641" spans="1:12" x14ac:dyDescent="0.3">
      <c r="A641" s="60" t="s">
        <v>33</v>
      </c>
      <c r="B641" s="60" t="s">
        <v>781</v>
      </c>
      <c r="C641" s="60" t="s">
        <v>1044</v>
      </c>
      <c r="D641" s="60" t="s">
        <v>196</v>
      </c>
      <c r="E641" s="39">
        <v>0</v>
      </c>
      <c r="F641" s="60" t="s">
        <v>189</v>
      </c>
      <c r="G641" s="60" t="s">
        <v>220</v>
      </c>
      <c r="H641" s="60" t="s">
        <v>191</v>
      </c>
      <c r="I641" s="60" t="s">
        <v>814</v>
      </c>
      <c r="J641" s="61" t="s">
        <v>1055</v>
      </c>
      <c r="K641" s="62">
        <v>77644850.872302085</v>
      </c>
      <c r="L641" s="62">
        <v>76080826.137541711</v>
      </c>
    </row>
    <row r="642" spans="1:12" x14ac:dyDescent="0.3">
      <c r="A642" s="60" t="s">
        <v>33</v>
      </c>
      <c r="B642" s="60" t="s">
        <v>781</v>
      </c>
      <c r="C642" s="60" t="s">
        <v>1044</v>
      </c>
      <c r="D642" s="60" t="s">
        <v>196</v>
      </c>
      <c r="E642" s="39">
        <v>0</v>
      </c>
      <c r="F642" s="60" t="s">
        <v>189</v>
      </c>
      <c r="G642" s="60" t="s">
        <v>220</v>
      </c>
      <c r="H642" s="60" t="s">
        <v>191</v>
      </c>
      <c r="I642" s="60" t="s">
        <v>817</v>
      </c>
      <c r="J642" s="61" t="s">
        <v>1056</v>
      </c>
      <c r="K642" s="62">
        <v>7239364.890064355</v>
      </c>
      <c r="L642" s="62">
        <v>7093540.0784404911</v>
      </c>
    </row>
    <row r="643" spans="1:12" x14ac:dyDescent="0.3">
      <c r="A643" s="60" t="s">
        <v>33</v>
      </c>
      <c r="B643" s="60" t="s">
        <v>781</v>
      </c>
      <c r="C643" s="60" t="s">
        <v>1044</v>
      </c>
      <c r="D643" s="60" t="s">
        <v>196</v>
      </c>
      <c r="E643" s="39">
        <v>0</v>
      </c>
      <c r="F643" s="60" t="s">
        <v>189</v>
      </c>
      <c r="G643" s="60" t="s">
        <v>220</v>
      </c>
      <c r="H643" s="60" t="s">
        <v>191</v>
      </c>
      <c r="I643" s="60" t="s">
        <v>817</v>
      </c>
      <c r="J643" s="61" t="s">
        <v>1057</v>
      </c>
      <c r="K643" s="62">
        <v>3799011.3778158952</v>
      </c>
      <c r="L643" s="62">
        <v>3722486.6927171731</v>
      </c>
    </row>
    <row r="644" spans="1:12" ht="15" thickBot="1" x14ac:dyDescent="0.35">
      <c r="A644" s="60" t="s">
        <v>33</v>
      </c>
      <c r="B644" s="60" t="s">
        <v>781</v>
      </c>
      <c r="C644" s="60" t="s">
        <v>1044</v>
      </c>
      <c r="D644" s="60" t="s">
        <v>196</v>
      </c>
      <c r="E644" s="39">
        <v>0</v>
      </c>
      <c r="F644" s="60" t="s">
        <v>189</v>
      </c>
      <c r="G644" s="60" t="s">
        <v>191</v>
      </c>
      <c r="H644" s="60" t="s">
        <v>220</v>
      </c>
      <c r="I644" s="60" t="s">
        <v>231</v>
      </c>
      <c r="J644" s="61" t="s">
        <v>1060</v>
      </c>
      <c r="K644" s="62">
        <v>58122402.819093108</v>
      </c>
      <c r="L644" s="62">
        <v>101853323.84870598</v>
      </c>
    </row>
    <row r="645" spans="1:12" x14ac:dyDescent="0.3">
      <c r="A645" s="60" t="s">
        <v>33</v>
      </c>
      <c r="B645" s="60" t="s">
        <v>781</v>
      </c>
      <c r="C645" s="60" t="s">
        <v>1044</v>
      </c>
      <c r="D645" s="58"/>
      <c r="E645" s="39">
        <v>18</v>
      </c>
      <c r="F645" s="58"/>
      <c r="G645" s="58"/>
      <c r="H645" s="58"/>
      <c r="I645" s="58"/>
      <c r="J645" s="109" t="s">
        <v>1061</v>
      </c>
      <c r="K645" s="110">
        <v>1150871517.5510511</v>
      </c>
      <c r="L645" s="110">
        <v>1171645988.9862351</v>
      </c>
    </row>
    <row r="646" spans="1:12" x14ac:dyDescent="0.3">
      <c r="E646" s="39" t="s">
        <v>1839</v>
      </c>
    </row>
    <row r="647" spans="1:12" x14ac:dyDescent="0.3">
      <c r="A647" s="60" t="s">
        <v>33</v>
      </c>
      <c r="B647" s="60" t="s">
        <v>781</v>
      </c>
      <c r="C647" s="60" t="s">
        <v>1062</v>
      </c>
      <c r="D647" s="60" t="s">
        <v>198</v>
      </c>
      <c r="E647" s="39">
        <v>0</v>
      </c>
      <c r="F647" s="60" t="s">
        <v>189</v>
      </c>
      <c r="G647" s="60" t="s">
        <v>220</v>
      </c>
      <c r="H647" s="60" t="s">
        <v>191</v>
      </c>
      <c r="I647" s="60" t="s">
        <v>803</v>
      </c>
      <c r="J647" s="61" t="s">
        <v>1063</v>
      </c>
      <c r="K647" s="62">
        <v>7022674.4633962391</v>
      </c>
      <c r="L647" s="62">
        <v>7000129.8233962422</v>
      </c>
    </row>
    <row r="648" spans="1:12" x14ac:dyDescent="0.3">
      <c r="A648" s="60" t="s">
        <v>33</v>
      </c>
      <c r="B648" s="60" t="s">
        <v>781</v>
      </c>
      <c r="C648" s="60" t="s">
        <v>1062</v>
      </c>
      <c r="D648" s="60" t="s">
        <v>198</v>
      </c>
      <c r="E648" s="39">
        <v>0</v>
      </c>
      <c r="F648" s="60" t="s">
        <v>189</v>
      </c>
      <c r="G648" s="60" t="s">
        <v>220</v>
      </c>
      <c r="H648" s="60" t="s">
        <v>191</v>
      </c>
      <c r="I648" s="60" t="s">
        <v>803</v>
      </c>
      <c r="J648" s="61" t="s">
        <v>1064</v>
      </c>
      <c r="K648" s="62">
        <v>40180360.228929788</v>
      </c>
      <c r="L648" s="62">
        <v>40147368.628929824</v>
      </c>
    </row>
    <row r="649" spans="1:12" x14ac:dyDescent="0.3">
      <c r="A649" s="60" t="s">
        <v>33</v>
      </c>
      <c r="B649" s="60" t="s">
        <v>781</v>
      </c>
      <c r="C649" s="60" t="s">
        <v>1062</v>
      </c>
      <c r="D649" s="60" t="s">
        <v>198</v>
      </c>
      <c r="E649" s="39">
        <v>0</v>
      </c>
      <c r="F649" s="60" t="s">
        <v>189</v>
      </c>
      <c r="G649" s="60" t="s">
        <v>220</v>
      </c>
      <c r="H649" s="60" t="s">
        <v>191</v>
      </c>
      <c r="I649" s="60" t="s">
        <v>806</v>
      </c>
      <c r="J649" s="61" t="s">
        <v>1065</v>
      </c>
      <c r="K649" s="62">
        <v>1718394.3158939106</v>
      </c>
      <c r="L649" s="62">
        <v>1718394.3158939106</v>
      </c>
    </row>
    <row r="650" spans="1:12" x14ac:dyDescent="0.3">
      <c r="A650" s="60" t="s">
        <v>33</v>
      </c>
      <c r="B650" s="60" t="s">
        <v>781</v>
      </c>
      <c r="C650" s="60" t="s">
        <v>1062</v>
      </c>
      <c r="D650" s="60" t="s">
        <v>198</v>
      </c>
      <c r="E650" s="39">
        <v>0</v>
      </c>
      <c r="F650" s="60" t="s">
        <v>189</v>
      </c>
      <c r="G650" s="60" t="s">
        <v>220</v>
      </c>
      <c r="H650" s="60" t="s">
        <v>191</v>
      </c>
      <c r="I650" s="60" t="s">
        <v>808</v>
      </c>
      <c r="J650" s="61" t="s">
        <v>1066</v>
      </c>
      <c r="K650" s="62">
        <v>271223642.57371438</v>
      </c>
      <c r="L650" s="62">
        <v>269603899.61371458</v>
      </c>
    </row>
    <row r="651" spans="1:12" x14ac:dyDescent="0.3">
      <c r="A651" s="60" t="s">
        <v>33</v>
      </c>
      <c r="B651" s="60" t="s">
        <v>781</v>
      </c>
      <c r="C651" s="60" t="s">
        <v>1062</v>
      </c>
      <c r="D651" s="60" t="s">
        <v>198</v>
      </c>
      <c r="E651" s="39">
        <v>0</v>
      </c>
      <c r="F651" s="60" t="s">
        <v>189</v>
      </c>
      <c r="G651" s="60" t="s">
        <v>220</v>
      </c>
      <c r="H651" s="60" t="s">
        <v>191</v>
      </c>
      <c r="I651" s="60" t="s">
        <v>808</v>
      </c>
      <c r="J651" s="61" t="s">
        <v>1067</v>
      </c>
      <c r="K651" s="62">
        <v>23557795.81112751</v>
      </c>
      <c r="L651" s="62">
        <v>23557795.81112751</v>
      </c>
    </row>
    <row r="652" spans="1:12" x14ac:dyDescent="0.3">
      <c r="A652" s="60" t="s">
        <v>33</v>
      </c>
      <c r="B652" s="60" t="s">
        <v>781</v>
      </c>
      <c r="C652" s="60" t="s">
        <v>1062</v>
      </c>
      <c r="D652" s="60" t="s">
        <v>198</v>
      </c>
      <c r="E652" s="39">
        <v>0</v>
      </c>
      <c r="F652" s="60" t="s">
        <v>189</v>
      </c>
      <c r="G652" s="60" t="s">
        <v>220</v>
      </c>
      <c r="H652" s="60" t="s">
        <v>191</v>
      </c>
      <c r="I652" s="60" t="s">
        <v>410</v>
      </c>
      <c r="J652" s="61" t="s">
        <v>1068</v>
      </c>
      <c r="K652" s="62">
        <v>30351494.412491769</v>
      </c>
      <c r="L652" s="62">
        <v>29944190.772491783</v>
      </c>
    </row>
    <row r="653" spans="1:12" x14ac:dyDescent="0.3">
      <c r="A653" s="60" t="s">
        <v>33</v>
      </c>
      <c r="B653" s="60" t="s">
        <v>781</v>
      </c>
      <c r="C653" s="60" t="s">
        <v>1062</v>
      </c>
      <c r="D653" s="60" t="s">
        <v>198</v>
      </c>
      <c r="E653" s="39">
        <v>0</v>
      </c>
      <c r="F653" s="60" t="s">
        <v>189</v>
      </c>
      <c r="G653" s="60" t="s">
        <v>220</v>
      </c>
      <c r="H653" s="60" t="s">
        <v>191</v>
      </c>
      <c r="I653" s="60" t="s">
        <v>814</v>
      </c>
      <c r="J653" s="61" t="s">
        <v>1069</v>
      </c>
      <c r="K653" s="62">
        <v>33444288.428014219</v>
      </c>
      <c r="L653" s="62">
        <v>33403801.748014212</v>
      </c>
    </row>
    <row r="654" spans="1:12" x14ac:dyDescent="0.3">
      <c r="A654" s="60" t="s">
        <v>33</v>
      </c>
      <c r="B654" s="60" t="s">
        <v>781</v>
      </c>
      <c r="C654" s="60" t="s">
        <v>1062</v>
      </c>
      <c r="D654" s="60" t="s">
        <v>198</v>
      </c>
      <c r="E654" s="39">
        <v>0</v>
      </c>
      <c r="F654" s="60" t="s">
        <v>189</v>
      </c>
      <c r="G654" s="60" t="s">
        <v>220</v>
      </c>
      <c r="H654" s="60" t="s">
        <v>191</v>
      </c>
      <c r="I654" s="60" t="s">
        <v>817</v>
      </c>
      <c r="J654" s="61" t="s">
        <v>1070</v>
      </c>
      <c r="K654" s="62">
        <v>3155781.2967180647</v>
      </c>
      <c r="L654" s="62">
        <v>3149777.3367180638</v>
      </c>
    </row>
    <row r="655" spans="1:12" x14ac:dyDescent="0.3">
      <c r="A655" s="60" t="s">
        <v>33</v>
      </c>
      <c r="B655" s="60" t="s">
        <v>781</v>
      </c>
      <c r="C655" s="60" t="s">
        <v>1062</v>
      </c>
      <c r="D655" s="60" t="s">
        <v>198</v>
      </c>
      <c r="E655" s="39">
        <v>0</v>
      </c>
      <c r="F655" s="60" t="s">
        <v>189</v>
      </c>
      <c r="G655" s="60" t="s">
        <v>220</v>
      </c>
      <c r="H655" s="60" t="s">
        <v>191</v>
      </c>
      <c r="I655" s="60" t="s">
        <v>817</v>
      </c>
      <c r="J655" s="61" t="s">
        <v>1071</v>
      </c>
      <c r="K655" s="62">
        <v>532281.74928296835</v>
      </c>
      <c r="L655" s="62">
        <v>532281.74928296835</v>
      </c>
    </row>
    <row r="656" spans="1:12" x14ac:dyDescent="0.3">
      <c r="A656" s="60" t="s">
        <v>33</v>
      </c>
      <c r="B656" s="60" t="s">
        <v>781</v>
      </c>
      <c r="C656" s="60" t="s">
        <v>1062</v>
      </c>
      <c r="D656" s="60" t="s">
        <v>995</v>
      </c>
      <c r="E656" s="39">
        <v>0</v>
      </c>
      <c r="F656" s="60" t="s">
        <v>189</v>
      </c>
      <c r="G656" s="60" t="s">
        <v>220</v>
      </c>
      <c r="H656" s="60" t="s">
        <v>191</v>
      </c>
      <c r="I656" s="60" t="s">
        <v>803</v>
      </c>
      <c r="J656" s="61" t="s">
        <v>1074</v>
      </c>
      <c r="K656" s="62">
        <v>26669996.757532794</v>
      </c>
      <c r="L656" s="62">
        <v>24363767.157633979</v>
      </c>
    </row>
    <row r="657" spans="1:12" x14ac:dyDescent="0.3">
      <c r="A657" s="60" t="s">
        <v>33</v>
      </c>
      <c r="B657" s="60" t="s">
        <v>781</v>
      </c>
      <c r="C657" s="60" t="s">
        <v>1062</v>
      </c>
      <c r="D657" s="60" t="s">
        <v>995</v>
      </c>
      <c r="E657" s="39">
        <v>0</v>
      </c>
      <c r="F657" s="60" t="s">
        <v>189</v>
      </c>
      <c r="G657" s="60" t="s">
        <v>220</v>
      </c>
      <c r="H657" s="60" t="s">
        <v>191</v>
      </c>
      <c r="I657" s="60" t="s">
        <v>803</v>
      </c>
      <c r="J657" s="61" t="s">
        <v>1075</v>
      </c>
      <c r="K657" s="62">
        <v>6605779.8912406461</v>
      </c>
      <c r="L657" s="62">
        <v>5990806.0503138062</v>
      </c>
    </row>
    <row r="658" spans="1:12" x14ac:dyDescent="0.3">
      <c r="A658" s="60" t="s">
        <v>33</v>
      </c>
      <c r="B658" s="60" t="s">
        <v>781</v>
      </c>
      <c r="C658" s="60" t="s">
        <v>1062</v>
      </c>
      <c r="D658" s="60" t="s">
        <v>995</v>
      </c>
      <c r="E658" s="39">
        <v>0</v>
      </c>
      <c r="F658" s="60" t="s">
        <v>189</v>
      </c>
      <c r="G658" s="60" t="s">
        <v>220</v>
      </c>
      <c r="H658" s="60" t="s">
        <v>191</v>
      </c>
      <c r="I658" s="60" t="s">
        <v>803</v>
      </c>
      <c r="J658" s="61" t="s">
        <v>1076</v>
      </c>
      <c r="K658" s="62">
        <v>14255.235475414309</v>
      </c>
      <c r="L658" s="62">
        <v>13027.117102764556</v>
      </c>
    </row>
    <row r="659" spans="1:12" x14ac:dyDescent="0.3">
      <c r="A659" s="60" t="s">
        <v>33</v>
      </c>
      <c r="B659" s="60" t="s">
        <v>781</v>
      </c>
      <c r="C659" s="60" t="s">
        <v>1062</v>
      </c>
      <c r="D659" s="60" t="s">
        <v>995</v>
      </c>
      <c r="E659" s="39">
        <v>0</v>
      </c>
      <c r="F659" s="60" t="s">
        <v>189</v>
      </c>
      <c r="G659" s="60" t="s">
        <v>220</v>
      </c>
      <c r="H659" s="60" t="s">
        <v>191</v>
      </c>
      <c r="I659" s="60" t="s">
        <v>806</v>
      </c>
      <c r="J659" s="61" t="s">
        <v>1077</v>
      </c>
      <c r="K659" s="62">
        <v>81791.519714322334</v>
      </c>
      <c r="L659" s="62">
        <v>74745.00909993457</v>
      </c>
    </row>
    <row r="660" spans="1:12" x14ac:dyDescent="0.3">
      <c r="A660" s="60" t="s">
        <v>33</v>
      </c>
      <c r="B660" s="60" t="s">
        <v>781</v>
      </c>
      <c r="C660" s="60" t="s">
        <v>1062</v>
      </c>
      <c r="D660" s="60" t="s">
        <v>995</v>
      </c>
      <c r="E660" s="39">
        <v>0</v>
      </c>
      <c r="F660" s="60" t="s">
        <v>189</v>
      </c>
      <c r="G660" s="60" t="s">
        <v>220</v>
      </c>
      <c r="H660" s="60" t="s">
        <v>191</v>
      </c>
      <c r="I660" s="60" t="s">
        <v>806</v>
      </c>
      <c r="J660" s="61" t="s">
        <v>1078</v>
      </c>
      <c r="K660" s="62">
        <v>1670142.5493063789</v>
      </c>
      <c r="L660" s="62">
        <v>1526256.2730477517</v>
      </c>
    </row>
    <row r="661" spans="1:12" x14ac:dyDescent="0.3">
      <c r="A661" s="60" t="s">
        <v>33</v>
      </c>
      <c r="B661" s="60" t="s">
        <v>781</v>
      </c>
      <c r="C661" s="60" t="s">
        <v>1062</v>
      </c>
      <c r="D661" s="60" t="s">
        <v>995</v>
      </c>
      <c r="E661" s="39">
        <v>0</v>
      </c>
      <c r="F661" s="60" t="s">
        <v>189</v>
      </c>
      <c r="G661" s="60" t="s">
        <v>220</v>
      </c>
      <c r="H661" s="60" t="s">
        <v>191</v>
      </c>
      <c r="I661" s="60" t="s">
        <v>808</v>
      </c>
      <c r="J661" s="61" t="s">
        <v>1079</v>
      </c>
      <c r="K661" s="62">
        <v>2378378.9780684002</v>
      </c>
      <c r="L661" s="62">
        <v>1388091.4129952276</v>
      </c>
    </row>
    <row r="662" spans="1:12" x14ac:dyDescent="0.3">
      <c r="A662" s="60" t="s">
        <v>33</v>
      </c>
      <c r="B662" s="60" t="s">
        <v>781</v>
      </c>
      <c r="C662" s="60" t="s">
        <v>1062</v>
      </c>
      <c r="D662" s="60" t="s">
        <v>995</v>
      </c>
      <c r="E662" s="39">
        <v>0</v>
      </c>
      <c r="F662" s="60" t="s">
        <v>189</v>
      </c>
      <c r="G662" s="60" t="s">
        <v>220</v>
      </c>
      <c r="H662" s="60" t="s">
        <v>191</v>
      </c>
      <c r="I662" s="60" t="s">
        <v>808</v>
      </c>
      <c r="J662" s="61" t="s">
        <v>1080</v>
      </c>
      <c r="K662" s="62">
        <v>285730033.91733509</v>
      </c>
      <c r="L662" s="62">
        <v>257799519.75066042</v>
      </c>
    </row>
    <row r="663" spans="1:12" x14ac:dyDescent="0.3">
      <c r="A663" s="60" t="s">
        <v>33</v>
      </c>
      <c r="B663" s="60" t="s">
        <v>781</v>
      </c>
      <c r="C663" s="60" t="s">
        <v>1062</v>
      </c>
      <c r="D663" s="60" t="s">
        <v>995</v>
      </c>
      <c r="E663" s="39">
        <v>0</v>
      </c>
      <c r="F663" s="60" t="s">
        <v>189</v>
      </c>
      <c r="G663" s="60" t="s">
        <v>220</v>
      </c>
      <c r="H663" s="60" t="s">
        <v>191</v>
      </c>
      <c r="I663" s="60" t="s">
        <v>808</v>
      </c>
      <c r="J663" s="61" t="s">
        <v>1081</v>
      </c>
      <c r="K663" s="62">
        <v>1584004.9521983177</v>
      </c>
      <c r="L663" s="62">
        <v>1446074.7007886276</v>
      </c>
    </row>
    <row r="664" spans="1:12" x14ac:dyDescent="0.3">
      <c r="A664" s="60" t="s">
        <v>33</v>
      </c>
      <c r="B664" s="60" t="s">
        <v>781</v>
      </c>
      <c r="C664" s="60" t="s">
        <v>1062</v>
      </c>
      <c r="D664" s="60" t="s">
        <v>995</v>
      </c>
      <c r="E664" s="39">
        <v>0</v>
      </c>
      <c r="F664" s="60" t="s">
        <v>189</v>
      </c>
      <c r="G664" s="60" t="s">
        <v>220</v>
      </c>
      <c r="H664" s="60" t="s">
        <v>191</v>
      </c>
      <c r="I664" s="60" t="s">
        <v>410</v>
      </c>
      <c r="J664" s="61" t="s">
        <v>1082</v>
      </c>
      <c r="K664" s="62">
        <v>28557095.221488956</v>
      </c>
      <c r="L664" s="62">
        <v>25336057.440196317</v>
      </c>
    </row>
    <row r="665" spans="1:12" x14ac:dyDescent="0.3">
      <c r="A665" s="60" t="s">
        <v>33</v>
      </c>
      <c r="B665" s="60" t="s">
        <v>781</v>
      </c>
      <c r="C665" s="60" t="s">
        <v>1062</v>
      </c>
      <c r="D665" s="60" t="s">
        <v>995</v>
      </c>
      <c r="E665" s="39">
        <v>0</v>
      </c>
      <c r="F665" s="60" t="s">
        <v>189</v>
      </c>
      <c r="G665" s="60" t="s">
        <v>220</v>
      </c>
      <c r="H665" s="60" t="s">
        <v>191</v>
      </c>
      <c r="I665" s="60" t="s">
        <v>410</v>
      </c>
      <c r="J665" s="61" t="s">
        <v>1083</v>
      </c>
      <c r="K665" s="62">
        <v>184520.82453800645</v>
      </c>
      <c r="L665" s="62">
        <v>168623.96929893017</v>
      </c>
    </row>
    <row r="666" spans="1:12" x14ac:dyDescent="0.3">
      <c r="A666" s="60" t="s">
        <v>33</v>
      </c>
      <c r="B666" s="60" t="s">
        <v>781</v>
      </c>
      <c r="C666" s="60" t="s">
        <v>1062</v>
      </c>
      <c r="D666" s="60" t="s">
        <v>995</v>
      </c>
      <c r="E666" s="39">
        <v>0</v>
      </c>
      <c r="F666" s="60" t="s">
        <v>189</v>
      </c>
      <c r="G666" s="60" t="s">
        <v>220</v>
      </c>
      <c r="H666" s="60" t="s">
        <v>191</v>
      </c>
      <c r="I666" s="60" t="s">
        <v>814</v>
      </c>
      <c r="J666" s="61" t="s">
        <v>1084</v>
      </c>
      <c r="K666" s="62">
        <v>1969180.627544607</v>
      </c>
      <c r="L666" s="62">
        <v>1799287.539059046</v>
      </c>
    </row>
    <row r="667" spans="1:12" x14ac:dyDescent="0.3">
      <c r="A667" s="60" t="s">
        <v>33</v>
      </c>
      <c r="B667" s="60" t="s">
        <v>781</v>
      </c>
      <c r="C667" s="60" t="s">
        <v>1062</v>
      </c>
      <c r="D667" s="60" t="s">
        <v>995</v>
      </c>
      <c r="E667" s="39">
        <v>0</v>
      </c>
      <c r="F667" s="60" t="s">
        <v>189</v>
      </c>
      <c r="G667" s="60" t="s">
        <v>220</v>
      </c>
      <c r="H667" s="60" t="s">
        <v>191</v>
      </c>
      <c r="I667" s="60" t="s">
        <v>814</v>
      </c>
      <c r="J667" s="61" t="s">
        <v>1085</v>
      </c>
      <c r="K667" s="62">
        <v>31344605.006452758</v>
      </c>
      <c r="L667" s="62">
        <v>28339440.285116989</v>
      </c>
    </row>
    <row r="668" spans="1:12" x14ac:dyDescent="0.3">
      <c r="A668" s="60" t="s">
        <v>33</v>
      </c>
      <c r="B668" s="60" t="s">
        <v>781</v>
      </c>
      <c r="C668" s="60" t="s">
        <v>1062</v>
      </c>
      <c r="D668" s="60" t="s">
        <v>995</v>
      </c>
      <c r="E668" s="39">
        <v>0</v>
      </c>
      <c r="F668" s="60" t="s">
        <v>189</v>
      </c>
      <c r="G668" s="60" t="s">
        <v>220</v>
      </c>
      <c r="H668" s="60" t="s">
        <v>191</v>
      </c>
      <c r="I668" s="60" t="s">
        <v>817</v>
      </c>
      <c r="J668" s="61" t="s">
        <v>1086</v>
      </c>
      <c r="K668" s="62">
        <v>1500863.9414350302</v>
      </c>
      <c r="L668" s="62">
        <v>1365196.2824244006</v>
      </c>
    </row>
    <row r="669" spans="1:12" x14ac:dyDescent="0.3">
      <c r="A669" s="60" t="s">
        <v>33</v>
      </c>
      <c r="B669" s="60" t="s">
        <v>781</v>
      </c>
      <c r="C669" s="60" t="s">
        <v>1062</v>
      </c>
      <c r="D669" s="60" t="s">
        <v>995</v>
      </c>
      <c r="E669" s="39">
        <v>0</v>
      </c>
      <c r="F669" s="60" t="s">
        <v>189</v>
      </c>
      <c r="G669" s="60" t="s">
        <v>220</v>
      </c>
      <c r="H669" s="60" t="s">
        <v>191</v>
      </c>
      <c r="I669" s="60" t="s">
        <v>817</v>
      </c>
      <c r="J669" s="61" t="s">
        <v>1087</v>
      </c>
      <c r="K669" s="62">
        <v>2634605.6292177881</v>
      </c>
      <c r="L669" s="62">
        <v>2389496.2869761311</v>
      </c>
    </row>
    <row r="670" spans="1:12" x14ac:dyDescent="0.3">
      <c r="A670" s="60" t="s">
        <v>33</v>
      </c>
      <c r="B670" s="60" t="s">
        <v>781</v>
      </c>
      <c r="C670" s="60" t="s">
        <v>1062</v>
      </c>
      <c r="D670" s="60" t="s">
        <v>995</v>
      </c>
      <c r="E670" s="39">
        <v>0</v>
      </c>
      <c r="F670" s="60" t="s">
        <v>189</v>
      </c>
      <c r="G670" s="60" t="s">
        <v>220</v>
      </c>
      <c r="H670" s="60" t="s">
        <v>191</v>
      </c>
      <c r="I670" s="60" t="s">
        <v>817</v>
      </c>
      <c r="J670" s="61" t="s">
        <v>1088</v>
      </c>
      <c r="K670" s="62">
        <v>28693.353691433618</v>
      </c>
      <c r="L670" s="62">
        <v>26221.361215254412</v>
      </c>
    </row>
    <row r="671" spans="1:12" ht="15" thickBot="1" x14ac:dyDescent="0.35">
      <c r="A671" s="60" t="s">
        <v>33</v>
      </c>
      <c r="B671" s="60" t="s">
        <v>781</v>
      </c>
      <c r="C671" s="60" t="s">
        <v>1062</v>
      </c>
      <c r="D671" s="60" t="s">
        <v>995</v>
      </c>
      <c r="E671" s="39">
        <v>0</v>
      </c>
      <c r="F671" s="60" t="s">
        <v>189</v>
      </c>
      <c r="G671" s="60" t="s">
        <v>191</v>
      </c>
      <c r="H671" s="60" t="s">
        <v>220</v>
      </c>
      <c r="I671" s="60" t="s">
        <v>231</v>
      </c>
      <c r="J671" s="61" t="s">
        <v>1093</v>
      </c>
      <c r="K671" s="62">
        <v>247449816.32214177</v>
      </c>
      <c r="L671" s="62">
        <v>291927367.04659098</v>
      </c>
    </row>
    <row r="672" spans="1:12" x14ac:dyDescent="0.3">
      <c r="A672" s="60" t="s">
        <v>33</v>
      </c>
      <c r="B672" s="60" t="s">
        <v>781</v>
      </c>
      <c r="C672" s="60" t="s">
        <v>1062</v>
      </c>
      <c r="D672" s="58"/>
      <c r="E672" s="39">
        <v>14</v>
      </c>
      <c r="F672" s="58"/>
      <c r="G672" s="58"/>
      <c r="H672" s="58"/>
      <c r="I672" s="58"/>
      <c r="J672" s="109" t="s">
        <v>1094</v>
      </c>
      <c r="K672" s="110">
        <v>1049590478.0069505</v>
      </c>
      <c r="L672" s="110">
        <v>1053011617.4820896</v>
      </c>
    </row>
    <row r="673" spans="1:12" x14ac:dyDescent="0.3">
      <c r="E673" s="39" t="s">
        <v>1839</v>
      </c>
    </row>
    <row r="674" spans="1:12" x14ac:dyDescent="0.3">
      <c r="A674" s="60" t="s">
        <v>33</v>
      </c>
      <c r="B674" s="60" t="s">
        <v>781</v>
      </c>
      <c r="C674" s="60" t="s">
        <v>1095</v>
      </c>
      <c r="D674" s="60" t="s">
        <v>212</v>
      </c>
      <c r="E674" s="39">
        <v>0</v>
      </c>
      <c r="F674" s="60" t="s">
        <v>283</v>
      </c>
      <c r="G674" s="60" t="s">
        <v>310</v>
      </c>
      <c r="H674" s="60" t="s">
        <v>191</v>
      </c>
      <c r="I674" s="60" t="s">
        <v>803</v>
      </c>
      <c r="J674" s="61" t="s">
        <v>1096</v>
      </c>
      <c r="K674" s="62">
        <v>3888725.58</v>
      </c>
      <c r="L674" s="62">
        <v>3888725.58</v>
      </c>
    </row>
    <row r="675" spans="1:12" x14ac:dyDescent="0.3">
      <c r="A675" s="60" t="s">
        <v>33</v>
      </c>
      <c r="B675" s="60" t="s">
        <v>781</v>
      </c>
      <c r="C675" s="60" t="s">
        <v>1095</v>
      </c>
      <c r="D675" s="60" t="s">
        <v>212</v>
      </c>
      <c r="E675" s="39">
        <v>0</v>
      </c>
      <c r="F675" s="60" t="s">
        <v>283</v>
      </c>
      <c r="G675" s="60" t="s">
        <v>310</v>
      </c>
      <c r="H675" s="60" t="s">
        <v>191</v>
      </c>
      <c r="I675" s="60" t="s">
        <v>808</v>
      </c>
      <c r="J675" s="61" t="s">
        <v>1097</v>
      </c>
      <c r="K675" s="62">
        <v>51556083.219999999</v>
      </c>
      <c r="L675" s="62">
        <v>51556083.219999999</v>
      </c>
    </row>
    <row r="676" spans="1:12" ht="15" thickBot="1" x14ac:dyDescent="0.35">
      <c r="A676" s="60" t="s">
        <v>33</v>
      </c>
      <c r="B676" s="60" t="s">
        <v>781</v>
      </c>
      <c r="C676" s="60" t="s">
        <v>1095</v>
      </c>
      <c r="D676" s="60" t="s">
        <v>212</v>
      </c>
      <c r="E676" s="39">
        <v>0</v>
      </c>
      <c r="F676" s="60" t="s">
        <v>283</v>
      </c>
      <c r="G676" s="60" t="s">
        <v>310</v>
      </c>
      <c r="H676" s="60" t="s">
        <v>191</v>
      </c>
      <c r="I676" s="60" t="s">
        <v>814</v>
      </c>
      <c r="J676" s="61" t="s">
        <v>1098</v>
      </c>
      <c r="K676" s="62">
        <v>6126698.7599999998</v>
      </c>
      <c r="L676" s="62">
        <v>6126698.7599999998</v>
      </c>
    </row>
    <row r="677" spans="1:12" x14ac:dyDescent="0.3">
      <c r="A677" s="60" t="s">
        <v>33</v>
      </c>
      <c r="B677" s="60" t="s">
        <v>781</v>
      </c>
      <c r="C677" s="60" t="s">
        <v>1095</v>
      </c>
      <c r="D677" s="58"/>
      <c r="E677" s="39">
        <v>24</v>
      </c>
      <c r="F677" s="58"/>
      <c r="G677" s="58"/>
      <c r="H677" s="58"/>
      <c r="I677" s="58"/>
      <c r="J677" s="109" t="s">
        <v>1101</v>
      </c>
      <c r="K677" s="110">
        <v>61571507.559999995</v>
      </c>
      <c r="L677" s="110">
        <v>61571507.559999995</v>
      </c>
    </row>
    <row r="678" spans="1:12" x14ac:dyDescent="0.3">
      <c r="E678" s="39" t="s">
        <v>1839</v>
      </c>
    </row>
    <row r="679" spans="1:12" x14ac:dyDescent="0.3">
      <c r="A679" s="60" t="s">
        <v>33</v>
      </c>
      <c r="B679" s="60" t="s">
        <v>781</v>
      </c>
      <c r="C679" s="60" t="s">
        <v>111</v>
      </c>
      <c r="D679" s="60" t="s">
        <v>1102</v>
      </c>
      <c r="E679" s="39">
        <v>0</v>
      </c>
      <c r="F679" s="60" t="s">
        <v>189</v>
      </c>
      <c r="G679" s="60" t="s">
        <v>220</v>
      </c>
      <c r="H679" s="60" t="s">
        <v>191</v>
      </c>
      <c r="I679" s="60" t="s">
        <v>803</v>
      </c>
      <c r="J679" s="61" t="s">
        <v>1103</v>
      </c>
      <c r="K679" s="62">
        <v>31023135.127765048</v>
      </c>
      <c r="L679" s="62">
        <v>31262100.713609193</v>
      </c>
    </row>
    <row r="680" spans="1:12" x14ac:dyDescent="0.3">
      <c r="A680" s="60" t="s">
        <v>33</v>
      </c>
      <c r="B680" s="60" t="s">
        <v>781</v>
      </c>
      <c r="C680" s="60" t="s">
        <v>111</v>
      </c>
      <c r="D680" s="60" t="s">
        <v>1102</v>
      </c>
      <c r="E680" s="39">
        <v>0</v>
      </c>
      <c r="F680" s="60" t="s">
        <v>189</v>
      </c>
      <c r="G680" s="60" t="s">
        <v>220</v>
      </c>
      <c r="H680" s="60" t="s">
        <v>191</v>
      </c>
      <c r="I680" s="60" t="s">
        <v>806</v>
      </c>
      <c r="J680" s="61" t="s">
        <v>1104</v>
      </c>
      <c r="K680" s="62">
        <v>12060576.779831639</v>
      </c>
      <c r="L680" s="62">
        <v>12153477.216358807</v>
      </c>
    </row>
    <row r="681" spans="1:12" x14ac:dyDescent="0.3">
      <c r="A681" s="60" t="s">
        <v>33</v>
      </c>
      <c r="B681" s="60" t="s">
        <v>781</v>
      </c>
      <c r="C681" s="60" t="s">
        <v>111</v>
      </c>
      <c r="D681" s="60" t="s">
        <v>1102</v>
      </c>
      <c r="E681" s="39">
        <v>0</v>
      </c>
      <c r="F681" s="60" t="s">
        <v>189</v>
      </c>
      <c r="G681" s="60" t="s">
        <v>220</v>
      </c>
      <c r="H681" s="60" t="s">
        <v>191</v>
      </c>
      <c r="I681" s="60" t="s">
        <v>808</v>
      </c>
      <c r="J681" s="61" t="s">
        <v>1105</v>
      </c>
      <c r="K681" s="62">
        <v>346246827.86113364</v>
      </c>
      <c r="L681" s="62">
        <v>347383190.61410773</v>
      </c>
    </row>
    <row r="682" spans="1:12" x14ac:dyDescent="0.3">
      <c r="A682" s="60" t="s">
        <v>33</v>
      </c>
      <c r="B682" s="60" t="s">
        <v>781</v>
      </c>
      <c r="C682" s="60" t="s">
        <v>111</v>
      </c>
      <c r="D682" s="60" t="s">
        <v>1102</v>
      </c>
      <c r="E682" s="39">
        <v>0</v>
      </c>
      <c r="F682" s="60" t="s">
        <v>189</v>
      </c>
      <c r="G682" s="60" t="s">
        <v>220</v>
      </c>
      <c r="H682" s="60" t="s">
        <v>191</v>
      </c>
      <c r="I682" s="60" t="s">
        <v>808</v>
      </c>
      <c r="J682" s="61" t="s">
        <v>1106</v>
      </c>
      <c r="K682" s="62">
        <v>18218369.759902865</v>
      </c>
      <c r="L682" s="62">
        <v>18358731.944589201</v>
      </c>
    </row>
    <row r="683" spans="1:12" x14ac:dyDescent="0.3">
      <c r="A683" s="60" t="s">
        <v>33</v>
      </c>
      <c r="B683" s="60" t="s">
        <v>781</v>
      </c>
      <c r="C683" s="60" t="s">
        <v>111</v>
      </c>
      <c r="D683" s="60" t="s">
        <v>1102</v>
      </c>
      <c r="E683" s="39">
        <v>0</v>
      </c>
      <c r="F683" s="60" t="s">
        <v>189</v>
      </c>
      <c r="G683" s="60" t="s">
        <v>220</v>
      </c>
      <c r="H683" s="60" t="s">
        <v>191</v>
      </c>
      <c r="I683" s="60" t="s">
        <v>410</v>
      </c>
      <c r="J683" s="61" t="s">
        <v>1107</v>
      </c>
      <c r="K683" s="62">
        <v>40436425.796019636</v>
      </c>
      <c r="L683" s="62">
        <v>40721950.018084012</v>
      </c>
    </row>
    <row r="684" spans="1:12" x14ac:dyDescent="0.3">
      <c r="A684" s="60" t="s">
        <v>33</v>
      </c>
      <c r="B684" s="60" t="s">
        <v>781</v>
      </c>
      <c r="C684" s="60" t="s">
        <v>111</v>
      </c>
      <c r="D684" s="60" t="s">
        <v>1102</v>
      </c>
      <c r="E684" s="39">
        <v>0</v>
      </c>
      <c r="F684" s="60" t="s">
        <v>189</v>
      </c>
      <c r="G684" s="60" t="s">
        <v>220</v>
      </c>
      <c r="H684" s="60" t="s">
        <v>191</v>
      </c>
      <c r="I684" s="60" t="s">
        <v>814</v>
      </c>
      <c r="J684" s="61" t="s">
        <v>1108</v>
      </c>
      <c r="K684" s="62">
        <v>50399430.918947861</v>
      </c>
      <c r="L684" s="62">
        <v>50736876.606792845</v>
      </c>
    </row>
    <row r="685" spans="1:12" x14ac:dyDescent="0.3">
      <c r="A685" s="60" t="s">
        <v>33</v>
      </c>
      <c r="B685" s="60" t="s">
        <v>781</v>
      </c>
      <c r="C685" s="60" t="s">
        <v>111</v>
      </c>
      <c r="D685" s="60" t="s">
        <v>1102</v>
      </c>
      <c r="E685" s="39">
        <v>0</v>
      </c>
      <c r="F685" s="60" t="s">
        <v>189</v>
      </c>
      <c r="G685" s="60" t="s">
        <v>220</v>
      </c>
      <c r="H685" s="60" t="s">
        <v>191</v>
      </c>
      <c r="I685" s="60" t="s">
        <v>817</v>
      </c>
      <c r="J685" s="61" t="s">
        <v>1109</v>
      </c>
      <c r="K685" s="62">
        <v>12083583.381588558</v>
      </c>
      <c r="L685" s="62">
        <v>12176661.033798296</v>
      </c>
    </row>
    <row r="686" spans="1:12" ht="15" thickBot="1" x14ac:dyDescent="0.35">
      <c r="A686" s="60" t="s">
        <v>33</v>
      </c>
      <c r="B686" s="60" t="s">
        <v>781</v>
      </c>
      <c r="C686" s="60" t="s">
        <v>111</v>
      </c>
      <c r="D686" s="60" t="s">
        <v>1102</v>
      </c>
      <c r="E686" s="39">
        <v>0</v>
      </c>
      <c r="F686" s="60" t="s">
        <v>189</v>
      </c>
      <c r="G686" s="60" t="s">
        <v>191</v>
      </c>
      <c r="H686" s="60" t="s">
        <v>220</v>
      </c>
      <c r="I686" s="60" t="s">
        <v>231</v>
      </c>
      <c r="J686" s="61" t="s">
        <v>1112</v>
      </c>
      <c r="K686" s="62">
        <v>116280713.87686802</v>
      </c>
      <c r="L686" s="62">
        <v>171933626.05224079</v>
      </c>
    </row>
    <row r="687" spans="1:12" x14ac:dyDescent="0.3">
      <c r="A687" s="60" t="s">
        <v>33</v>
      </c>
      <c r="B687" s="60" t="s">
        <v>781</v>
      </c>
      <c r="C687" s="60" t="s">
        <v>111</v>
      </c>
      <c r="D687" s="58"/>
      <c r="E687" s="39">
        <v>15</v>
      </c>
      <c r="F687" s="58"/>
      <c r="G687" s="58"/>
      <c r="H687" s="58"/>
      <c r="I687" s="58"/>
      <c r="J687" s="109" t="s">
        <v>1113</v>
      </c>
      <c r="K687" s="110">
        <v>626749063.50205731</v>
      </c>
      <c r="L687" s="110">
        <v>684726614.19958091</v>
      </c>
    </row>
    <row r="688" spans="1:12" x14ac:dyDescent="0.3">
      <c r="E688" s="39" t="s">
        <v>1839</v>
      </c>
    </row>
    <row r="689" spans="1:12" x14ac:dyDescent="0.3">
      <c r="A689" s="60" t="s">
        <v>33</v>
      </c>
      <c r="B689" s="60" t="s">
        <v>781</v>
      </c>
      <c r="C689" s="60" t="s">
        <v>1114</v>
      </c>
      <c r="D689" s="60" t="s">
        <v>210</v>
      </c>
      <c r="E689" s="39">
        <v>0</v>
      </c>
      <c r="F689" s="60" t="s">
        <v>189</v>
      </c>
      <c r="G689" s="60" t="s">
        <v>220</v>
      </c>
      <c r="H689" s="60" t="s">
        <v>191</v>
      </c>
      <c r="I689" s="60" t="s">
        <v>803</v>
      </c>
      <c r="J689" s="61" t="s">
        <v>1115</v>
      </c>
      <c r="K689" s="62">
        <v>37480538.039344586</v>
      </c>
      <c r="L689" s="62">
        <v>37098343.892433889</v>
      </c>
    </row>
    <row r="690" spans="1:12" x14ac:dyDescent="0.3">
      <c r="A690" s="60" t="s">
        <v>33</v>
      </c>
      <c r="B690" s="60" t="s">
        <v>781</v>
      </c>
      <c r="C690" s="60" t="s">
        <v>1114</v>
      </c>
      <c r="D690" s="60" t="s">
        <v>210</v>
      </c>
      <c r="E690" s="39">
        <v>0</v>
      </c>
      <c r="F690" s="60" t="s">
        <v>189</v>
      </c>
      <c r="G690" s="60" t="s">
        <v>220</v>
      </c>
      <c r="H690" s="60" t="s">
        <v>191</v>
      </c>
      <c r="I690" s="60" t="s">
        <v>803</v>
      </c>
      <c r="J690" s="61" t="s">
        <v>1116</v>
      </c>
      <c r="K690" s="62">
        <v>103666008.52054921</v>
      </c>
      <c r="L690" s="62">
        <v>102547632.6463037</v>
      </c>
    </row>
    <row r="691" spans="1:12" x14ac:dyDescent="0.3">
      <c r="A691" s="60" t="s">
        <v>33</v>
      </c>
      <c r="B691" s="60" t="s">
        <v>781</v>
      </c>
      <c r="C691" s="60" t="s">
        <v>1114</v>
      </c>
      <c r="D691" s="60" t="s">
        <v>210</v>
      </c>
      <c r="E691" s="39">
        <v>0</v>
      </c>
      <c r="F691" s="60" t="s">
        <v>189</v>
      </c>
      <c r="G691" s="60" t="s">
        <v>220</v>
      </c>
      <c r="H691" s="60" t="s">
        <v>191</v>
      </c>
      <c r="I691" s="60" t="s">
        <v>803</v>
      </c>
      <c r="J691" s="61" t="s">
        <v>1117</v>
      </c>
      <c r="K691" s="62">
        <v>2950290.3140625809</v>
      </c>
      <c r="L691" s="62">
        <v>2920644.6874244874</v>
      </c>
    </row>
    <row r="692" spans="1:12" x14ac:dyDescent="0.3">
      <c r="A692" s="60" t="s">
        <v>33</v>
      </c>
      <c r="B692" s="60" t="s">
        <v>781</v>
      </c>
      <c r="C692" s="60" t="s">
        <v>1114</v>
      </c>
      <c r="D692" s="60" t="s">
        <v>210</v>
      </c>
      <c r="E692" s="39">
        <v>0</v>
      </c>
      <c r="F692" s="60" t="s">
        <v>189</v>
      </c>
      <c r="G692" s="60" t="s">
        <v>220</v>
      </c>
      <c r="H692" s="60" t="s">
        <v>191</v>
      </c>
      <c r="I692" s="60" t="s">
        <v>806</v>
      </c>
      <c r="J692" s="61" t="s">
        <v>1118</v>
      </c>
      <c r="K692" s="62">
        <v>20262173.899969019</v>
      </c>
      <c r="L692" s="62">
        <v>19898200.527885869</v>
      </c>
    </row>
    <row r="693" spans="1:12" x14ac:dyDescent="0.3">
      <c r="A693" s="60" t="s">
        <v>33</v>
      </c>
      <c r="B693" s="60" t="s">
        <v>781</v>
      </c>
      <c r="C693" s="60" t="s">
        <v>1114</v>
      </c>
      <c r="D693" s="60" t="s">
        <v>210</v>
      </c>
      <c r="E693" s="39">
        <v>0</v>
      </c>
      <c r="F693" s="60" t="s">
        <v>189</v>
      </c>
      <c r="G693" s="60" t="s">
        <v>220</v>
      </c>
      <c r="H693" s="60" t="s">
        <v>191</v>
      </c>
      <c r="I693" s="60" t="s">
        <v>806</v>
      </c>
      <c r="J693" s="61" t="s">
        <v>1119</v>
      </c>
      <c r="K693" s="62">
        <v>6696508.5258511258</v>
      </c>
      <c r="L693" s="62">
        <v>6462539.3517364217</v>
      </c>
    </row>
    <row r="694" spans="1:12" x14ac:dyDescent="0.3">
      <c r="A694" s="60" t="s">
        <v>33</v>
      </c>
      <c r="B694" s="60" t="s">
        <v>781</v>
      </c>
      <c r="C694" s="60" t="s">
        <v>1114</v>
      </c>
      <c r="D694" s="60" t="s">
        <v>210</v>
      </c>
      <c r="E694" s="39">
        <v>0</v>
      </c>
      <c r="F694" s="60" t="s">
        <v>189</v>
      </c>
      <c r="G694" s="60" t="s">
        <v>220</v>
      </c>
      <c r="H694" s="60" t="s">
        <v>191</v>
      </c>
      <c r="I694" s="60" t="s">
        <v>806</v>
      </c>
      <c r="J694" s="61" t="s">
        <v>1120</v>
      </c>
      <c r="K694" s="62">
        <v>426434.19120134041</v>
      </c>
      <c r="L694" s="62">
        <v>422353.35182832903</v>
      </c>
    </row>
    <row r="695" spans="1:12" x14ac:dyDescent="0.3">
      <c r="A695" s="60" t="s">
        <v>33</v>
      </c>
      <c r="B695" s="60" t="s">
        <v>781</v>
      </c>
      <c r="C695" s="60" t="s">
        <v>1114</v>
      </c>
      <c r="D695" s="60" t="s">
        <v>210</v>
      </c>
      <c r="E695" s="39">
        <v>0</v>
      </c>
      <c r="F695" s="60" t="s">
        <v>189</v>
      </c>
      <c r="G695" s="60" t="s">
        <v>220</v>
      </c>
      <c r="H695" s="60" t="s">
        <v>191</v>
      </c>
      <c r="I695" s="60" t="s">
        <v>808</v>
      </c>
      <c r="J695" s="61" t="s">
        <v>1121</v>
      </c>
      <c r="K695" s="62">
        <v>110864938.38650937</v>
      </c>
      <c r="L695" s="62">
        <v>109803996.24118188</v>
      </c>
    </row>
    <row r="696" spans="1:12" x14ac:dyDescent="0.3">
      <c r="A696" s="60" t="s">
        <v>33</v>
      </c>
      <c r="B696" s="60" t="s">
        <v>781</v>
      </c>
      <c r="C696" s="60" t="s">
        <v>1114</v>
      </c>
      <c r="D696" s="60" t="s">
        <v>210</v>
      </c>
      <c r="E696" s="39">
        <v>0</v>
      </c>
      <c r="F696" s="60" t="s">
        <v>189</v>
      </c>
      <c r="G696" s="60" t="s">
        <v>220</v>
      </c>
      <c r="H696" s="60" t="s">
        <v>191</v>
      </c>
      <c r="I696" s="60" t="s">
        <v>808</v>
      </c>
      <c r="J696" s="61" t="s">
        <v>1122</v>
      </c>
      <c r="K696" s="62">
        <v>360452130.91023898</v>
      </c>
      <c r="L696" s="62">
        <v>354712614.27496016</v>
      </c>
    </row>
    <row r="697" spans="1:12" x14ac:dyDescent="0.3">
      <c r="A697" s="60" t="s">
        <v>33</v>
      </c>
      <c r="B697" s="60" t="s">
        <v>781</v>
      </c>
      <c r="C697" s="60" t="s">
        <v>1114</v>
      </c>
      <c r="D697" s="60" t="s">
        <v>210</v>
      </c>
      <c r="E697" s="39">
        <v>0</v>
      </c>
      <c r="F697" s="60" t="s">
        <v>189</v>
      </c>
      <c r="G697" s="60" t="s">
        <v>220</v>
      </c>
      <c r="H697" s="60" t="s">
        <v>191</v>
      </c>
      <c r="I697" s="60" t="s">
        <v>808</v>
      </c>
      <c r="J697" s="61" t="s">
        <v>1123</v>
      </c>
      <c r="K697" s="62">
        <v>383750389.36694229</v>
      </c>
      <c r="L697" s="62">
        <v>378547624.47131014</v>
      </c>
    </row>
    <row r="698" spans="1:12" x14ac:dyDescent="0.3">
      <c r="A698" s="60" t="s">
        <v>33</v>
      </c>
      <c r="B698" s="60" t="s">
        <v>781</v>
      </c>
      <c r="C698" s="60" t="s">
        <v>1114</v>
      </c>
      <c r="D698" s="60" t="s">
        <v>210</v>
      </c>
      <c r="E698" s="39">
        <v>0</v>
      </c>
      <c r="F698" s="60" t="s">
        <v>189</v>
      </c>
      <c r="G698" s="60" t="s">
        <v>220</v>
      </c>
      <c r="H698" s="60" t="s">
        <v>191</v>
      </c>
      <c r="I698" s="60" t="s">
        <v>808</v>
      </c>
      <c r="J698" s="61" t="s">
        <v>1124</v>
      </c>
      <c r="K698" s="62">
        <v>38640094.771683402</v>
      </c>
      <c r="L698" s="62">
        <v>38270321.373173885</v>
      </c>
    </row>
    <row r="699" spans="1:12" x14ac:dyDescent="0.3">
      <c r="A699" s="60" t="s">
        <v>33</v>
      </c>
      <c r="B699" s="60" t="s">
        <v>781</v>
      </c>
      <c r="C699" s="60" t="s">
        <v>1114</v>
      </c>
      <c r="D699" s="60" t="s">
        <v>210</v>
      </c>
      <c r="E699" s="39">
        <v>0</v>
      </c>
      <c r="F699" s="60" t="s">
        <v>189</v>
      </c>
      <c r="G699" s="60" t="s">
        <v>220</v>
      </c>
      <c r="H699" s="60" t="s">
        <v>191</v>
      </c>
      <c r="I699" s="60" t="s">
        <v>410</v>
      </c>
      <c r="J699" s="61" t="s">
        <v>1125</v>
      </c>
      <c r="K699" s="62">
        <v>46677498.448385358</v>
      </c>
      <c r="L699" s="62">
        <v>46168098.474537231</v>
      </c>
    </row>
    <row r="700" spans="1:12" x14ac:dyDescent="0.3">
      <c r="A700" s="60" t="s">
        <v>33</v>
      </c>
      <c r="B700" s="60" t="s">
        <v>781</v>
      </c>
      <c r="C700" s="60" t="s">
        <v>1114</v>
      </c>
      <c r="D700" s="60" t="s">
        <v>210</v>
      </c>
      <c r="E700" s="39">
        <v>0</v>
      </c>
      <c r="F700" s="60" t="s">
        <v>189</v>
      </c>
      <c r="G700" s="60" t="s">
        <v>220</v>
      </c>
      <c r="H700" s="60" t="s">
        <v>191</v>
      </c>
      <c r="I700" s="60" t="s">
        <v>410</v>
      </c>
      <c r="J700" s="61" t="s">
        <v>1126</v>
      </c>
      <c r="K700" s="62">
        <v>41154114.523516245</v>
      </c>
      <c r="L700" s="62">
        <v>40712023.593155578</v>
      </c>
    </row>
    <row r="701" spans="1:12" x14ac:dyDescent="0.3">
      <c r="A701" s="60" t="s">
        <v>33</v>
      </c>
      <c r="B701" s="60" t="s">
        <v>781</v>
      </c>
      <c r="C701" s="60" t="s">
        <v>1114</v>
      </c>
      <c r="D701" s="60" t="s">
        <v>210</v>
      </c>
      <c r="E701" s="39">
        <v>0</v>
      </c>
      <c r="F701" s="60" t="s">
        <v>189</v>
      </c>
      <c r="G701" s="60" t="s">
        <v>220</v>
      </c>
      <c r="H701" s="60" t="s">
        <v>191</v>
      </c>
      <c r="I701" s="60" t="s">
        <v>814</v>
      </c>
      <c r="J701" s="61" t="s">
        <v>1127</v>
      </c>
      <c r="K701" s="62">
        <v>31397542.634217143</v>
      </c>
      <c r="L701" s="62">
        <v>31097078.152613182</v>
      </c>
    </row>
    <row r="702" spans="1:12" x14ac:dyDescent="0.3">
      <c r="A702" s="60" t="s">
        <v>33</v>
      </c>
      <c r="B702" s="60" t="s">
        <v>781</v>
      </c>
      <c r="C702" s="60" t="s">
        <v>1114</v>
      </c>
      <c r="D702" s="60" t="s">
        <v>210</v>
      </c>
      <c r="E702" s="39">
        <v>0</v>
      </c>
      <c r="F702" s="60" t="s">
        <v>189</v>
      </c>
      <c r="G702" s="60" t="s">
        <v>220</v>
      </c>
      <c r="H702" s="60" t="s">
        <v>191</v>
      </c>
      <c r="I702" s="60" t="s">
        <v>814</v>
      </c>
      <c r="J702" s="61" t="s">
        <v>1128</v>
      </c>
      <c r="K702" s="62">
        <v>1222075.2169628593</v>
      </c>
      <c r="L702" s="62">
        <v>1210380.3464176201</v>
      </c>
    </row>
    <row r="703" spans="1:12" x14ac:dyDescent="0.3">
      <c r="A703" s="60" t="s">
        <v>33</v>
      </c>
      <c r="B703" s="60" t="s">
        <v>781</v>
      </c>
      <c r="C703" s="60" t="s">
        <v>1114</v>
      </c>
      <c r="D703" s="60" t="s">
        <v>210</v>
      </c>
      <c r="E703" s="39">
        <v>0</v>
      </c>
      <c r="F703" s="60" t="s">
        <v>189</v>
      </c>
      <c r="G703" s="60" t="s">
        <v>220</v>
      </c>
      <c r="H703" s="60" t="s">
        <v>191</v>
      </c>
      <c r="I703" s="60" t="s">
        <v>814</v>
      </c>
      <c r="J703" s="61" t="s">
        <v>1129</v>
      </c>
      <c r="K703" s="62">
        <v>68324382.909478366</v>
      </c>
      <c r="L703" s="62">
        <v>67626263.545874536</v>
      </c>
    </row>
    <row r="704" spans="1:12" x14ac:dyDescent="0.3">
      <c r="A704" s="60" t="s">
        <v>33</v>
      </c>
      <c r="B704" s="60" t="s">
        <v>781</v>
      </c>
      <c r="C704" s="60" t="s">
        <v>1114</v>
      </c>
      <c r="D704" s="60" t="s">
        <v>210</v>
      </c>
      <c r="E704" s="39">
        <v>0</v>
      </c>
      <c r="F704" s="60" t="s">
        <v>189</v>
      </c>
      <c r="G704" s="60" t="s">
        <v>220</v>
      </c>
      <c r="H704" s="60" t="s">
        <v>191</v>
      </c>
      <c r="I704" s="60" t="s">
        <v>817</v>
      </c>
      <c r="J704" s="61" t="s">
        <v>1130</v>
      </c>
      <c r="K704" s="62">
        <v>7610711.1218226859</v>
      </c>
      <c r="L704" s="62">
        <v>7537879.0407105843</v>
      </c>
    </row>
    <row r="705" spans="1:12" x14ac:dyDescent="0.3">
      <c r="A705" s="60" t="s">
        <v>33</v>
      </c>
      <c r="B705" s="60" t="s">
        <v>781</v>
      </c>
      <c r="C705" s="60" t="s">
        <v>1114</v>
      </c>
      <c r="D705" s="60" t="s">
        <v>210</v>
      </c>
      <c r="E705" s="39">
        <v>0</v>
      </c>
      <c r="F705" s="60" t="s">
        <v>189</v>
      </c>
      <c r="G705" s="60" t="s">
        <v>220</v>
      </c>
      <c r="H705" s="60" t="s">
        <v>191</v>
      </c>
      <c r="I705" s="60" t="s">
        <v>817</v>
      </c>
      <c r="J705" s="61" t="s">
        <v>1131</v>
      </c>
      <c r="K705" s="62">
        <v>11241343.433207747</v>
      </c>
      <c r="L705" s="62">
        <v>11127384.540770195</v>
      </c>
    </row>
    <row r="706" spans="1:12" x14ac:dyDescent="0.3">
      <c r="A706" s="60" t="s">
        <v>33</v>
      </c>
      <c r="B706" s="60" t="s">
        <v>781</v>
      </c>
      <c r="C706" s="60" t="s">
        <v>1114</v>
      </c>
      <c r="D706" s="60" t="s">
        <v>210</v>
      </c>
      <c r="E706" s="39">
        <v>0</v>
      </c>
      <c r="F706" s="60" t="s">
        <v>189</v>
      </c>
      <c r="G706" s="60" t="s">
        <v>220</v>
      </c>
      <c r="H706" s="60" t="s">
        <v>191</v>
      </c>
      <c r="I706" s="60" t="s">
        <v>817</v>
      </c>
      <c r="J706" s="61" t="s">
        <v>1132</v>
      </c>
      <c r="K706" s="62">
        <v>791662.17223478132</v>
      </c>
      <c r="L706" s="62">
        <v>784086.21742337639</v>
      </c>
    </row>
    <row r="707" spans="1:12" ht="15" thickBot="1" x14ac:dyDescent="0.35">
      <c r="A707" s="60" t="s">
        <v>33</v>
      </c>
      <c r="B707" s="60" t="s">
        <v>781</v>
      </c>
      <c r="C707" s="60" t="s">
        <v>1114</v>
      </c>
      <c r="D707" s="60" t="s">
        <v>210</v>
      </c>
      <c r="E707" s="39">
        <v>0</v>
      </c>
      <c r="F707" s="60" t="s">
        <v>189</v>
      </c>
      <c r="G707" s="60" t="s">
        <v>191</v>
      </c>
      <c r="H707" s="60" t="s">
        <v>220</v>
      </c>
      <c r="I707" s="60" t="s">
        <v>231</v>
      </c>
      <c r="J707" s="61" t="s">
        <v>1136</v>
      </c>
      <c r="K707" s="62">
        <v>77989040.652732998</v>
      </c>
      <c r="L707" s="62">
        <v>128643905.39068143</v>
      </c>
    </row>
    <row r="708" spans="1:12" x14ac:dyDescent="0.3">
      <c r="A708" s="60" t="s">
        <v>33</v>
      </c>
      <c r="B708" s="60" t="s">
        <v>781</v>
      </c>
      <c r="C708" s="60" t="s">
        <v>1114</v>
      </c>
      <c r="D708" s="58"/>
      <c r="E708" s="39">
        <v>16</v>
      </c>
      <c r="F708" s="58"/>
      <c r="G708" s="58"/>
      <c r="H708" s="58"/>
      <c r="I708" s="58"/>
      <c r="J708" s="109" t="s">
        <v>1137</v>
      </c>
      <c r="K708" s="110">
        <v>1351597878.0389099</v>
      </c>
      <c r="L708" s="110">
        <v>1385591370.1204226</v>
      </c>
    </row>
    <row r="709" spans="1:12" x14ac:dyDescent="0.3">
      <c r="E709" s="39" t="s">
        <v>1839</v>
      </c>
    </row>
    <row r="710" spans="1:12" x14ac:dyDescent="0.3">
      <c r="A710" s="60" t="s">
        <v>33</v>
      </c>
      <c r="B710" s="60" t="s">
        <v>781</v>
      </c>
      <c r="C710" s="60" t="s">
        <v>1138</v>
      </c>
      <c r="D710" s="60" t="s">
        <v>1139</v>
      </c>
      <c r="E710" s="39">
        <v>0</v>
      </c>
      <c r="F710" s="60" t="s">
        <v>189</v>
      </c>
      <c r="G710" s="60" t="s">
        <v>220</v>
      </c>
      <c r="H710" s="60" t="s">
        <v>191</v>
      </c>
      <c r="I710" s="60" t="s">
        <v>803</v>
      </c>
      <c r="J710" s="61" t="s">
        <v>1140</v>
      </c>
      <c r="K710" s="62">
        <v>55304487.061785214</v>
      </c>
      <c r="L710" s="62">
        <v>55261006.621785246</v>
      </c>
    </row>
    <row r="711" spans="1:12" x14ac:dyDescent="0.3">
      <c r="A711" s="60" t="s">
        <v>33</v>
      </c>
      <c r="B711" s="60" t="s">
        <v>781</v>
      </c>
      <c r="C711" s="60" t="s">
        <v>1138</v>
      </c>
      <c r="D711" s="60" t="s">
        <v>1139</v>
      </c>
      <c r="E711" s="39">
        <v>0</v>
      </c>
      <c r="F711" s="60" t="s">
        <v>189</v>
      </c>
      <c r="G711" s="60" t="s">
        <v>220</v>
      </c>
      <c r="H711" s="60" t="s">
        <v>191</v>
      </c>
      <c r="I711" s="60" t="s">
        <v>806</v>
      </c>
      <c r="J711" s="61" t="s">
        <v>1141</v>
      </c>
      <c r="K711" s="62">
        <v>9948011.7488771249</v>
      </c>
      <c r="L711" s="62">
        <v>9777467.3888771329</v>
      </c>
    </row>
    <row r="712" spans="1:12" x14ac:dyDescent="0.3">
      <c r="A712" s="60" t="s">
        <v>33</v>
      </c>
      <c r="B712" s="60" t="s">
        <v>781</v>
      </c>
      <c r="C712" s="60" t="s">
        <v>1138</v>
      </c>
      <c r="D712" s="60" t="s">
        <v>1139</v>
      </c>
      <c r="E712" s="39">
        <v>0</v>
      </c>
      <c r="F712" s="60" t="s">
        <v>189</v>
      </c>
      <c r="G712" s="60" t="s">
        <v>220</v>
      </c>
      <c r="H712" s="60" t="s">
        <v>191</v>
      </c>
      <c r="I712" s="60" t="s">
        <v>808</v>
      </c>
      <c r="J712" s="61" t="s">
        <v>1142</v>
      </c>
      <c r="K712" s="62">
        <v>552241668.50237715</v>
      </c>
      <c r="L712" s="62">
        <v>550899905.0623771</v>
      </c>
    </row>
    <row r="713" spans="1:12" x14ac:dyDescent="0.3">
      <c r="A713" s="60" t="s">
        <v>33</v>
      </c>
      <c r="B713" s="60" t="s">
        <v>781</v>
      </c>
      <c r="C713" s="60" t="s">
        <v>1138</v>
      </c>
      <c r="D713" s="60" t="s">
        <v>1139</v>
      </c>
      <c r="E713" s="39">
        <v>0</v>
      </c>
      <c r="F713" s="60" t="s">
        <v>189</v>
      </c>
      <c r="G713" s="60" t="s">
        <v>220</v>
      </c>
      <c r="H713" s="60" t="s">
        <v>191</v>
      </c>
      <c r="I713" s="60" t="s">
        <v>410</v>
      </c>
      <c r="J713" s="61" t="s">
        <v>1143</v>
      </c>
      <c r="K713" s="62">
        <v>61828737.069286607</v>
      </c>
      <c r="L713" s="62">
        <v>61758530.469286643</v>
      </c>
    </row>
    <row r="714" spans="1:12" x14ac:dyDescent="0.3">
      <c r="A714" s="60" t="s">
        <v>33</v>
      </c>
      <c r="B714" s="60" t="s">
        <v>781</v>
      </c>
      <c r="C714" s="60" t="s">
        <v>1138</v>
      </c>
      <c r="D714" s="60" t="s">
        <v>1139</v>
      </c>
      <c r="E714" s="39">
        <v>0</v>
      </c>
      <c r="F714" s="60" t="s">
        <v>189</v>
      </c>
      <c r="G714" s="60" t="s">
        <v>220</v>
      </c>
      <c r="H714" s="60" t="s">
        <v>191</v>
      </c>
      <c r="I714" s="60" t="s">
        <v>814</v>
      </c>
      <c r="J714" s="61" t="s">
        <v>1144</v>
      </c>
      <c r="K714" s="62">
        <v>46354237.158610381</v>
      </c>
      <c r="L714" s="62">
        <v>46354237.158610381</v>
      </c>
    </row>
    <row r="715" spans="1:12" x14ac:dyDescent="0.3">
      <c r="A715" s="60" t="s">
        <v>33</v>
      </c>
      <c r="B715" s="60" t="s">
        <v>781</v>
      </c>
      <c r="C715" s="60" t="s">
        <v>1138</v>
      </c>
      <c r="D715" s="60" t="s">
        <v>1139</v>
      </c>
      <c r="E715" s="39">
        <v>0</v>
      </c>
      <c r="F715" s="60" t="s">
        <v>189</v>
      </c>
      <c r="G715" s="60" t="s">
        <v>220</v>
      </c>
      <c r="H715" s="60" t="s">
        <v>191</v>
      </c>
      <c r="I715" s="60" t="s">
        <v>817</v>
      </c>
      <c r="J715" s="61" t="s">
        <v>1145</v>
      </c>
      <c r="K715" s="62">
        <v>11964477.579063546</v>
      </c>
      <c r="L715" s="62">
        <v>11964477.579063546</v>
      </c>
    </row>
    <row r="716" spans="1:12" ht="15" thickBot="1" x14ac:dyDescent="0.35">
      <c r="A716" s="60" t="s">
        <v>33</v>
      </c>
      <c r="B716" s="60" t="s">
        <v>781</v>
      </c>
      <c r="C716" s="60" t="s">
        <v>1138</v>
      </c>
      <c r="D716" s="60" t="s">
        <v>1139</v>
      </c>
      <c r="E716" s="39">
        <v>0</v>
      </c>
      <c r="F716" s="60" t="s">
        <v>189</v>
      </c>
      <c r="G716" s="60" t="s">
        <v>191</v>
      </c>
      <c r="H716" s="60" t="s">
        <v>220</v>
      </c>
      <c r="I716" s="60" t="s">
        <v>231</v>
      </c>
      <c r="J716" s="61" t="s">
        <v>1146</v>
      </c>
      <c r="K716" s="62">
        <v>48259321.939080276</v>
      </c>
      <c r="L716" s="62">
        <v>51888569.378619157</v>
      </c>
    </row>
    <row r="717" spans="1:12" x14ac:dyDescent="0.3">
      <c r="A717" s="60" t="s">
        <v>33</v>
      </c>
      <c r="B717" s="60" t="s">
        <v>781</v>
      </c>
      <c r="C717" s="60" t="s">
        <v>1138</v>
      </c>
      <c r="D717" s="58"/>
      <c r="E717" s="39">
        <v>16</v>
      </c>
      <c r="F717" s="58"/>
      <c r="G717" s="58"/>
      <c r="H717" s="58"/>
      <c r="I717" s="58"/>
      <c r="J717" s="109" t="s">
        <v>1147</v>
      </c>
      <c r="K717" s="110">
        <v>785900941.05908024</v>
      </c>
      <c r="L717" s="110">
        <v>787904193.65861928</v>
      </c>
    </row>
    <row r="718" spans="1:12" x14ac:dyDescent="0.3">
      <c r="E718" s="39" t="s">
        <v>1839</v>
      </c>
    </row>
    <row r="719" spans="1:12" x14ac:dyDescent="0.3">
      <c r="A719" s="60" t="s">
        <v>33</v>
      </c>
      <c r="B719" s="60" t="s">
        <v>781</v>
      </c>
      <c r="C719" s="60" t="s">
        <v>1148</v>
      </c>
      <c r="D719" s="60" t="s">
        <v>210</v>
      </c>
      <c r="E719" s="39">
        <v>0</v>
      </c>
      <c r="F719" s="60" t="s">
        <v>301</v>
      </c>
      <c r="G719" s="60" t="s">
        <v>191</v>
      </c>
      <c r="H719" s="60" t="s">
        <v>220</v>
      </c>
      <c r="I719" s="60" t="s">
        <v>231</v>
      </c>
      <c r="J719" s="61" t="s">
        <v>1149</v>
      </c>
      <c r="K719" s="62">
        <v>2802923.8921236144</v>
      </c>
      <c r="L719" s="62">
        <v>2802925.2978293966</v>
      </c>
    </row>
    <row r="720" spans="1:12" ht="15" thickBot="1" x14ac:dyDescent="0.35">
      <c r="A720" s="60" t="s">
        <v>33</v>
      </c>
      <c r="B720" s="60" t="s">
        <v>781</v>
      </c>
      <c r="C720" s="60" t="s">
        <v>1148</v>
      </c>
      <c r="D720" s="60" t="s">
        <v>1139</v>
      </c>
      <c r="E720" s="39">
        <v>0</v>
      </c>
      <c r="F720" s="60" t="s">
        <v>301</v>
      </c>
      <c r="G720" s="60" t="s">
        <v>191</v>
      </c>
      <c r="H720" s="60" t="s">
        <v>220</v>
      </c>
      <c r="I720" s="60" t="s">
        <v>231</v>
      </c>
      <c r="J720" s="61" t="s">
        <v>1150</v>
      </c>
      <c r="K720" s="62">
        <v>1379895.7959281837</v>
      </c>
      <c r="L720" s="62">
        <v>1379896.5188836579</v>
      </c>
    </row>
    <row r="721" spans="1:12" x14ac:dyDescent="0.3">
      <c r="A721" s="60" t="s">
        <v>33</v>
      </c>
      <c r="B721" s="60" t="s">
        <v>781</v>
      </c>
      <c r="C721" s="60" t="s">
        <v>1148</v>
      </c>
      <c r="D721" s="58"/>
      <c r="E721" s="39">
        <v>16</v>
      </c>
      <c r="F721" s="58"/>
      <c r="G721" s="58"/>
      <c r="H721" s="58"/>
      <c r="I721" s="58"/>
      <c r="J721" s="109" t="s">
        <v>1151</v>
      </c>
      <c r="K721" s="110">
        <v>4182819.6880517984</v>
      </c>
      <c r="L721" s="110">
        <v>4182821.8167130547</v>
      </c>
    </row>
    <row r="722" spans="1:12" x14ac:dyDescent="0.3">
      <c r="E722" s="39" t="s">
        <v>1839</v>
      </c>
    </row>
    <row r="723" spans="1:12" ht="17.399999999999999" x14ac:dyDescent="0.3">
      <c r="A723" s="60" t="s">
        <v>33</v>
      </c>
      <c r="B723" s="60" t="s">
        <v>781</v>
      </c>
      <c r="C723" s="58"/>
      <c r="D723" s="58"/>
      <c r="E723" s="39">
        <v>0</v>
      </c>
      <c r="F723" s="58"/>
      <c r="G723" s="58"/>
      <c r="H723" s="58"/>
      <c r="I723" s="58"/>
      <c r="J723" s="63" t="s">
        <v>1152</v>
      </c>
      <c r="K723" s="64">
        <v>12278481111.928335</v>
      </c>
      <c r="L723" s="64">
        <v>12470392655.388367</v>
      </c>
    </row>
    <row r="724" spans="1:12" x14ac:dyDescent="0.3">
      <c r="E724" s="39" t="s">
        <v>1839</v>
      </c>
    </row>
    <row r="725" spans="1:12" ht="15" thickBot="1" x14ac:dyDescent="0.35">
      <c r="A725" s="60" t="s">
        <v>33</v>
      </c>
      <c r="B725" s="60" t="s">
        <v>1153</v>
      </c>
      <c r="C725" s="60" t="s">
        <v>1154</v>
      </c>
      <c r="D725" s="60" t="s">
        <v>799</v>
      </c>
      <c r="E725" s="39">
        <v>0</v>
      </c>
      <c r="F725" s="60" t="s">
        <v>189</v>
      </c>
      <c r="G725" s="60" t="s">
        <v>191</v>
      </c>
      <c r="H725" s="60" t="s">
        <v>220</v>
      </c>
      <c r="I725" s="60" t="s">
        <v>231</v>
      </c>
      <c r="J725" s="61" t="s">
        <v>1155</v>
      </c>
      <c r="K725" s="62">
        <v>44299944.872051142</v>
      </c>
      <c r="L725" s="62">
        <v>44299944.872051142</v>
      </c>
    </row>
    <row r="726" spans="1:12" x14ac:dyDescent="0.3">
      <c r="A726" s="60" t="s">
        <v>33</v>
      </c>
      <c r="B726" s="60" t="s">
        <v>1153</v>
      </c>
      <c r="C726" s="60" t="s">
        <v>1154</v>
      </c>
      <c r="D726" s="58"/>
      <c r="E726" s="39">
        <v>0</v>
      </c>
      <c r="F726" s="58"/>
      <c r="G726" s="58"/>
      <c r="H726" s="58"/>
      <c r="I726" s="58"/>
      <c r="J726" s="109" t="s">
        <v>1156</v>
      </c>
      <c r="K726" s="110">
        <v>44299944.872051142</v>
      </c>
      <c r="L726" s="110">
        <v>44299944.872051142</v>
      </c>
    </row>
    <row r="727" spans="1:12" x14ac:dyDescent="0.3">
      <c r="E727" s="39" t="s">
        <v>1839</v>
      </c>
    </row>
    <row r="728" spans="1:12" x14ac:dyDescent="0.3">
      <c r="A728" s="60" t="s">
        <v>33</v>
      </c>
      <c r="B728" s="60" t="s">
        <v>1153</v>
      </c>
      <c r="C728" s="60" t="s">
        <v>1157</v>
      </c>
      <c r="D728" s="60" t="s">
        <v>188</v>
      </c>
      <c r="E728" s="39">
        <v>0</v>
      </c>
      <c r="F728" s="60" t="s">
        <v>189</v>
      </c>
      <c r="G728" s="60" t="s">
        <v>220</v>
      </c>
      <c r="H728" s="60" t="s">
        <v>191</v>
      </c>
      <c r="I728" s="60" t="s">
        <v>1158</v>
      </c>
      <c r="J728" s="61" t="s">
        <v>1159</v>
      </c>
      <c r="K728" s="62">
        <v>72128224.329999849</v>
      </c>
      <c r="L728" s="62">
        <v>72043885.209999785</v>
      </c>
    </row>
    <row r="729" spans="1:12" x14ac:dyDescent="0.3">
      <c r="A729" s="60" t="s">
        <v>33</v>
      </c>
      <c r="B729" s="60" t="s">
        <v>1153</v>
      </c>
      <c r="C729" s="60" t="s">
        <v>1157</v>
      </c>
      <c r="D729" s="60" t="s">
        <v>188</v>
      </c>
      <c r="E729" s="39">
        <v>0</v>
      </c>
      <c r="F729" s="60" t="s">
        <v>189</v>
      </c>
      <c r="G729" s="60" t="s">
        <v>220</v>
      </c>
      <c r="H729" s="60" t="s">
        <v>191</v>
      </c>
      <c r="I729" s="60" t="s">
        <v>1158</v>
      </c>
      <c r="J729" s="61" t="s">
        <v>1160</v>
      </c>
      <c r="K729" s="62">
        <v>13977069.93</v>
      </c>
      <c r="L729" s="62">
        <v>13977069.93</v>
      </c>
    </row>
    <row r="730" spans="1:12" x14ac:dyDescent="0.3">
      <c r="A730" s="60" t="s">
        <v>33</v>
      </c>
      <c r="B730" s="60" t="s">
        <v>1153</v>
      </c>
      <c r="C730" s="60" t="s">
        <v>1157</v>
      </c>
      <c r="D730" s="60" t="s">
        <v>188</v>
      </c>
      <c r="E730" s="39">
        <v>0</v>
      </c>
      <c r="F730" s="60" t="s">
        <v>189</v>
      </c>
      <c r="G730" s="60" t="s">
        <v>220</v>
      </c>
      <c r="H730" s="60" t="s">
        <v>191</v>
      </c>
      <c r="I730" s="60" t="s">
        <v>1158</v>
      </c>
      <c r="J730" s="61" t="s">
        <v>1161</v>
      </c>
      <c r="K730" s="62">
        <v>3201369.64</v>
      </c>
      <c r="L730" s="62">
        <v>3201369.64</v>
      </c>
    </row>
    <row r="731" spans="1:12" x14ac:dyDescent="0.3">
      <c r="A731" s="60" t="s">
        <v>33</v>
      </c>
      <c r="B731" s="60" t="s">
        <v>1153</v>
      </c>
      <c r="C731" s="60" t="s">
        <v>1157</v>
      </c>
      <c r="D731" s="60" t="s">
        <v>188</v>
      </c>
      <c r="E731" s="39">
        <v>0</v>
      </c>
      <c r="F731" s="60" t="s">
        <v>189</v>
      </c>
      <c r="G731" s="60" t="s">
        <v>220</v>
      </c>
      <c r="H731" s="60" t="s">
        <v>191</v>
      </c>
      <c r="I731" s="60" t="s">
        <v>1158</v>
      </c>
      <c r="J731" s="61" t="s">
        <v>1162</v>
      </c>
      <c r="K731" s="62">
        <v>30073.25</v>
      </c>
      <c r="L731" s="62">
        <v>30073.25</v>
      </c>
    </row>
    <row r="732" spans="1:12" x14ac:dyDescent="0.3">
      <c r="A732" s="60" t="s">
        <v>33</v>
      </c>
      <c r="B732" s="60" t="s">
        <v>1153</v>
      </c>
      <c r="C732" s="60" t="s">
        <v>1157</v>
      </c>
      <c r="D732" s="60" t="s">
        <v>188</v>
      </c>
      <c r="E732" s="39">
        <v>0</v>
      </c>
      <c r="F732" s="60" t="s">
        <v>189</v>
      </c>
      <c r="G732" s="60" t="s">
        <v>220</v>
      </c>
      <c r="H732" s="60" t="s">
        <v>191</v>
      </c>
      <c r="I732" s="60" t="s">
        <v>1158</v>
      </c>
      <c r="J732" s="61" t="s">
        <v>1163</v>
      </c>
      <c r="K732" s="62">
        <v>-80844.479999999996</v>
      </c>
      <c r="L732" s="62">
        <v>-116775.36000000006</v>
      </c>
    </row>
    <row r="733" spans="1:12" x14ac:dyDescent="0.3">
      <c r="A733" s="60" t="s">
        <v>33</v>
      </c>
      <c r="B733" s="60" t="s">
        <v>1153</v>
      </c>
      <c r="C733" s="60" t="s">
        <v>1157</v>
      </c>
      <c r="D733" s="60" t="s">
        <v>188</v>
      </c>
      <c r="E733" s="39">
        <v>0</v>
      </c>
      <c r="F733" s="60" t="s">
        <v>189</v>
      </c>
      <c r="G733" s="60" t="s">
        <v>220</v>
      </c>
      <c r="H733" s="60" t="s">
        <v>191</v>
      </c>
      <c r="I733" s="60" t="s">
        <v>1158</v>
      </c>
      <c r="J733" s="61" t="s">
        <v>1164</v>
      </c>
      <c r="K733" s="62">
        <v>15791111.379999995</v>
      </c>
      <c r="L733" s="62">
        <v>15280476.459999993</v>
      </c>
    </row>
    <row r="734" spans="1:12" x14ac:dyDescent="0.3">
      <c r="A734" s="60" t="s">
        <v>33</v>
      </c>
      <c r="B734" s="60" t="s">
        <v>1153</v>
      </c>
      <c r="C734" s="60" t="s">
        <v>1157</v>
      </c>
      <c r="D734" s="60" t="s">
        <v>188</v>
      </c>
      <c r="E734" s="39">
        <v>0</v>
      </c>
      <c r="F734" s="60" t="s">
        <v>189</v>
      </c>
      <c r="G734" s="60" t="s">
        <v>220</v>
      </c>
      <c r="H734" s="60" t="s">
        <v>191</v>
      </c>
      <c r="I734" s="60" t="s">
        <v>1158</v>
      </c>
      <c r="J734" s="61" t="s">
        <v>1165</v>
      </c>
      <c r="K734" s="62">
        <v>3651402.0500000059</v>
      </c>
      <c r="L734" s="62">
        <v>2873863.8500000047</v>
      </c>
    </row>
    <row r="735" spans="1:12" x14ac:dyDescent="0.3">
      <c r="A735" s="60" t="s">
        <v>33</v>
      </c>
      <c r="B735" s="60" t="s">
        <v>1153</v>
      </c>
      <c r="C735" s="60" t="s">
        <v>1157</v>
      </c>
      <c r="D735" s="60" t="s">
        <v>188</v>
      </c>
      <c r="E735" s="39">
        <v>0</v>
      </c>
      <c r="F735" s="60" t="s">
        <v>189</v>
      </c>
      <c r="G735" s="60" t="s">
        <v>220</v>
      </c>
      <c r="H735" s="60" t="s">
        <v>191</v>
      </c>
      <c r="I735" s="60" t="s">
        <v>1158</v>
      </c>
      <c r="J735" s="61" t="s">
        <v>1166</v>
      </c>
      <c r="K735" s="62">
        <v>13647324.760000022</v>
      </c>
      <c r="L735" s="62">
        <v>13568258.320000032</v>
      </c>
    </row>
    <row r="736" spans="1:12" x14ac:dyDescent="0.3">
      <c r="A736" s="60" t="s">
        <v>33</v>
      </c>
      <c r="B736" s="60" t="s">
        <v>1153</v>
      </c>
      <c r="C736" s="60" t="s">
        <v>1157</v>
      </c>
      <c r="D736" s="60" t="s">
        <v>188</v>
      </c>
      <c r="E736" s="39">
        <v>0</v>
      </c>
      <c r="F736" s="60" t="s">
        <v>189</v>
      </c>
      <c r="G736" s="60" t="s">
        <v>220</v>
      </c>
      <c r="H736" s="60" t="s">
        <v>191</v>
      </c>
      <c r="I736" s="60" t="s">
        <v>1158</v>
      </c>
      <c r="J736" s="61" t="s">
        <v>1167</v>
      </c>
      <c r="K736" s="62">
        <v>11727252.339999987</v>
      </c>
      <c r="L736" s="62">
        <v>11663189.619999981</v>
      </c>
    </row>
    <row r="737" spans="1:12" x14ac:dyDescent="0.3">
      <c r="A737" s="60" t="s">
        <v>33</v>
      </c>
      <c r="B737" s="60" t="s">
        <v>1153</v>
      </c>
      <c r="C737" s="60" t="s">
        <v>1157</v>
      </c>
      <c r="D737" s="60" t="s">
        <v>188</v>
      </c>
      <c r="E737" s="39">
        <v>0</v>
      </c>
      <c r="F737" s="60" t="s">
        <v>189</v>
      </c>
      <c r="G737" s="60" t="s">
        <v>220</v>
      </c>
      <c r="H737" s="60" t="s">
        <v>191</v>
      </c>
      <c r="I737" s="60" t="s">
        <v>1158</v>
      </c>
      <c r="J737" s="61" t="s">
        <v>1168</v>
      </c>
      <c r="K737" s="62">
        <v>13232763.279999992</v>
      </c>
      <c r="L737" s="62">
        <v>13223009.439999988</v>
      </c>
    </row>
    <row r="738" spans="1:12" x14ac:dyDescent="0.3">
      <c r="A738" s="60" t="s">
        <v>33</v>
      </c>
      <c r="B738" s="60" t="s">
        <v>1153</v>
      </c>
      <c r="C738" s="60" t="s">
        <v>1157</v>
      </c>
      <c r="D738" s="60" t="s">
        <v>188</v>
      </c>
      <c r="E738" s="39">
        <v>0</v>
      </c>
      <c r="F738" s="60" t="s">
        <v>189</v>
      </c>
      <c r="G738" s="60" t="s">
        <v>220</v>
      </c>
      <c r="H738" s="60" t="s">
        <v>191</v>
      </c>
      <c r="I738" s="60" t="s">
        <v>1158</v>
      </c>
      <c r="J738" s="61" t="s">
        <v>1169</v>
      </c>
      <c r="K738" s="62">
        <v>14485222.890000015</v>
      </c>
      <c r="L738" s="62">
        <v>13126092.570000023</v>
      </c>
    </row>
    <row r="739" spans="1:12" x14ac:dyDescent="0.3">
      <c r="A739" s="60" t="s">
        <v>33</v>
      </c>
      <c r="B739" s="60" t="s">
        <v>1153</v>
      </c>
      <c r="C739" s="60" t="s">
        <v>1157</v>
      </c>
      <c r="D739" s="60" t="s">
        <v>188</v>
      </c>
      <c r="E739" s="39">
        <v>0</v>
      </c>
      <c r="F739" s="60" t="s">
        <v>189</v>
      </c>
      <c r="G739" s="60" t="s">
        <v>220</v>
      </c>
      <c r="H739" s="60" t="s">
        <v>191</v>
      </c>
      <c r="I739" s="60" t="s">
        <v>1158</v>
      </c>
      <c r="J739" s="61" t="s">
        <v>1170</v>
      </c>
      <c r="K739" s="62">
        <v>2612194.9899999984</v>
      </c>
      <c r="L739" s="62">
        <v>1898158.0299999975</v>
      </c>
    </row>
    <row r="740" spans="1:12" x14ac:dyDescent="0.3">
      <c r="A740" s="60" t="s">
        <v>33</v>
      </c>
      <c r="B740" s="60" t="s">
        <v>1153</v>
      </c>
      <c r="C740" s="60" t="s">
        <v>1157</v>
      </c>
      <c r="D740" s="60" t="s">
        <v>188</v>
      </c>
      <c r="E740" s="39">
        <v>0</v>
      </c>
      <c r="F740" s="60" t="s">
        <v>189</v>
      </c>
      <c r="G740" s="60" t="s">
        <v>220</v>
      </c>
      <c r="H740" s="60" t="s">
        <v>191</v>
      </c>
      <c r="I740" s="60" t="s">
        <v>1158</v>
      </c>
      <c r="J740" s="61" t="s">
        <v>1171</v>
      </c>
      <c r="K740" s="62">
        <v>12141330.590000009</v>
      </c>
      <c r="L740" s="62">
        <v>12124610.390000014</v>
      </c>
    </row>
    <row r="741" spans="1:12" x14ac:dyDescent="0.3">
      <c r="A741" s="60" t="s">
        <v>33</v>
      </c>
      <c r="B741" s="60" t="s">
        <v>1153</v>
      </c>
      <c r="C741" s="60" t="s">
        <v>1157</v>
      </c>
      <c r="D741" s="60" t="s">
        <v>188</v>
      </c>
      <c r="E741" s="39">
        <v>0</v>
      </c>
      <c r="F741" s="60" t="s">
        <v>189</v>
      </c>
      <c r="G741" s="60" t="s">
        <v>220</v>
      </c>
      <c r="H741" s="60" t="s">
        <v>191</v>
      </c>
      <c r="I741" s="60" t="s">
        <v>1158</v>
      </c>
      <c r="J741" s="61" t="s">
        <v>1172</v>
      </c>
      <c r="K741" s="62">
        <v>12871372.720000003</v>
      </c>
      <c r="L741" s="62">
        <v>12688049.680000003</v>
      </c>
    </row>
    <row r="742" spans="1:12" x14ac:dyDescent="0.3">
      <c r="A742" s="60" t="s">
        <v>33</v>
      </c>
      <c r="B742" s="60" t="s">
        <v>1153</v>
      </c>
      <c r="C742" s="60" t="s">
        <v>1157</v>
      </c>
      <c r="D742" s="60" t="s">
        <v>188</v>
      </c>
      <c r="E742" s="39">
        <v>0</v>
      </c>
      <c r="F742" s="60" t="s">
        <v>189</v>
      </c>
      <c r="G742" s="60" t="s">
        <v>220</v>
      </c>
      <c r="H742" s="60" t="s">
        <v>191</v>
      </c>
      <c r="I742" s="60" t="s">
        <v>1158</v>
      </c>
      <c r="J742" s="61" t="s">
        <v>1173</v>
      </c>
      <c r="K742" s="62">
        <v>5407941.3799999999</v>
      </c>
      <c r="L742" s="62">
        <v>5108385.38</v>
      </c>
    </row>
    <row r="743" spans="1:12" x14ac:dyDescent="0.3">
      <c r="A743" s="60" t="s">
        <v>33</v>
      </c>
      <c r="B743" s="60" t="s">
        <v>1153</v>
      </c>
      <c r="C743" s="60" t="s">
        <v>1157</v>
      </c>
      <c r="D743" s="60" t="s">
        <v>188</v>
      </c>
      <c r="E743" s="39">
        <v>0</v>
      </c>
      <c r="F743" s="60" t="s">
        <v>189</v>
      </c>
      <c r="G743" s="60" t="s">
        <v>220</v>
      </c>
      <c r="H743" s="60" t="s">
        <v>191</v>
      </c>
      <c r="I743" s="60" t="s">
        <v>1158</v>
      </c>
      <c r="J743" s="61" t="s">
        <v>1174</v>
      </c>
      <c r="K743" s="62">
        <v>8703971.0199999847</v>
      </c>
      <c r="L743" s="62">
        <v>8663319.3399999775</v>
      </c>
    </row>
    <row r="744" spans="1:12" x14ac:dyDescent="0.3">
      <c r="A744" s="60" t="s">
        <v>33</v>
      </c>
      <c r="B744" s="60" t="s">
        <v>1153</v>
      </c>
      <c r="C744" s="60" t="s">
        <v>1157</v>
      </c>
      <c r="D744" s="60" t="s">
        <v>188</v>
      </c>
      <c r="E744" s="39">
        <v>0</v>
      </c>
      <c r="F744" s="60" t="s">
        <v>189</v>
      </c>
      <c r="G744" s="60" t="s">
        <v>220</v>
      </c>
      <c r="H744" s="60" t="s">
        <v>191</v>
      </c>
      <c r="I744" s="60" t="s">
        <v>1158</v>
      </c>
      <c r="J744" s="61" t="s">
        <v>1175</v>
      </c>
      <c r="K744" s="62">
        <v>26896320.430000026</v>
      </c>
      <c r="L744" s="62">
        <v>26760965.950000037</v>
      </c>
    </row>
    <row r="745" spans="1:12" x14ac:dyDescent="0.3">
      <c r="A745" s="60" t="s">
        <v>33</v>
      </c>
      <c r="B745" s="60" t="s">
        <v>1153</v>
      </c>
      <c r="C745" s="60" t="s">
        <v>1157</v>
      </c>
      <c r="D745" s="60" t="s">
        <v>188</v>
      </c>
      <c r="E745" s="39">
        <v>0</v>
      </c>
      <c r="F745" s="60" t="s">
        <v>189</v>
      </c>
      <c r="G745" s="60" t="s">
        <v>220</v>
      </c>
      <c r="H745" s="60" t="s">
        <v>191</v>
      </c>
      <c r="I745" s="60" t="s">
        <v>1158</v>
      </c>
      <c r="J745" s="61" t="s">
        <v>1176</v>
      </c>
      <c r="K745" s="62">
        <v>-2645457.0299999998</v>
      </c>
      <c r="L745" s="62">
        <v>-3821215.7100000014</v>
      </c>
    </row>
    <row r="746" spans="1:12" x14ac:dyDescent="0.3">
      <c r="A746" s="60" t="s">
        <v>33</v>
      </c>
      <c r="B746" s="60" t="s">
        <v>1153</v>
      </c>
      <c r="C746" s="60" t="s">
        <v>1157</v>
      </c>
      <c r="D746" s="60" t="s">
        <v>188</v>
      </c>
      <c r="E746" s="39">
        <v>0</v>
      </c>
      <c r="F746" s="60" t="s">
        <v>189</v>
      </c>
      <c r="G746" s="60" t="s">
        <v>220</v>
      </c>
      <c r="H746" s="60" t="s">
        <v>191</v>
      </c>
      <c r="I746" s="60" t="s">
        <v>1158</v>
      </c>
      <c r="J746" s="61" t="s">
        <v>1177</v>
      </c>
      <c r="K746" s="62">
        <v>4751609.1699999971</v>
      </c>
      <c r="L746" s="62">
        <v>4749114.7299999958</v>
      </c>
    </row>
    <row r="747" spans="1:12" x14ac:dyDescent="0.3">
      <c r="A747" s="60" t="s">
        <v>33</v>
      </c>
      <c r="B747" s="60" t="s">
        <v>1153</v>
      </c>
      <c r="C747" s="60" t="s">
        <v>1157</v>
      </c>
      <c r="D747" s="60" t="s">
        <v>188</v>
      </c>
      <c r="E747" s="39">
        <v>0</v>
      </c>
      <c r="F747" s="60" t="s">
        <v>189</v>
      </c>
      <c r="G747" s="60" t="s">
        <v>220</v>
      </c>
      <c r="H747" s="60" t="s">
        <v>191</v>
      </c>
      <c r="I747" s="60" t="s">
        <v>1158</v>
      </c>
      <c r="J747" s="61" t="s">
        <v>1178</v>
      </c>
      <c r="K747" s="62">
        <v>1801102.8499999985</v>
      </c>
      <c r="L747" s="62">
        <v>1798969.1299999978</v>
      </c>
    </row>
    <row r="748" spans="1:12" x14ac:dyDescent="0.3">
      <c r="A748" s="60" t="s">
        <v>33</v>
      </c>
      <c r="B748" s="60" t="s">
        <v>1153</v>
      </c>
      <c r="C748" s="60" t="s">
        <v>1157</v>
      </c>
      <c r="D748" s="60" t="s">
        <v>188</v>
      </c>
      <c r="E748" s="39">
        <v>0</v>
      </c>
      <c r="F748" s="60" t="s">
        <v>189</v>
      </c>
      <c r="G748" s="60" t="s">
        <v>220</v>
      </c>
      <c r="H748" s="60" t="s">
        <v>191</v>
      </c>
      <c r="I748" s="60" t="s">
        <v>1158</v>
      </c>
      <c r="J748" s="61" t="s">
        <v>1179</v>
      </c>
      <c r="K748" s="62">
        <v>475465.63</v>
      </c>
      <c r="L748" s="62">
        <v>475465.63</v>
      </c>
    </row>
    <row r="749" spans="1:12" x14ac:dyDescent="0.3">
      <c r="A749" s="60" t="s">
        <v>33</v>
      </c>
      <c r="B749" s="60" t="s">
        <v>1153</v>
      </c>
      <c r="C749" s="60" t="s">
        <v>1157</v>
      </c>
      <c r="D749" s="60" t="s">
        <v>188</v>
      </c>
      <c r="E749" s="39">
        <v>0</v>
      </c>
      <c r="F749" s="60" t="s">
        <v>189</v>
      </c>
      <c r="G749" s="60" t="s">
        <v>220</v>
      </c>
      <c r="H749" s="60" t="s">
        <v>191</v>
      </c>
      <c r="I749" s="60" t="s">
        <v>1158</v>
      </c>
      <c r="J749" s="61" t="s">
        <v>1180</v>
      </c>
      <c r="K749" s="62">
        <v>-2781899.9100000011</v>
      </c>
      <c r="L749" s="62">
        <v>-4018299.870000002</v>
      </c>
    </row>
    <row r="750" spans="1:12" x14ac:dyDescent="0.3">
      <c r="A750" s="60" t="s">
        <v>33</v>
      </c>
      <c r="B750" s="60" t="s">
        <v>1153</v>
      </c>
      <c r="C750" s="60" t="s">
        <v>1157</v>
      </c>
      <c r="D750" s="60" t="s">
        <v>188</v>
      </c>
      <c r="E750" s="39">
        <v>0</v>
      </c>
      <c r="F750" s="60" t="s">
        <v>189</v>
      </c>
      <c r="G750" s="60" t="s">
        <v>220</v>
      </c>
      <c r="H750" s="60" t="s">
        <v>191</v>
      </c>
      <c r="I750" s="60" t="s">
        <v>1158</v>
      </c>
      <c r="J750" s="61" t="s">
        <v>1181</v>
      </c>
      <c r="K750" s="62">
        <v>12684126.119999984</v>
      </c>
      <c r="L750" s="62">
        <v>12669844.439999977</v>
      </c>
    </row>
    <row r="751" spans="1:12" x14ac:dyDescent="0.3">
      <c r="A751" s="60" t="s">
        <v>33</v>
      </c>
      <c r="B751" s="60" t="s">
        <v>1153</v>
      </c>
      <c r="C751" s="60" t="s">
        <v>1157</v>
      </c>
      <c r="D751" s="60" t="s">
        <v>188</v>
      </c>
      <c r="E751" s="39">
        <v>0</v>
      </c>
      <c r="F751" s="60" t="s">
        <v>189</v>
      </c>
      <c r="G751" s="60" t="s">
        <v>220</v>
      </c>
      <c r="H751" s="60" t="s">
        <v>191</v>
      </c>
      <c r="I751" s="60" t="s">
        <v>1158</v>
      </c>
      <c r="J751" s="61" t="s">
        <v>1182</v>
      </c>
      <c r="K751" s="62">
        <v>14159062.619999995</v>
      </c>
      <c r="L751" s="62">
        <v>14135150.699999994</v>
      </c>
    </row>
    <row r="752" spans="1:12" x14ac:dyDescent="0.3">
      <c r="A752" s="60" t="s">
        <v>33</v>
      </c>
      <c r="B752" s="60" t="s">
        <v>1153</v>
      </c>
      <c r="C752" s="60" t="s">
        <v>1157</v>
      </c>
      <c r="D752" s="60" t="s">
        <v>188</v>
      </c>
      <c r="E752" s="39">
        <v>0</v>
      </c>
      <c r="F752" s="60" t="s">
        <v>189</v>
      </c>
      <c r="G752" s="60" t="s">
        <v>220</v>
      </c>
      <c r="H752" s="60" t="s">
        <v>191</v>
      </c>
      <c r="I752" s="60" t="s">
        <v>1158</v>
      </c>
      <c r="J752" s="61" t="s">
        <v>1183</v>
      </c>
      <c r="K752" s="62">
        <v>4714306.9499999983</v>
      </c>
      <c r="L752" s="62">
        <v>4676982.9899999974</v>
      </c>
    </row>
    <row r="753" spans="1:12" x14ac:dyDescent="0.3">
      <c r="A753" s="60" t="s">
        <v>33</v>
      </c>
      <c r="B753" s="60" t="s">
        <v>1153</v>
      </c>
      <c r="C753" s="60" t="s">
        <v>1157</v>
      </c>
      <c r="D753" s="60" t="s">
        <v>188</v>
      </c>
      <c r="E753" s="39">
        <v>0</v>
      </c>
      <c r="F753" s="60" t="s">
        <v>189</v>
      </c>
      <c r="G753" s="60" t="s">
        <v>220</v>
      </c>
      <c r="H753" s="60" t="s">
        <v>191</v>
      </c>
      <c r="I753" s="60" t="s">
        <v>1158</v>
      </c>
      <c r="J753" s="61" t="s">
        <v>1184</v>
      </c>
      <c r="K753" s="62">
        <v>3137282.88</v>
      </c>
      <c r="L753" s="62">
        <v>3137282.88</v>
      </c>
    </row>
    <row r="754" spans="1:12" x14ac:dyDescent="0.3">
      <c r="A754" s="60" t="s">
        <v>33</v>
      </c>
      <c r="B754" s="60" t="s">
        <v>1153</v>
      </c>
      <c r="C754" s="60" t="s">
        <v>1157</v>
      </c>
      <c r="D754" s="60" t="s">
        <v>188</v>
      </c>
      <c r="E754" s="39">
        <v>0</v>
      </c>
      <c r="F754" s="60" t="s">
        <v>189</v>
      </c>
      <c r="G754" s="60" t="s">
        <v>220</v>
      </c>
      <c r="H754" s="60" t="s">
        <v>191</v>
      </c>
      <c r="I754" s="60" t="s">
        <v>1158</v>
      </c>
      <c r="J754" s="61" t="s">
        <v>1185</v>
      </c>
      <c r="K754" s="62">
        <v>9392142.3300000224</v>
      </c>
      <c r="L754" s="62">
        <v>9326917.8900000323</v>
      </c>
    </row>
    <row r="755" spans="1:12" x14ac:dyDescent="0.3">
      <c r="A755" s="60" t="s">
        <v>33</v>
      </c>
      <c r="B755" s="60" t="s">
        <v>1153</v>
      </c>
      <c r="C755" s="60" t="s">
        <v>1157</v>
      </c>
      <c r="D755" s="60" t="s">
        <v>188</v>
      </c>
      <c r="E755" s="39">
        <v>0</v>
      </c>
      <c r="F755" s="60" t="s">
        <v>189</v>
      </c>
      <c r="G755" s="60" t="s">
        <v>220</v>
      </c>
      <c r="H755" s="60" t="s">
        <v>191</v>
      </c>
      <c r="I755" s="60" t="s">
        <v>1158</v>
      </c>
      <c r="J755" s="61" t="s">
        <v>1186</v>
      </c>
      <c r="K755" s="62">
        <v>6381134.0300000058</v>
      </c>
      <c r="L755" s="62">
        <v>6054508.9100000085</v>
      </c>
    </row>
    <row r="756" spans="1:12" x14ac:dyDescent="0.3">
      <c r="A756" s="60" t="s">
        <v>33</v>
      </c>
      <c r="B756" s="60" t="s">
        <v>1153</v>
      </c>
      <c r="C756" s="60" t="s">
        <v>1157</v>
      </c>
      <c r="D756" s="60" t="s">
        <v>188</v>
      </c>
      <c r="E756" s="39">
        <v>0</v>
      </c>
      <c r="F756" s="60" t="s">
        <v>189</v>
      </c>
      <c r="G756" s="60" t="s">
        <v>220</v>
      </c>
      <c r="H756" s="60" t="s">
        <v>191</v>
      </c>
      <c r="I756" s="60" t="s">
        <v>1158</v>
      </c>
      <c r="J756" s="61" t="s">
        <v>1187</v>
      </c>
      <c r="K756" s="62">
        <v>8068003.0899999999</v>
      </c>
      <c r="L756" s="62">
        <v>8068003.0899999999</v>
      </c>
    </row>
    <row r="757" spans="1:12" x14ac:dyDescent="0.3">
      <c r="A757" s="60" t="s">
        <v>33</v>
      </c>
      <c r="B757" s="60" t="s">
        <v>1153</v>
      </c>
      <c r="C757" s="60" t="s">
        <v>1157</v>
      </c>
      <c r="D757" s="60" t="s">
        <v>188</v>
      </c>
      <c r="E757" s="39">
        <v>0</v>
      </c>
      <c r="F757" s="60" t="s">
        <v>189</v>
      </c>
      <c r="G757" s="60" t="s">
        <v>220</v>
      </c>
      <c r="H757" s="60" t="s">
        <v>191</v>
      </c>
      <c r="I757" s="60" t="s">
        <v>1158</v>
      </c>
      <c r="J757" s="61" t="s">
        <v>1188</v>
      </c>
      <c r="K757" s="62">
        <v>1999298.86</v>
      </c>
      <c r="L757" s="62">
        <v>1999298.86</v>
      </c>
    </row>
    <row r="758" spans="1:12" x14ac:dyDescent="0.3">
      <c r="A758" s="60" t="s">
        <v>33</v>
      </c>
      <c r="B758" s="60" t="s">
        <v>1153</v>
      </c>
      <c r="C758" s="60" t="s">
        <v>1157</v>
      </c>
      <c r="D758" s="60" t="s">
        <v>188</v>
      </c>
      <c r="E758" s="39">
        <v>0</v>
      </c>
      <c r="F758" s="60" t="s">
        <v>189</v>
      </c>
      <c r="G758" s="60" t="s">
        <v>220</v>
      </c>
      <c r="H758" s="60" t="s">
        <v>191</v>
      </c>
      <c r="I758" s="60" t="s">
        <v>1158</v>
      </c>
      <c r="J758" s="61" t="s">
        <v>1189</v>
      </c>
      <c r="K758" s="62">
        <v>-1276528.5499999991</v>
      </c>
      <c r="L758" s="62">
        <v>-1828581.8299999984</v>
      </c>
    </row>
    <row r="759" spans="1:12" x14ac:dyDescent="0.3">
      <c r="A759" s="60" t="s">
        <v>33</v>
      </c>
      <c r="B759" s="60" t="s">
        <v>1153</v>
      </c>
      <c r="C759" s="60" t="s">
        <v>1157</v>
      </c>
      <c r="D759" s="60" t="s">
        <v>188</v>
      </c>
      <c r="E759" s="39">
        <v>0</v>
      </c>
      <c r="F759" s="60" t="s">
        <v>189</v>
      </c>
      <c r="G759" s="60" t="s">
        <v>220</v>
      </c>
      <c r="H759" s="60" t="s">
        <v>191</v>
      </c>
      <c r="I759" s="60" t="s">
        <v>1158</v>
      </c>
      <c r="J759" s="61" t="s">
        <v>1190</v>
      </c>
      <c r="K759" s="62">
        <v>2529232.9200000037</v>
      </c>
      <c r="L759" s="62">
        <v>2296374.6000000052</v>
      </c>
    </row>
    <row r="760" spans="1:12" x14ac:dyDescent="0.3">
      <c r="A760" s="60" t="s">
        <v>33</v>
      </c>
      <c r="B760" s="60" t="s">
        <v>1153</v>
      </c>
      <c r="C760" s="60" t="s">
        <v>1157</v>
      </c>
      <c r="D760" s="60" t="s">
        <v>188</v>
      </c>
      <c r="E760" s="39">
        <v>0</v>
      </c>
      <c r="F760" s="60" t="s">
        <v>189</v>
      </c>
      <c r="G760" s="60" t="s">
        <v>220</v>
      </c>
      <c r="H760" s="60" t="s">
        <v>191</v>
      </c>
      <c r="I760" s="60" t="s">
        <v>1158</v>
      </c>
      <c r="J760" s="61" t="s">
        <v>1191</v>
      </c>
      <c r="K760" s="62">
        <v>845732.14000000013</v>
      </c>
      <c r="L760" s="62">
        <v>844254.70000000019</v>
      </c>
    </row>
    <row r="761" spans="1:12" x14ac:dyDescent="0.3">
      <c r="A761" s="60" t="s">
        <v>33</v>
      </c>
      <c r="B761" s="60" t="s">
        <v>1153</v>
      </c>
      <c r="C761" s="60" t="s">
        <v>1157</v>
      </c>
      <c r="D761" s="60" t="s">
        <v>188</v>
      </c>
      <c r="E761" s="39">
        <v>0</v>
      </c>
      <c r="F761" s="60" t="s">
        <v>189</v>
      </c>
      <c r="G761" s="60" t="s">
        <v>220</v>
      </c>
      <c r="H761" s="60" t="s">
        <v>191</v>
      </c>
      <c r="I761" s="60" t="s">
        <v>1158</v>
      </c>
      <c r="J761" s="61" t="s">
        <v>1192</v>
      </c>
      <c r="K761" s="62">
        <v>2977778.83</v>
      </c>
      <c r="L761" s="62">
        <v>2977778.83</v>
      </c>
    </row>
    <row r="762" spans="1:12" x14ac:dyDescent="0.3">
      <c r="A762" s="60" t="s">
        <v>33</v>
      </c>
      <c r="B762" s="60" t="s">
        <v>1153</v>
      </c>
      <c r="C762" s="60" t="s">
        <v>1157</v>
      </c>
      <c r="D762" s="60" t="s">
        <v>188</v>
      </c>
      <c r="E762" s="39">
        <v>0</v>
      </c>
      <c r="F762" s="60" t="s">
        <v>189</v>
      </c>
      <c r="G762" s="60" t="s">
        <v>220</v>
      </c>
      <c r="H762" s="60" t="s">
        <v>191</v>
      </c>
      <c r="I762" s="60" t="s">
        <v>1158</v>
      </c>
      <c r="J762" s="61" t="s">
        <v>1193</v>
      </c>
      <c r="K762" s="62">
        <v>87390.410000000702</v>
      </c>
      <c r="L762" s="62">
        <v>-390953.22999999928</v>
      </c>
    </row>
    <row r="763" spans="1:12" x14ac:dyDescent="0.3">
      <c r="A763" s="60" t="s">
        <v>33</v>
      </c>
      <c r="B763" s="60" t="s">
        <v>1153</v>
      </c>
      <c r="C763" s="60" t="s">
        <v>1157</v>
      </c>
      <c r="D763" s="60" t="s">
        <v>188</v>
      </c>
      <c r="E763" s="39">
        <v>0</v>
      </c>
      <c r="F763" s="60" t="s">
        <v>189</v>
      </c>
      <c r="G763" s="60" t="s">
        <v>220</v>
      </c>
      <c r="H763" s="60" t="s">
        <v>191</v>
      </c>
      <c r="I763" s="60" t="s">
        <v>1158</v>
      </c>
      <c r="J763" s="61" t="s">
        <v>1194</v>
      </c>
      <c r="K763" s="62">
        <v>1071868.3500000001</v>
      </c>
      <c r="L763" s="62">
        <v>1071868.3500000001</v>
      </c>
    </row>
    <row r="764" spans="1:12" x14ac:dyDescent="0.3">
      <c r="A764" s="60" t="s">
        <v>33</v>
      </c>
      <c r="B764" s="60" t="s">
        <v>1153</v>
      </c>
      <c r="C764" s="60" t="s">
        <v>1157</v>
      </c>
      <c r="D764" s="60" t="s">
        <v>188</v>
      </c>
      <c r="E764" s="39">
        <v>0</v>
      </c>
      <c r="F764" s="60" t="s">
        <v>189</v>
      </c>
      <c r="G764" s="60" t="s">
        <v>220</v>
      </c>
      <c r="H764" s="60" t="s">
        <v>191</v>
      </c>
      <c r="I764" s="60" t="s">
        <v>1158</v>
      </c>
      <c r="J764" s="61" t="s">
        <v>1195</v>
      </c>
      <c r="K764" s="62">
        <v>2159009.9099999978</v>
      </c>
      <c r="L764" s="62">
        <v>1730533.9499999969</v>
      </c>
    </row>
    <row r="765" spans="1:12" x14ac:dyDescent="0.3">
      <c r="A765" s="60" t="s">
        <v>33</v>
      </c>
      <c r="B765" s="60" t="s">
        <v>1153</v>
      </c>
      <c r="C765" s="60" t="s">
        <v>1157</v>
      </c>
      <c r="D765" s="60" t="s">
        <v>188</v>
      </c>
      <c r="E765" s="39">
        <v>0</v>
      </c>
      <c r="F765" s="60" t="s">
        <v>189</v>
      </c>
      <c r="G765" s="60" t="s">
        <v>220</v>
      </c>
      <c r="H765" s="60" t="s">
        <v>191</v>
      </c>
      <c r="I765" s="60" t="s">
        <v>1158</v>
      </c>
      <c r="J765" s="61" t="s">
        <v>1196</v>
      </c>
      <c r="K765" s="62">
        <v>355426.41</v>
      </c>
      <c r="L765" s="62">
        <v>355426.41</v>
      </c>
    </row>
    <row r="766" spans="1:12" x14ac:dyDescent="0.3">
      <c r="A766" s="60" t="s">
        <v>33</v>
      </c>
      <c r="B766" s="60" t="s">
        <v>1153</v>
      </c>
      <c r="C766" s="60" t="s">
        <v>1157</v>
      </c>
      <c r="D766" s="60" t="s">
        <v>188</v>
      </c>
      <c r="E766" s="39">
        <v>0</v>
      </c>
      <c r="F766" s="60" t="s">
        <v>189</v>
      </c>
      <c r="G766" s="60" t="s">
        <v>220</v>
      </c>
      <c r="H766" s="60" t="s">
        <v>191</v>
      </c>
      <c r="I766" s="60" t="s">
        <v>1158</v>
      </c>
      <c r="J766" s="61" t="s">
        <v>1197</v>
      </c>
      <c r="K766" s="62">
        <v>-198152.72999999995</v>
      </c>
      <c r="L766" s="62">
        <v>-286220.60999999987</v>
      </c>
    </row>
    <row r="767" spans="1:12" x14ac:dyDescent="0.3">
      <c r="A767" s="60" t="s">
        <v>33</v>
      </c>
      <c r="B767" s="60" t="s">
        <v>1153</v>
      </c>
      <c r="C767" s="60" t="s">
        <v>1157</v>
      </c>
      <c r="D767" s="60" t="s">
        <v>188</v>
      </c>
      <c r="E767" s="39">
        <v>0</v>
      </c>
      <c r="F767" s="60" t="s">
        <v>189</v>
      </c>
      <c r="G767" s="60" t="s">
        <v>220</v>
      </c>
      <c r="H767" s="60" t="s">
        <v>191</v>
      </c>
      <c r="I767" s="60" t="s">
        <v>1158</v>
      </c>
      <c r="J767" s="61" t="s">
        <v>1198</v>
      </c>
      <c r="K767" s="62">
        <v>261311.67</v>
      </c>
      <c r="L767" s="62">
        <v>261311.67</v>
      </c>
    </row>
    <row r="768" spans="1:12" x14ac:dyDescent="0.3">
      <c r="A768" s="60" t="s">
        <v>33</v>
      </c>
      <c r="B768" s="60" t="s">
        <v>1153</v>
      </c>
      <c r="C768" s="60" t="s">
        <v>1157</v>
      </c>
      <c r="D768" s="60" t="s">
        <v>188</v>
      </c>
      <c r="E768" s="39">
        <v>0</v>
      </c>
      <c r="F768" s="60" t="s">
        <v>189</v>
      </c>
      <c r="G768" s="60" t="s">
        <v>220</v>
      </c>
      <c r="H768" s="60" t="s">
        <v>191</v>
      </c>
      <c r="I768" s="60" t="s">
        <v>1158</v>
      </c>
      <c r="J768" s="61" t="s">
        <v>1199</v>
      </c>
      <c r="K768" s="62">
        <v>4182104.0500000054</v>
      </c>
      <c r="L768" s="62">
        <v>3569191.4500000076</v>
      </c>
    </row>
    <row r="769" spans="1:12" x14ac:dyDescent="0.3">
      <c r="A769" s="60" t="s">
        <v>33</v>
      </c>
      <c r="B769" s="60" t="s">
        <v>1153</v>
      </c>
      <c r="C769" s="60" t="s">
        <v>1157</v>
      </c>
      <c r="D769" s="60" t="s">
        <v>188</v>
      </c>
      <c r="E769" s="39">
        <v>0</v>
      </c>
      <c r="F769" s="60" t="s">
        <v>189</v>
      </c>
      <c r="G769" s="60" t="s">
        <v>220</v>
      </c>
      <c r="H769" s="60" t="s">
        <v>191</v>
      </c>
      <c r="I769" s="60" t="s">
        <v>1158</v>
      </c>
      <c r="J769" s="61" t="s">
        <v>1200</v>
      </c>
      <c r="K769" s="62">
        <v>5346557.7</v>
      </c>
      <c r="L769" s="62">
        <v>5346557.7</v>
      </c>
    </row>
    <row r="770" spans="1:12" x14ac:dyDescent="0.3">
      <c r="A770" s="60" t="s">
        <v>33</v>
      </c>
      <c r="B770" s="60" t="s">
        <v>1153</v>
      </c>
      <c r="C770" s="60" t="s">
        <v>1157</v>
      </c>
      <c r="D770" s="60" t="s">
        <v>188</v>
      </c>
      <c r="E770" s="39">
        <v>0</v>
      </c>
      <c r="F770" s="60" t="s">
        <v>189</v>
      </c>
      <c r="G770" s="60" t="s">
        <v>220</v>
      </c>
      <c r="H770" s="60" t="s">
        <v>191</v>
      </c>
      <c r="I770" s="60" t="s">
        <v>1158</v>
      </c>
      <c r="J770" s="61" t="s">
        <v>1201</v>
      </c>
      <c r="K770" s="62">
        <v>134700.51</v>
      </c>
      <c r="L770" s="62">
        <v>134700.51</v>
      </c>
    </row>
    <row r="771" spans="1:12" x14ac:dyDescent="0.3">
      <c r="A771" s="60" t="s">
        <v>33</v>
      </c>
      <c r="B771" s="60" t="s">
        <v>1153</v>
      </c>
      <c r="C771" s="60" t="s">
        <v>1157</v>
      </c>
      <c r="D771" s="60" t="s">
        <v>188</v>
      </c>
      <c r="E771" s="39">
        <v>0</v>
      </c>
      <c r="F771" s="60" t="s">
        <v>189</v>
      </c>
      <c r="G771" s="60" t="s">
        <v>220</v>
      </c>
      <c r="H771" s="60" t="s">
        <v>191</v>
      </c>
      <c r="I771" s="60" t="s">
        <v>1158</v>
      </c>
      <c r="J771" s="61" t="s">
        <v>1202</v>
      </c>
      <c r="K771" s="62">
        <v>6026211.1799999997</v>
      </c>
      <c r="L771" s="62">
        <v>6026211.1799999997</v>
      </c>
    </row>
    <row r="772" spans="1:12" x14ac:dyDescent="0.3">
      <c r="A772" s="60" t="s">
        <v>33</v>
      </c>
      <c r="B772" s="60" t="s">
        <v>1153</v>
      </c>
      <c r="C772" s="60" t="s">
        <v>1157</v>
      </c>
      <c r="D772" s="60" t="s">
        <v>188</v>
      </c>
      <c r="E772" s="39">
        <v>0</v>
      </c>
      <c r="F772" s="60" t="s">
        <v>189</v>
      </c>
      <c r="G772" s="60" t="s">
        <v>220</v>
      </c>
      <c r="H772" s="60" t="s">
        <v>191</v>
      </c>
      <c r="I772" s="60" t="s">
        <v>1158</v>
      </c>
      <c r="J772" s="61" t="s">
        <v>1203</v>
      </c>
      <c r="K772" s="62">
        <v>57065.66000000004</v>
      </c>
      <c r="L772" s="62">
        <v>56077.460000000057</v>
      </c>
    </row>
    <row r="773" spans="1:12" x14ac:dyDescent="0.3">
      <c r="A773" s="60" t="s">
        <v>33</v>
      </c>
      <c r="B773" s="60" t="s">
        <v>1153</v>
      </c>
      <c r="C773" s="60" t="s">
        <v>1157</v>
      </c>
      <c r="D773" s="60" t="s">
        <v>188</v>
      </c>
      <c r="E773" s="39">
        <v>0</v>
      </c>
      <c r="F773" s="60" t="s">
        <v>189</v>
      </c>
      <c r="G773" s="60" t="s">
        <v>220</v>
      </c>
      <c r="H773" s="60" t="s">
        <v>191</v>
      </c>
      <c r="I773" s="60" t="s">
        <v>1158</v>
      </c>
      <c r="J773" s="61" t="s">
        <v>1204</v>
      </c>
      <c r="K773" s="62">
        <v>3381999.9800000009</v>
      </c>
      <c r="L773" s="62">
        <v>3362122.4600000014</v>
      </c>
    </row>
    <row r="774" spans="1:12" x14ac:dyDescent="0.3">
      <c r="A774" s="60" t="s">
        <v>33</v>
      </c>
      <c r="B774" s="60" t="s">
        <v>1153</v>
      </c>
      <c r="C774" s="60" t="s">
        <v>1157</v>
      </c>
      <c r="D774" s="60" t="s">
        <v>188</v>
      </c>
      <c r="E774" s="39">
        <v>0</v>
      </c>
      <c r="F774" s="60" t="s">
        <v>189</v>
      </c>
      <c r="G774" s="60" t="s">
        <v>220</v>
      </c>
      <c r="H774" s="60" t="s">
        <v>191</v>
      </c>
      <c r="I774" s="60" t="s">
        <v>1158</v>
      </c>
      <c r="J774" s="61" t="s">
        <v>1205</v>
      </c>
      <c r="K774" s="62">
        <v>91470.640000000159</v>
      </c>
      <c r="L774" s="62">
        <v>90559.840000000229</v>
      </c>
    </row>
    <row r="775" spans="1:12" x14ac:dyDescent="0.3">
      <c r="A775" s="60" t="s">
        <v>33</v>
      </c>
      <c r="B775" s="60" t="s">
        <v>1153</v>
      </c>
      <c r="C775" s="60" t="s">
        <v>1157</v>
      </c>
      <c r="D775" s="60" t="s">
        <v>188</v>
      </c>
      <c r="E775" s="39">
        <v>0</v>
      </c>
      <c r="F775" s="60" t="s">
        <v>189</v>
      </c>
      <c r="G775" s="60" t="s">
        <v>220</v>
      </c>
      <c r="H775" s="60" t="s">
        <v>191</v>
      </c>
      <c r="I775" s="60" t="s">
        <v>1158</v>
      </c>
      <c r="J775" s="61" t="s">
        <v>1206</v>
      </c>
      <c r="K775" s="62">
        <v>10183836.439999999</v>
      </c>
      <c r="L775" s="62">
        <v>10183836.439999999</v>
      </c>
    </row>
    <row r="776" spans="1:12" x14ac:dyDescent="0.3">
      <c r="A776" s="60" t="s">
        <v>33</v>
      </c>
      <c r="B776" s="60" t="s">
        <v>1153</v>
      </c>
      <c r="C776" s="60" t="s">
        <v>1157</v>
      </c>
      <c r="D776" s="60" t="s">
        <v>188</v>
      </c>
      <c r="E776" s="39">
        <v>0</v>
      </c>
      <c r="F776" s="60" t="s">
        <v>189</v>
      </c>
      <c r="G776" s="60" t="s">
        <v>220</v>
      </c>
      <c r="H776" s="60" t="s">
        <v>191</v>
      </c>
      <c r="I776" s="60" t="s">
        <v>1158</v>
      </c>
      <c r="J776" s="61" t="s">
        <v>1207</v>
      </c>
      <c r="K776" s="62">
        <v>-2473477.77</v>
      </c>
      <c r="L776" s="62">
        <v>-2473477.77</v>
      </c>
    </row>
    <row r="777" spans="1:12" x14ac:dyDescent="0.3">
      <c r="A777" s="60" t="s">
        <v>33</v>
      </c>
      <c r="B777" s="60" t="s">
        <v>1153</v>
      </c>
      <c r="C777" s="60" t="s">
        <v>1157</v>
      </c>
      <c r="D777" s="60" t="s">
        <v>188</v>
      </c>
      <c r="E777" s="39">
        <v>0</v>
      </c>
      <c r="F777" s="60" t="s">
        <v>189</v>
      </c>
      <c r="G777" s="60" t="s">
        <v>220</v>
      </c>
      <c r="H777" s="60" t="s">
        <v>191</v>
      </c>
      <c r="I777" s="60" t="s">
        <v>1158</v>
      </c>
      <c r="J777" s="61" t="s">
        <v>1208</v>
      </c>
      <c r="K777" s="62">
        <v>118960.55</v>
      </c>
      <c r="L777" s="62">
        <v>118960.55</v>
      </c>
    </row>
    <row r="778" spans="1:12" x14ac:dyDescent="0.3">
      <c r="A778" s="60" t="s">
        <v>33</v>
      </c>
      <c r="B778" s="60" t="s">
        <v>1153</v>
      </c>
      <c r="C778" s="60" t="s">
        <v>1157</v>
      </c>
      <c r="D778" s="60" t="s">
        <v>188</v>
      </c>
      <c r="E778" s="39">
        <v>0</v>
      </c>
      <c r="F778" s="60" t="s">
        <v>189</v>
      </c>
      <c r="G778" s="60" t="s">
        <v>220</v>
      </c>
      <c r="H778" s="60" t="s">
        <v>191</v>
      </c>
      <c r="I778" s="60" t="s">
        <v>1158</v>
      </c>
      <c r="J778" s="61" t="s">
        <v>1209</v>
      </c>
      <c r="K778" s="62">
        <v>194173.74999999971</v>
      </c>
      <c r="L778" s="62">
        <v>185506.98999999958</v>
      </c>
    </row>
    <row r="779" spans="1:12" ht="15" thickBot="1" x14ac:dyDescent="0.35">
      <c r="A779" s="60" t="s">
        <v>33</v>
      </c>
      <c r="B779" s="60" t="s">
        <v>1153</v>
      </c>
      <c r="C779" s="60" t="s">
        <v>1157</v>
      </c>
      <c r="D779" s="60" t="s">
        <v>188</v>
      </c>
      <c r="E779" s="39">
        <v>0</v>
      </c>
      <c r="F779" s="60" t="s">
        <v>189</v>
      </c>
      <c r="G779" s="60" t="s">
        <v>191</v>
      </c>
      <c r="H779" s="60" t="s">
        <v>220</v>
      </c>
      <c r="I779" s="60" t="s">
        <v>231</v>
      </c>
      <c r="J779" s="61" t="s">
        <v>1210</v>
      </c>
      <c r="K779" s="62">
        <v>12704332.806289544</v>
      </c>
      <c r="L779" s="62">
        <v>12704337.217657207</v>
      </c>
    </row>
    <row r="780" spans="1:12" x14ac:dyDescent="0.3">
      <c r="A780" s="60" t="s">
        <v>33</v>
      </c>
      <c r="B780" s="60" t="s">
        <v>1153</v>
      </c>
      <c r="C780" s="60" t="s">
        <v>1157</v>
      </c>
      <c r="D780" s="58"/>
      <c r="E780" s="39">
        <v>0</v>
      </c>
      <c r="F780" s="58"/>
      <c r="G780" s="58"/>
      <c r="H780" s="58"/>
      <c r="I780" s="58"/>
      <c r="J780" s="109" t="s">
        <v>1211</v>
      </c>
      <c r="K780" s="110">
        <v>341321282.94628954</v>
      </c>
      <c r="L780" s="110">
        <v>331702402.23765701</v>
      </c>
    </row>
    <row r="781" spans="1:12" x14ac:dyDescent="0.3">
      <c r="E781" s="39" t="s">
        <v>1839</v>
      </c>
    </row>
    <row r="782" spans="1:12" x14ac:dyDescent="0.3">
      <c r="A782" s="60" t="s">
        <v>33</v>
      </c>
      <c r="B782" s="60" t="s">
        <v>1153</v>
      </c>
      <c r="C782" s="60" t="s">
        <v>1212</v>
      </c>
      <c r="D782" s="60" t="s">
        <v>188</v>
      </c>
      <c r="E782" s="39">
        <v>0</v>
      </c>
      <c r="F782" s="60" t="s">
        <v>283</v>
      </c>
      <c r="G782" s="60" t="s">
        <v>310</v>
      </c>
      <c r="H782" s="60" t="s">
        <v>191</v>
      </c>
      <c r="I782" s="60" t="s">
        <v>1213</v>
      </c>
      <c r="J782" s="61" t="s">
        <v>1214</v>
      </c>
      <c r="K782" s="62">
        <v>6946.41</v>
      </c>
      <c r="L782" s="62">
        <v>6946.41</v>
      </c>
    </row>
    <row r="783" spans="1:12" x14ac:dyDescent="0.3">
      <c r="A783" s="60" t="s">
        <v>33</v>
      </c>
      <c r="B783" s="60" t="s">
        <v>1153</v>
      </c>
      <c r="C783" s="60" t="s">
        <v>1212</v>
      </c>
      <c r="D783" s="60" t="s">
        <v>188</v>
      </c>
      <c r="E783" s="39">
        <v>0</v>
      </c>
      <c r="F783" s="60" t="s">
        <v>283</v>
      </c>
      <c r="G783" s="60" t="s">
        <v>310</v>
      </c>
      <c r="H783" s="60" t="s">
        <v>191</v>
      </c>
      <c r="I783" s="60" t="s">
        <v>1213</v>
      </c>
      <c r="J783" s="61" t="s">
        <v>1215</v>
      </c>
      <c r="K783" s="62">
        <v>48756.987061448708</v>
      </c>
      <c r="L783" s="62">
        <v>48756.987061448708</v>
      </c>
    </row>
    <row r="784" spans="1:12" x14ac:dyDescent="0.3">
      <c r="A784" s="60" t="s">
        <v>33</v>
      </c>
      <c r="B784" s="60" t="s">
        <v>1153</v>
      </c>
      <c r="C784" s="60" t="s">
        <v>1212</v>
      </c>
      <c r="D784" s="60" t="s">
        <v>188</v>
      </c>
      <c r="E784" s="39">
        <v>0</v>
      </c>
      <c r="F784" s="60" t="s">
        <v>283</v>
      </c>
      <c r="G784" s="60" t="s">
        <v>310</v>
      </c>
      <c r="H784" s="60" t="s">
        <v>191</v>
      </c>
      <c r="I784" s="60" t="s">
        <v>1213</v>
      </c>
      <c r="J784" s="61" t="s">
        <v>1216</v>
      </c>
      <c r="K784" s="62">
        <v>49966.581169127203</v>
      </c>
      <c r="L784" s="62">
        <v>49966.581169127203</v>
      </c>
    </row>
    <row r="785" spans="1:12" x14ac:dyDescent="0.3">
      <c r="A785" s="60" t="s">
        <v>33</v>
      </c>
      <c r="B785" s="60" t="s">
        <v>1153</v>
      </c>
      <c r="C785" s="60" t="s">
        <v>1212</v>
      </c>
      <c r="D785" s="60" t="s">
        <v>188</v>
      </c>
      <c r="E785" s="39">
        <v>0</v>
      </c>
      <c r="F785" s="60" t="s">
        <v>283</v>
      </c>
      <c r="G785" s="60" t="s">
        <v>310</v>
      </c>
      <c r="H785" s="60" t="s">
        <v>191</v>
      </c>
      <c r="I785" s="60" t="s">
        <v>1213</v>
      </c>
      <c r="J785" s="61" t="s">
        <v>1217</v>
      </c>
      <c r="K785" s="62">
        <v>84173.430556083898</v>
      </c>
      <c r="L785" s="62">
        <v>84173.430556083898</v>
      </c>
    </row>
    <row r="786" spans="1:12" x14ac:dyDescent="0.3">
      <c r="A786" s="60" t="s">
        <v>33</v>
      </c>
      <c r="B786" s="60" t="s">
        <v>1153</v>
      </c>
      <c r="C786" s="60" t="s">
        <v>1212</v>
      </c>
      <c r="D786" s="60" t="s">
        <v>188</v>
      </c>
      <c r="E786" s="39">
        <v>0</v>
      </c>
      <c r="F786" s="60" t="s">
        <v>283</v>
      </c>
      <c r="G786" s="60" t="s">
        <v>310</v>
      </c>
      <c r="H786" s="60" t="s">
        <v>191</v>
      </c>
      <c r="I786" s="60" t="s">
        <v>1213</v>
      </c>
      <c r="J786" s="61" t="s">
        <v>1218</v>
      </c>
      <c r="K786" s="62">
        <v>93821.484743605848</v>
      </c>
      <c r="L786" s="62">
        <v>93821.484743605848</v>
      </c>
    </row>
    <row r="787" spans="1:12" x14ac:dyDescent="0.3">
      <c r="A787" s="60" t="s">
        <v>33</v>
      </c>
      <c r="B787" s="60" t="s">
        <v>1153</v>
      </c>
      <c r="C787" s="60" t="s">
        <v>1212</v>
      </c>
      <c r="D787" s="60" t="s">
        <v>188</v>
      </c>
      <c r="E787" s="39">
        <v>0</v>
      </c>
      <c r="F787" s="60" t="s">
        <v>283</v>
      </c>
      <c r="G787" s="60" t="s">
        <v>310</v>
      </c>
      <c r="H787" s="60" t="s">
        <v>191</v>
      </c>
      <c r="I787" s="60" t="s">
        <v>1213</v>
      </c>
      <c r="J787" s="61" t="s">
        <v>1219</v>
      </c>
      <c r="K787" s="62">
        <v>217959.68862736749</v>
      </c>
      <c r="L787" s="62">
        <v>217959.68862736749</v>
      </c>
    </row>
    <row r="788" spans="1:12" x14ac:dyDescent="0.3">
      <c r="A788" s="60" t="s">
        <v>33</v>
      </c>
      <c r="B788" s="60" t="s">
        <v>1153</v>
      </c>
      <c r="C788" s="60" t="s">
        <v>1212</v>
      </c>
      <c r="D788" s="60" t="s">
        <v>188</v>
      </c>
      <c r="E788" s="39">
        <v>0</v>
      </c>
      <c r="F788" s="60" t="s">
        <v>283</v>
      </c>
      <c r="G788" s="60" t="s">
        <v>310</v>
      </c>
      <c r="H788" s="60" t="s">
        <v>191</v>
      </c>
      <c r="I788" s="60" t="s">
        <v>1213</v>
      </c>
      <c r="J788" s="61" t="s">
        <v>1220</v>
      </c>
      <c r="K788" s="62">
        <v>21459.398414816213</v>
      </c>
      <c r="L788" s="62">
        <v>21459.398414816213</v>
      </c>
    </row>
    <row r="789" spans="1:12" x14ac:dyDescent="0.3">
      <c r="A789" s="60" t="s">
        <v>33</v>
      </c>
      <c r="B789" s="60" t="s">
        <v>1153</v>
      </c>
      <c r="C789" s="60" t="s">
        <v>1212</v>
      </c>
      <c r="D789" s="60" t="s">
        <v>188</v>
      </c>
      <c r="E789" s="39">
        <v>0</v>
      </c>
      <c r="F789" s="60" t="s">
        <v>283</v>
      </c>
      <c r="G789" s="60" t="s">
        <v>310</v>
      </c>
      <c r="H789" s="60" t="s">
        <v>191</v>
      </c>
      <c r="I789" s="60" t="s">
        <v>1213</v>
      </c>
      <c r="J789" s="61" t="s">
        <v>1221</v>
      </c>
      <c r="K789" s="62">
        <v>104516.17056889486</v>
      </c>
      <c r="L789" s="62">
        <v>104516.17056889486</v>
      </c>
    </row>
    <row r="790" spans="1:12" x14ac:dyDescent="0.3">
      <c r="A790" s="60" t="s">
        <v>33</v>
      </c>
      <c r="B790" s="60" t="s">
        <v>1153</v>
      </c>
      <c r="C790" s="60" t="s">
        <v>1212</v>
      </c>
      <c r="D790" s="60" t="s">
        <v>188</v>
      </c>
      <c r="E790" s="39">
        <v>0</v>
      </c>
      <c r="F790" s="60" t="s">
        <v>283</v>
      </c>
      <c r="G790" s="60" t="s">
        <v>310</v>
      </c>
      <c r="H790" s="60" t="s">
        <v>191</v>
      </c>
      <c r="I790" s="60" t="s">
        <v>1213</v>
      </c>
      <c r="J790" s="61" t="s">
        <v>1222</v>
      </c>
      <c r="K790" s="62">
        <v>29075.736482863744</v>
      </c>
      <c r="L790" s="62">
        <v>29075.736482863744</v>
      </c>
    </row>
    <row r="791" spans="1:12" x14ac:dyDescent="0.3">
      <c r="A791" s="60" t="s">
        <v>33</v>
      </c>
      <c r="B791" s="60" t="s">
        <v>1153</v>
      </c>
      <c r="C791" s="60" t="s">
        <v>1212</v>
      </c>
      <c r="D791" s="60" t="s">
        <v>188</v>
      </c>
      <c r="E791" s="39">
        <v>0</v>
      </c>
      <c r="F791" s="60" t="s">
        <v>283</v>
      </c>
      <c r="G791" s="60" t="s">
        <v>310</v>
      </c>
      <c r="H791" s="60" t="s">
        <v>191</v>
      </c>
      <c r="I791" s="60" t="s">
        <v>1213</v>
      </c>
      <c r="J791" s="61" t="s">
        <v>1223</v>
      </c>
      <c r="K791" s="62">
        <v>16874.650264573105</v>
      </c>
      <c r="L791" s="62">
        <v>16874.650264573105</v>
      </c>
    </row>
    <row r="792" spans="1:12" x14ac:dyDescent="0.3">
      <c r="A792" s="60" t="s">
        <v>33</v>
      </c>
      <c r="B792" s="60" t="s">
        <v>1153</v>
      </c>
      <c r="C792" s="60" t="s">
        <v>1212</v>
      </c>
      <c r="D792" s="60" t="s">
        <v>188</v>
      </c>
      <c r="E792" s="39">
        <v>0</v>
      </c>
      <c r="F792" s="60" t="s">
        <v>283</v>
      </c>
      <c r="G792" s="60" t="s">
        <v>310</v>
      </c>
      <c r="H792" s="60" t="s">
        <v>191</v>
      </c>
      <c r="I792" s="60" t="s">
        <v>1213</v>
      </c>
      <c r="J792" s="61" t="s">
        <v>1224</v>
      </c>
      <c r="K792" s="62">
        <v>34748.884340875753</v>
      </c>
      <c r="L792" s="62">
        <v>34748.884340875753</v>
      </c>
    </row>
    <row r="793" spans="1:12" x14ac:dyDescent="0.3">
      <c r="A793" s="60" t="s">
        <v>33</v>
      </c>
      <c r="B793" s="60" t="s">
        <v>1153</v>
      </c>
      <c r="C793" s="60" t="s">
        <v>1212</v>
      </c>
      <c r="D793" s="60" t="s">
        <v>188</v>
      </c>
      <c r="E793" s="39">
        <v>0</v>
      </c>
      <c r="F793" s="60" t="s">
        <v>283</v>
      </c>
      <c r="G793" s="60" t="s">
        <v>310</v>
      </c>
      <c r="H793" s="60" t="s">
        <v>191</v>
      </c>
      <c r="I793" s="60" t="s">
        <v>1213</v>
      </c>
      <c r="J793" s="61" t="s">
        <v>1225</v>
      </c>
      <c r="K793" s="62">
        <v>105737.28414428752</v>
      </c>
      <c r="L793" s="62">
        <v>105737.28414428752</v>
      </c>
    </row>
    <row r="794" spans="1:12" x14ac:dyDescent="0.3">
      <c r="A794" s="60" t="s">
        <v>33</v>
      </c>
      <c r="B794" s="60" t="s">
        <v>1153</v>
      </c>
      <c r="C794" s="60" t="s">
        <v>1212</v>
      </c>
      <c r="D794" s="60" t="s">
        <v>188</v>
      </c>
      <c r="E794" s="39">
        <v>0</v>
      </c>
      <c r="F794" s="60" t="s">
        <v>283</v>
      </c>
      <c r="G794" s="60" t="s">
        <v>310</v>
      </c>
      <c r="H794" s="60" t="s">
        <v>191</v>
      </c>
      <c r="I794" s="60" t="s">
        <v>1213</v>
      </c>
      <c r="J794" s="61" t="s">
        <v>1226</v>
      </c>
      <c r="K794" s="62">
        <v>119472.07949371125</v>
      </c>
      <c r="L794" s="62">
        <v>119472.07949371125</v>
      </c>
    </row>
    <row r="795" spans="1:12" x14ac:dyDescent="0.3">
      <c r="A795" s="60" t="s">
        <v>33</v>
      </c>
      <c r="B795" s="60" t="s">
        <v>1153</v>
      </c>
      <c r="C795" s="60" t="s">
        <v>1212</v>
      </c>
      <c r="D795" s="60" t="s">
        <v>188</v>
      </c>
      <c r="E795" s="39">
        <v>0</v>
      </c>
      <c r="F795" s="60" t="s">
        <v>283</v>
      </c>
      <c r="G795" s="60" t="s">
        <v>310</v>
      </c>
      <c r="H795" s="60" t="s">
        <v>191</v>
      </c>
      <c r="I795" s="60" t="s">
        <v>1213</v>
      </c>
      <c r="J795" s="61" t="s">
        <v>1227</v>
      </c>
      <c r="K795" s="62">
        <v>53512.207334600957</v>
      </c>
      <c r="L795" s="62">
        <v>53512.207334600957</v>
      </c>
    </row>
    <row r="796" spans="1:12" x14ac:dyDescent="0.3">
      <c r="A796" s="60" t="s">
        <v>33</v>
      </c>
      <c r="B796" s="60" t="s">
        <v>1153</v>
      </c>
      <c r="C796" s="60" t="s">
        <v>1212</v>
      </c>
      <c r="D796" s="60" t="s">
        <v>188</v>
      </c>
      <c r="E796" s="39">
        <v>0</v>
      </c>
      <c r="F796" s="60" t="s">
        <v>283</v>
      </c>
      <c r="G796" s="60" t="s">
        <v>310</v>
      </c>
      <c r="H796" s="60" t="s">
        <v>191</v>
      </c>
      <c r="I796" s="60" t="s">
        <v>1213</v>
      </c>
      <c r="J796" s="61" t="s">
        <v>1228</v>
      </c>
      <c r="K796" s="62">
        <v>20986.100284740256</v>
      </c>
      <c r="L796" s="62">
        <v>20986.100284740256</v>
      </c>
    </row>
    <row r="797" spans="1:12" x14ac:dyDescent="0.3">
      <c r="A797" s="60" t="s">
        <v>33</v>
      </c>
      <c r="B797" s="60" t="s">
        <v>1153</v>
      </c>
      <c r="C797" s="60" t="s">
        <v>1212</v>
      </c>
      <c r="D797" s="60" t="s">
        <v>188</v>
      </c>
      <c r="E797" s="39">
        <v>0</v>
      </c>
      <c r="F797" s="60" t="s">
        <v>283</v>
      </c>
      <c r="G797" s="60" t="s">
        <v>310</v>
      </c>
      <c r="H797" s="60" t="s">
        <v>191</v>
      </c>
      <c r="I797" s="60" t="s">
        <v>1213</v>
      </c>
      <c r="J797" s="61" t="s">
        <v>1229</v>
      </c>
      <c r="K797" s="62">
        <v>59139.947290798656</v>
      </c>
      <c r="L797" s="62">
        <v>59139.947290798656</v>
      </c>
    </row>
    <row r="798" spans="1:12" x14ac:dyDescent="0.3">
      <c r="A798" s="60" t="s">
        <v>33</v>
      </c>
      <c r="B798" s="60" t="s">
        <v>1153</v>
      </c>
      <c r="C798" s="60" t="s">
        <v>1212</v>
      </c>
      <c r="D798" s="60" t="s">
        <v>188</v>
      </c>
      <c r="E798" s="39">
        <v>0</v>
      </c>
      <c r="F798" s="60" t="s">
        <v>283</v>
      </c>
      <c r="G798" s="60" t="s">
        <v>310</v>
      </c>
      <c r="H798" s="60" t="s">
        <v>191</v>
      </c>
      <c r="I798" s="60" t="s">
        <v>1213</v>
      </c>
      <c r="J798" s="61" t="s">
        <v>1230</v>
      </c>
      <c r="K798" s="62">
        <v>64375.475370127235</v>
      </c>
      <c r="L798" s="62">
        <v>64375.475370127235</v>
      </c>
    </row>
    <row r="799" spans="1:12" x14ac:dyDescent="0.3">
      <c r="A799" s="60" t="s">
        <v>33</v>
      </c>
      <c r="B799" s="60" t="s">
        <v>1153</v>
      </c>
      <c r="C799" s="60" t="s">
        <v>1212</v>
      </c>
      <c r="D799" s="60" t="s">
        <v>188</v>
      </c>
      <c r="E799" s="39">
        <v>0</v>
      </c>
      <c r="F799" s="60" t="s">
        <v>283</v>
      </c>
      <c r="G799" s="60" t="s">
        <v>310</v>
      </c>
      <c r="H799" s="60" t="s">
        <v>191</v>
      </c>
      <c r="I799" s="60" t="s">
        <v>1213</v>
      </c>
      <c r="J799" s="61" t="s">
        <v>1231</v>
      </c>
      <c r="K799" s="62">
        <v>1771.3481504277363</v>
      </c>
      <c r="L799" s="62">
        <v>1771.3481504277363</v>
      </c>
    </row>
    <row r="800" spans="1:12" x14ac:dyDescent="0.3">
      <c r="A800" s="60" t="s">
        <v>33</v>
      </c>
      <c r="B800" s="60" t="s">
        <v>1153</v>
      </c>
      <c r="C800" s="60" t="s">
        <v>1212</v>
      </c>
      <c r="D800" s="60" t="s">
        <v>188</v>
      </c>
      <c r="E800" s="39">
        <v>0</v>
      </c>
      <c r="F800" s="60" t="s">
        <v>283</v>
      </c>
      <c r="G800" s="60" t="s">
        <v>310</v>
      </c>
      <c r="H800" s="60" t="s">
        <v>191</v>
      </c>
      <c r="I800" s="60" t="s">
        <v>1213</v>
      </c>
      <c r="J800" s="61" t="s">
        <v>1232</v>
      </c>
      <c r="K800" s="62">
        <v>5655.0286952532542</v>
      </c>
      <c r="L800" s="62">
        <v>5655.0286952532542</v>
      </c>
    </row>
    <row r="801" spans="1:12" x14ac:dyDescent="0.3">
      <c r="A801" s="60" t="s">
        <v>33</v>
      </c>
      <c r="B801" s="60" t="s">
        <v>1153</v>
      </c>
      <c r="C801" s="60" t="s">
        <v>1212</v>
      </c>
      <c r="D801" s="60" t="s">
        <v>188</v>
      </c>
      <c r="E801" s="39">
        <v>0</v>
      </c>
      <c r="F801" s="60" t="s">
        <v>283</v>
      </c>
      <c r="G801" s="60" t="s">
        <v>310</v>
      </c>
      <c r="H801" s="60" t="s">
        <v>191</v>
      </c>
      <c r="I801" s="60" t="s">
        <v>1233</v>
      </c>
      <c r="J801" s="61" t="s">
        <v>1234</v>
      </c>
      <c r="K801" s="62">
        <v>308244.44</v>
      </c>
      <c r="L801" s="62">
        <v>308244.44</v>
      </c>
    </row>
    <row r="802" spans="1:12" x14ac:dyDescent="0.3">
      <c r="A802" s="60" t="s">
        <v>33</v>
      </c>
      <c r="B802" s="60" t="s">
        <v>1153</v>
      </c>
      <c r="C802" s="60" t="s">
        <v>1212</v>
      </c>
      <c r="D802" s="60" t="s">
        <v>188</v>
      </c>
      <c r="E802" s="39">
        <v>0</v>
      </c>
      <c r="F802" s="60" t="s">
        <v>283</v>
      </c>
      <c r="G802" s="60" t="s">
        <v>310</v>
      </c>
      <c r="H802" s="60" t="s">
        <v>191</v>
      </c>
      <c r="I802" s="60" t="s">
        <v>1233</v>
      </c>
      <c r="J802" s="61" t="s">
        <v>1235</v>
      </c>
      <c r="K802" s="62">
        <v>177973.65628201584</v>
      </c>
      <c r="L802" s="62">
        <v>177973.65628201584</v>
      </c>
    </row>
    <row r="803" spans="1:12" x14ac:dyDescent="0.3">
      <c r="A803" s="60" t="s">
        <v>33</v>
      </c>
      <c r="B803" s="60" t="s">
        <v>1153</v>
      </c>
      <c r="C803" s="60" t="s">
        <v>1212</v>
      </c>
      <c r="D803" s="60" t="s">
        <v>188</v>
      </c>
      <c r="E803" s="39">
        <v>0</v>
      </c>
      <c r="F803" s="60" t="s">
        <v>283</v>
      </c>
      <c r="G803" s="60" t="s">
        <v>310</v>
      </c>
      <c r="H803" s="60" t="s">
        <v>191</v>
      </c>
      <c r="I803" s="60" t="s">
        <v>1233</v>
      </c>
      <c r="J803" s="61" t="s">
        <v>1236</v>
      </c>
      <c r="K803" s="62">
        <v>789137.95</v>
      </c>
      <c r="L803" s="62">
        <v>789137.95</v>
      </c>
    </row>
    <row r="804" spans="1:12" x14ac:dyDescent="0.3">
      <c r="A804" s="60" t="s">
        <v>33</v>
      </c>
      <c r="B804" s="60" t="s">
        <v>1153</v>
      </c>
      <c r="C804" s="60" t="s">
        <v>1212</v>
      </c>
      <c r="D804" s="60" t="s">
        <v>188</v>
      </c>
      <c r="E804" s="39">
        <v>0</v>
      </c>
      <c r="F804" s="60" t="s">
        <v>283</v>
      </c>
      <c r="G804" s="60" t="s">
        <v>310</v>
      </c>
      <c r="H804" s="60" t="s">
        <v>191</v>
      </c>
      <c r="I804" s="60" t="s">
        <v>1233</v>
      </c>
      <c r="J804" s="61" t="s">
        <v>1237</v>
      </c>
      <c r="K804" s="62">
        <v>662415.5014347441</v>
      </c>
      <c r="L804" s="62">
        <v>662415.5014347441</v>
      </c>
    </row>
    <row r="805" spans="1:12" x14ac:dyDescent="0.3">
      <c r="A805" s="60" t="s">
        <v>33</v>
      </c>
      <c r="B805" s="60" t="s">
        <v>1153</v>
      </c>
      <c r="C805" s="60" t="s">
        <v>1212</v>
      </c>
      <c r="D805" s="60" t="s">
        <v>188</v>
      </c>
      <c r="E805" s="39">
        <v>0</v>
      </c>
      <c r="F805" s="60" t="s">
        <v>283</v>
      </c>
      <c r="G805" s="60" t="s">
        <v>310</v>
      </c>
      <c r="H805" s="60" t="s">
        <v>191</v>
      </c>
      <c r="I805" s="60" t="s">
        <v>1233</v>
      </c>
      <c r="J805" s="61" t="s">
        <v>1238</v>
      </c>
      <c r="K805" s="62">
        <v>272560.39566511678</v>
      </c>
      <c r="L805" s="62">
        <v>272560.39566511678</v>
      </c>
    </row>
    <row r="806" spans="1:12" x14ac:dyDescent="0.3">
      <c r="A806" s="60" t="s">
        <v>33</v>
      </c>
      <c r="B806" s="60" t="s">
        <v>1153</v>
      </c>
      <c r="C806" s="60" t="s">
        <v>1212</v>
      </c>
      <c r="D806" s="60" t="s">
        <v>188</v>
      </c>
      <c r="E806" s="39">
        <v>0</v>
      </c>
      <c r="F806" s="60" t="s">
        <v>283</v>
      </c>
      <c r="G806" s="60" t="s">
        <v>310</v>
      </c>
      <c r="H806" s="60" t="s">
        <v>191</v>
      </c>
      <c r="I806" s="60" t="s">
        <v>1233</v>
      </c>
      <c r="J806" s="61" t="s">
        <v>1239</v>
      </c>
      <c r="K806" s="62">
        <v>276391.28864912363</v>
      </c>
      <c r="L806" s="62">
        <v>276391.28864912363</v>
      </c>
    </row>
    <row r="807" spans="1:12" x14ac:dyDescent="0.3">
      <c r="A807" s="60" t="s">
        <v>33</v>
      </c>
      <c r="B807" s="60" t="s">
        <v>1153</v>
      </c>
      <c r="C807" s="60" t="s">
        <v>1212</v>
      </c>
      <c r="D807" s="60" t="s">
        <v>188</v>
      </c>
      <c r="E807" s="39">
        <v>0</v>
      </c>
      <c r="F807" s="60" t="s">
        <v>283</v>
      </c>
      <c r="G807" s="60" t="s">
        <v>310</v>
      </c>
      <c r="H807" s="60" t="s">
        <v>191</v>
      </c>
      <c r="I807" s="60" t="s">
        <v>1233</v>
      </c>
      <c r="J807" s="61" t="s">
        <v>1240</v>
      </c>
      <c r="K807" s="62">
        <v>139384.39939516012</v>
      </c>
      <c r="L807" s="62">
        <v>139384.39939516012</v>
      </c>
    </row>
    <row r="808" spans="1:12" x14ac:dyDescent="0.3">
      <c r="A808" s="60" t="s">
        <v>33</v>
      </c>
      <c r="B808" s="60" t="s">
        <v>1153</v>
      </c>
      <c r="C808" s="60" t="s">
        <v>1212</v>
      </c>
      <c r="D808" s="60" t="s">
        <v>188</v>
      </c>
      <c r="E808" s="39">
        <v>0</v>
      </c>
      <c r="F808" s="60" t="s">
        <v>283</v>
      </c>
      <c r="G808" s="60" t="s">
        <v>310</v>
      </c>
      <c r="H808" s="60" t="s">
        <v>191</v>
      </c>
      <c r="I808" s="60" t="s">
        <v>1158</v>
      </c>
      <c r="J808" s="61" t="s">
        <v>1241</v>
      </c>
      <c r="K808" s="62">
        <v>1699528.0699999991</v>
      </c>
      <c r="L808" s="62">
        <v>1697889.7099999988</v>
      </c>
    </row>
    <row r="809" spans="1:12" x14ac:dyDescent="0.3">
      <c r="A809" s="60" t="s">
        <v>33</v>
      </c>
      <c r="B809" s="60" t="s">
        <v>1153</v>
      </c>
      <c r="C809" s="60" t="s">
        <v>1212</v>
      </c>
      <c r="D809" s="60" t="s">
        <v>188</v>
      </c>
      <c r="E809" s="39">
        <v>0</v>
      </c>
      <c r="F809" s="60" t="s">
        <v>283</v>
      </c>
      <c r="G809" s="60" t="s">
        <v>310</v>
      </c>
      <c r="H809" s="60" t="s">
        <v>191</v>
      </c>
      <c r="I809" s="60" t="s">
        <v>1158</v>
      </c>
      <c r="J809" s="61" t="s">
        <v>1242</v>
      </c>
      <c r="K809" s="62">
        <v>1328699.1499999999</v>
      </c>
      <c r="L809" s="62">
        <v>1328699.1499999999</v>
      </c>
    </row>
    <row r="810" spans="1:12" x14ac:dyDescent="0.3">
      <c r="A810" s="60" t="s">
        <v>33</v>
      </c>
      <c r="B810" s="60" t="s">
        <v>1153</v>
      </c>
      <c r="C810" s="60" t="s">
        <v>1212</v>
      </c>
      <c r="D810" s="60" t="s">
        <v>188</v>
      </c>
      <c r="E810" s="39">
        <v>0</v>
      </c>
      <c r="F810" s="60" t="s">
        <v>283</v>
      </c>
      <c r="G810" s="60" t="s">
        <v>310</v>
      </c>
      <c r="H810" s="60" t="s">
        <v>191</v>
      </c>
      <c r="I810" s="60" t="s">
        <v>1243</v>
      </c>
      <c r="J810" s="61" t="s">
        <v>1244</v>
      </c>
      <c r="K810" s="62">
        <v>603663.77620517404</v>
      </c>
      <c r="L810" s="62">
        <v>603663.77620517404</v>
      </c>
    </row>
    <row r="811" spans="1:12" x14ac:dyDescent="0.3">
      <c r="A811" s="60" t="s">
        <v>33</v>
      </c>
      <c r="B811" s="60" t="s">
        <v>1153</v>
      </c>
      <c r="C811" s="60" t="s">
        <v>1212</v>
      </c>
      <c r="D811" s="60" t="s">
        <v>188</v>
      </c>
      <c r="E811" s="39">
        <v>0</v>
      </c>
      <c r="F811" s="60" t="s">
        <v>283</v>
      </c>
      <c r="G811" s="60" t="s">
        <v>310</v>
      </c>
      <c r="H811" s="60" t="s">
        <v>191</v>
      </c>
      <c r="I811" s="60" t="s">
        <v>1243</v>
      </c>
      <c r="J811" s="61" t="s">
        <v>1245</v>
      </c>
      <c r="K811" s="62">
        <v>394399.34579164977</v>
      </c>
      <c r="L811" s="62">
        <v>394399.34579164977</v>
      </c>
    </row>
    <row r="812" spans="1:12" x14ac:dyDescent="0.3">
      <c r="A812" s="60" t="s">
        <v>33</v>
      </c>
      <c r="B812" s="60" t="s">
        <v>1153</v>
      </c>
      <c r="C812" s="60" t="s">
        <v>1212</v>
      </c>
      <c r="D812" s="60" t="s">
        <v>188</v>
      </c>
      <c r="E812" s="39">
        <v>0</v>
      </c>
      <c r="F812" s="60" t="s">
        <v>283</v>
      </c>
      <c r="G812" s="60" t="s">
        <v>310</v>
      </c>
      <c r="H812" s="60" t="s">
        <v>191</v>
      </c>
      <c r="I812" s="60" t="s">
        <v>1246</v>
      </c>
      <c r="J812" s="61" t="s">
        <v>1247</v>
      </c>
      <c r="K812" s="62">
        <v>364142.55388240638</v>
      </c>
      <c r="L812" s="62">
        <v>364142.55388240638</v>
      </c>
    </row>
    <row r="813" spans="1:12" x14ac:dyDescent="0.3">
      <c r="A813" s="60" t="s">
        <v>33</v>
      </c>
      <c r="B813" s="60" t="s">
        <v>1153</v>
      </c>
      <c r="C813" s="60" t="s">
        <v>1212</v>
      </c>
      <c r="D813" s="60" t="s">
        <v>188</v>
      </c>
      <c r="E813" s="39">
        <v>0</v>
      </c>
      <c r="F813" s="60" t="s">
        <v>283</v>
      </c>
      <c r="G813" s="60" t="s">
        <v>310</v>
      </c>
      <c r="H813" s="60" t="s">
        <v>191</v>
      </c>
      <c r="I813" s="60" t="s">
        <v>1246</v>
      </c>
      <c r="J813" s="61" t="s">
        <v>1248</v>
      </c>
      <c r="K813" s="62">
        <v>191349.02823949646</v>
      </c>
      <c r="L813" s="62">
        <v>191349.02823949646</v>
      </c>
    </row>
    <row r="814" spans="1:12" x14ac:dyDescent="0.3">
      <c r="A814" s="60" t="s">
        <v>33</v>
      </c>
      <c r="B814" s="60" t="s">
        <v>1153</v>
      </c>
      <c r="C814" s="60" t="s">
        <v>1212</v>
      </c>
      <c r="D814" s="60" t="s">
        <v>188</v>
      </c>
      <c r="E814" s="39">
        <v>0</v>
      </c>
      <c r="F814" s="60" t="s">
        <v>283</v>
      </c>
      <c r="G814" s="60" t="s">
        <v>310</v>
      </c>
      <c r="H814" s="60" t="s">
        <v>191</v>
      </c>
      <c r="I814" s="60" t="s">
        <v>1249</v>
      </c>
      <c r="J814" s="61" t="s">
        <v>1250</v>
      </c>
      <c r="K814" s="62">
        <v>65652.216375115371</v>
      </c>
      <c r="L814" s="62">
        <v>65652.216375115371</v>
      </c>
    </row>
    <row r="815" spans="1:12" ht="15" thickBot="1" x14ac:dyDescent="0.35">
      <c r="A815" s="60" t="s">
        <v>33</v>
      </c>
      <c r="B815" s="60" t="s">
        <v>1153</v>
      </c>
      <c r="C815" s="60" t="s">
        <v>1212</v>
      </c>
      <c r="D815" s="60" t="s">
        <v>188</v>
      </c>
      <c r="E815" s="39">
        <v>0</v>
      </c>
      <c r="F815" s="60" t="s">
        <v>283</v>
      </c>
      <c r="G815" s="60" t="s">
        <v>191</v>
      </c>
      <c r="H815" s="60" t="s">
        <v>310</v>
      </c>
      <c r="I815" s="60" t="s">
        <v>231</v>
      </c>
      <c r="J815" s="61" t="s">
        <v>1251</v>
      </c>
      <c r="K815" s="62">
        <v>217946.78306539892</v>
      </c>
      <c r="L815" s="62">
        <v>297889.63632509549</v>
      </c>
    </row>
    <row r="816" spans="1:12" x14ac:dyDescent="0.3">
      <c r="A816" s="60" t="s">
        <v>33</v>
      </c>
      <c r="B816" s="60" t="s">
        <v>1153</v>
      </c>
      <c r="C816" s="60" t="s">
        <v>1212</v>
      </c>
      <c r="D816" s="58"/>
      <c r="E816" s="39">
        <v>0</v>
      </c>
      <c r="F816" s="58"/>
      <c r="G816" s="58"/>
      <c r="H816" s="58"/>
      <c r="I816" s="58"/>
      <c r="J816" s="109" t="s">
        <v>1252</v>
      </c>
      <c r="K816" s="110">
        <v>8630437.4479790051</v>
      </c>
      <c r="L816" s="110">
        <v>8708741.9412386995</v>
      </c>
    </row>
    <row r="817" spans="1:12" x14ac:dyDescent="0.3">
      <c r="E817" s="39" t="s">
        <v>1839</v>
      </c>
    </row>
    <row r="818" spans="1:12" x14ac:dyDescent="0.3">
      <c r="A818" s="60" t="s">
        <v>33</v>
      </c>
      <c r="B818" s="60" t="s">
        <v>1153</v>
      </c>
      <c r="C818" s="60" t="s">
        <v>1253</v>
      </c>
      <c r="D818" s="60" t="s">
        <v>188</v>
      </c>
      <c r="E818" s="39">
        <v>0</v>
      </c>
      <c r="F818" s="60" t="s">
        <v>189</v>
      </c>
      <c r="G818" s="60" t="s">
        <v>220</v>
      </c>
      <c r="H818" s="60" t="s">
        <v>191</v>
      </c>
      <c r="I818" s="60" t="s">
        <v>1213</v>
      </c>
      <c r="J818" s="61" t="s">
        <v>1254</v>
      </c>
      <c r="K818" s="62">
        <v>517237.98</v>
      </c>
      <c r="L818" s="62">
        <v>517237.98</v>
      </c>
    </row>
    <row r="819" spans="1:12" x14ac:dyDescent="0.3">
      <c r="A819" s="60" t="s">
        <v>33</v>
      </c>
      <c r="B819" s="60" t="s">
        <v>1153</v>
      </c>
      <c r="C819" s="60" t="s">
        <v>1253</v>
      </c>
      <c r="D819" s="60" t="s">
        <v>188</v>
      </c>
      <c r="E819" s="39">
        <v>0</v>
      </c>
      <c r="F819" s="60" t="s">
        <v>189</v>
      </c>
      <c r="G819" s="60" t="s">
        <v>220</v>
      </c>
      <c r="H819" s="60" t="s">
        <v>191</v>
      </c>
      <c r="I819" s="60" t="s">
        <v>1213</v>
      </c>
      <c r="J819" s="61" t="s">
        <v>1255</v>
      </c>
      <c r="K819" s="62">
        <v>2444594.58</v>
      </c>
      <c r="L819" s="62">
        <v>2444594.58</v>
      </c>
    </row>
    <row r="820" spans="1:12" x14ac:dyDescent="0.3">
      <c r="A820" s="60" t="s">
        <v>33</v>
      </c>
      <c r="B820" s="60" t="s">
        <v>1153</v>
      </c>
      <c r="C820" s="60" t="s">
        <v>1253</v>
      </c>
      <c r="D820" s="60" t="s">
        <v>188</v>
      </c>
      <c r="E820" s="39">
        <v>0</v>
      </c>
      <c r="F820" s="60" t="s">
        <v>189</v>
      </c>
      <c r="G820" s="60" t="s">
        <v>220</v>
      </c>
      <c r="H820" s="60" t="s">
        <v>191</v>
      </c>
      <c r="I820" s="60" t="s">
        <v>1213</v>
      </c>
      <c r="J820" s="61" t="s">
        <v>1256</v>
      </c>
      <c r="K820" s="62">
        <v>2890621.38</v>
      </c>
      <c r="L820" s="62">
        <v>2890621.38</v>
      </c>
    </row>
    <row r="821" spans="1:12" x14ac:dyDescent="0.3">
      <c r="A821" s="60" t="s">
        <v>33</v>
      </c>
      <c r="B821" s="60" t="s">
        <v>1153</v>
      </c>
      <c r="C821" s="60" t="s">
        <v>1253</v>
      </c>
      <c r="D821" s="60" t="s">
        <v>188</v>
      </c>
      <c r="E821" s="39">
        <v>0</v>
      </c>
      <c r="F821" s="60" t="s">
        <v>189</v>
      </c>
      <c r="G821" s="60" t="s">
        <v>220</v>
      </c>
      <c r="H821" s="60" t="s">
        <v>191</v>
      </c>
      <c r="I821" s="60" t="s">
        <v>1213</v>
      </c>
      <c r="J821" s="61" t="s">
        <v>1257</v>
      </c>
      <c r="K821" s="62">
        <v>508188.24</v>
      </c>
      <c r="L821" s="62">
        <v>508188.24</v>
      </c>
    </row>
    <row r="822" spans="1:12" x14ac:dyDescent="0.3">
      <c r="A822" s="60" t="s">
        <v>33</v>
      </c>
      <c r="B822" s="60" t="s">
        <v>1153</v>
      </c>
      <c r="C822" s="60" t="s">
        <v>1253</v>
      </c>
      <c r="D822" s="60" t="s">
        <v>188</v>
      </c>
      <c r="E822" s="39">
        <v>0</v>
      </c>
      <c r="F822" s="60" t="s">
        <v>189</v>
      </c>
      <c r="G822" s="60" t="s">
        <v>220</v>
      </c>
      <c r="H822" s="60" t="s">
        <v>191</v>
      </c>
      <c r="I822" s="60" t="s">
        <v>1233</v>
      </c>
      <c r="J822" s="61" t="s">
        <v>1258</v>
      </c>
      <c r="K822" s="62">
        <v>16322069.479999991</v>
      </c>
      <c r="L822" s="62">
        <v>16266376.639999988</v>
      </c>
    </row>
    <row r="823" spans="1:12" x14ac:dyDescent="0.3">
      <c r="A823" s="60" t="s">
        <v>33</v>
      </c>
      <c r="B823" s="60" t="s">
        <v>1153</v>
      </c>
      <c r="C823" s="60" t="s">
        <v>1253</v>
      </c>
      <c r="D823" s="60" t="s">
        <v>188</v>
      </c>
      <c r="E823" s="39">
        <v>0</v>
      </c>
      <c r="F823" s="60" t="s">
        <v>189</v>
      </c>
      <c r="G823" s="60" t="s">
        <v>220</v>
      </c>
      <c r="H823" s="60" t="s">
        <v>191</v>
      </c>
      <c r="I823" s="60" t="s">
        <v>1233</v>
      </c>
      <c r="J823" s="61" t="s">
        <v>1259</v>
      </c>
      <c r="K823" s="62">
        <v>15477643.05999998</v>
      </c>
      <c r="L823" s="62">
        <v>15312219.459999971</v>
      </c>
    </row>
    <row r="824" spans="1:12" x14ac:dyDescent="0.3">
      <c r="A824" s="60" t="s">
        <v>33</v>
      </c>
      <c r="B824" s="60" t="s">
        <v>1153</v>
      </c>
      <c r="C824" s="60" t="s">
        <v>1253</v>
      </c>
      <c r="D824" s="60" t="s">
        <v>188</v>
      </c>
      <c r="E824" s="39">
        <v>0</v>
      </c>
      <c r="F824" s="60" t="s">
        <v>189</v>
      </c>
      <c r="G824" s="60" t="s">
        <v>220</v>
      </c>
      <c r="H824" s="60" t="s">
        <v>191</v>
      </c>
      <c r="I824" s="60" t="s">
        <v>1233</v>
      </c>
      <c r="J824" s="61" t="s">
        <v>1260</v>
      </c>
      <c r="K824" s="62">
        <v>32173100.359999977</v>
      </c>
      <c r="L824" s="62">
        <v>32131046.839999966</v>
      </c>
    </row>
    <row r="825" spans="1:12" x14ac:dyDescent="0.3">
      <c r="A825" s="60" t="s">
        <v>33</v>
      </c>
      <c r="B825" s="60" t="s">
        <v>1153</v>
      </c>
      <c r="C825" s="60" t="s">
        <v>1253</v>
      </c>
      <c r="D825" s="60" t="s">
        <v>188</v>
      </c>
      <c r="E825" s="39">
        <v>0</v>
      </c>
      <c r="F825" s="60" t="s">
        <v>189</v>
      </c>
      <c r="G825" s="60" t="s">
        <v>220</v>
      </c>
      <c r="H825" s="60" t="s">
        <v>191</v>
      </c>
      <c r="I825" s="60" t="s">
        <v>1233</v>
      </c>
      <c r="J825" s="61" t="s">
        <v>1261</v>
      </c>
      <c r="K825" s="62">
        <v>9931913.0600000024</v>
      </c>
      <c r="L825" s="62">
        <v>9924849.0200000033</v>
      </c>
    </row>
    <row r="826" spans="1:12" x14ac:dyDescent="0.3">
      <c r="A826" s="60" t="s">
        <v>33</v>
      </c>
      <c r="B826" s="60" t="s">
        <v>1153</v>
      </c>
      <c r="C826" s="60" t="s">
        <v>1253</v>
      </c>
      <c r="D826" s="60" t="s">
        <v>188</v>
      </c>
      <c r="E826" s="39">
        <v>0</v>
      </c>
      <c r="F826" s="60" t="s">
        <v>189</v>
      </c>
      <c r="G826" s="60" t="s">
        <v>220</v>
      </c>
      <c r="H826" s="60" t="s">
        <v>191</v>
      </c>
      <c r="I826" s="60" t="s">
        <v>1233</v>
      </c>
      <c r="J826" s="61" t="s">
        <v>1262</v>
      </c>
      <c r="K826" s="62">
        <v>968201.13999999932</v>
      </c>
      <c r="L826" s="62">
        <v>967431.33999999904</v>
      </c>
    </row>
    <row r="827" spans="1:12" ht="15" thickBot="1" x14ac:dyDescent="0.35">
      <c r="A827" s="60" t="s">
        <v>33</v>
      </c>
      <c r="B827" s="60" t="s">
        <v>1153</v>
      </c>
      <c r="C827" s="60" t="s">
        <v>1253</v>
      </c>
      <c r="D827" s="60" t="s">
        <v>188</v>
      </c>
      <c r="E827" s="39">
        <v>0</v>
      </c>
      <c r="F827" s="60" t="s">
        <v>189</v>
      </c>
      <c r="G827" s="60" t="s">
        <v>220</v>
      </c>
      <c r="H827" s="60" t="s">
        <v>191</v>
      </c>
      <c r="I827" s="60" t="s">
        <v>1233</v>
      </c>
      <c r="J827" s="61" t="s">
        <v>1263</v>
      </c>
      <c r="K827" s="62">
        <v>115954.04</v>
      </c>
      <c r="L827" s="62">
        <v>115954.04</v>
      </c>
    </row>
    <row r="828" spans="1:12" x14ac:dyDescent="0.3">
      <c r="A828" s="60" t="s">
        <v>33</v>
      </c>
      <c r="B828" s="60" t="s">
        <v>1153</v>
      </c>
      <c r="C828" s="60" t="s">
        <v>1253</v>
      </c>
      <c r="D828" s="58"/>
      <c r="E828" s="39">
        <v>0</v>
      </c>
      <c r="F828" s="58"/>
      <c r="G828" s="58"/>
      <c r="H828" s="58"/>
      <c r="I828" s="58"/>
      <c r="J828" s="109" t="s">
        <v>1264</v>
      </c>
      <c r="K828" s="110">
        <v>81349523.319999963</v>
      </c>
      <c r="L828" s="110">
        <v>81078519.519999921</v>
      </c>
    </row>
    <row r="829" spans="1:12" x14ac:dyDescent="0.3">
      <c r="E829" s="39" t="s">
        <v>1839</v>
      </c>
    </row>
    <row r="830" spans="1:12" x14ac:dyDescent="0.3">
      <c r="A830" s="60" t="s">
        <v>33</v>
      </c>
      <c r="B830" s="60" t="s">
        <v>1153</v>
      </c>
      <c r="C830" s="60" t="s">
        <v>1265</v>
      </c>
      <c r="D830" s="60" t="s">
        <v>188</v>
      </c>
      <c r="E830" s="39">
        <v>0</v>
      </c>
      <c r="F830" s="60" t="s">
        <v>189</v>
      </c>
      <c r="G830" s="60" t="s">
        <v>220</v>
      </c>
      <c r="H830" s="60" t="s">
        <v>191</v>
      </c>
      <c r="I830" s="60" t="s">
        <v>1266</v>
      </c>
      <c r="J830" s="61" t="s">
        <v>1267</v>
      </c>
      <c r="K830" s="62">
        <v>954186.19</v>
      </c>
      <c r="L830" s="62">
        <v>954186.19</v>
      </c>
    </row>
    <row r="831" spans="1:12" x14ac:dyDescent="0.3">
      <c r="A831" s="60" t="s">
        <v>33</v>
      </c>
      <c r="B831" s="60" t="s">
        <v>1153</v>
      </c>
      <c r="C831" s="60" t="s">
        <v>1265</v>
      </c>
      <c r="D831" s="60" t="s">
        <v>188</v>
      </c>
      <c r="E831" s="39">
        <v>0</v>
      </c>
      <c r="F831" s="60" t="s">
        <v>189</v>
      </c>
      <c r="G831" s="60" t="s">
        <v>220</v>
      </c>
      <c r="H831" s="60" t="s">
        <v>191</v>
      </c>
      <c r="I831" s="60" t="s">
        <v>1266</v>
      </c>
      <c r="J831" s="61" t="s">
        <v>1268</v>
      </c>
      <c r="K831" s="62">
        <v>6372676.534539666</v>
      </c>
      <c r="L831" s="62">
        <v>6372676.534539666</v>
      </c>
    </row>
    <row r="832" spans="1:12" x14ac:dyDescent="0.3">
      <c r="A832" s="60" t="s">
        <v>33</v>
      </c>
      <c r="B832" s="60" t="s">
        <v>1153</v>
      </c>
      <c r="C832" s="60" t="s">
        <v>1265</v>
      </c>
      <c r="D832" s="60" t="s">
        <v>188</v>
      </c>
      <c r="E832" s="39">
        <v>0</v>
      </c>
      <c r="F832" s="60" t="s">
        <v>189</v>
      </c>
      <c r="G832" s="60" t="s">
        <v>220</v>
      </c>
      <c r="H832" s="60" t="s">
        <v>191</v>
      </c>
      <c r="I832" s="60" t="s">
        <v>1266</v>
      </c>
      <c r="J832" s="61" t="s">
        <v>1269</v>
      </c>
      <c r="K832" s="62">
        <v>1184886.1499999999</v>
      </c>
      <c r="L832" s="62">
        <v>1184886.1499999999</v>
      </c>
    </row>
    <row r="833" spans="1:12" x14ac:dyDescent="0.3">
      <c r="A833" s="60" t="s">
        <v>33</v>
      </c>
      <c r="B833" s="60" t="s">
        <v>1153</v>
      </c>
      <c r="C833" s="60" t="s">
        <v>1265</v>
      </c>
      <c r="D833" s="60" t="s">
        <v>188</v>
      </c>
      <c r="E833" s="39">
        <v>0</v>
      </c>
      <c r="F833" s="60" t="s">
        <v>189</v>
      </c>
      <c r="G833" s="60" t="s">
        <v>220</v>
      </c>
      <c r="H833" s="60" t="s">
        <v>191</v>
      </c>
      <c r="I833" s="60" t="s">
        <v>1266</v>
      </c>
      <c r="J833" s="61" t="s">
        <v>1270</v>
      </c>
      <c r="K833" s="62">
        <v>3017383</v>
      </c>
      <c r="L833" s="62">
        <v>3017383</v>
      </c>
    </row>
    <row r="834" spans="1:12" x14ac:dyDescent="0.3">
      <c r="A834" s="60" t="s">
        <v>33</v>
      </c>
      <c r="B834" s="60" t="s">
        <v>1153</v>
      </c>
      <c r="C834" s="60" t="s">
        <v>1265</v>
      </c>
      <c r="D834" s="60" t="s">
        <v>188</v>
      </c>
      <c r="E834" s="39">
        <v>0</v>
      </c>
      <c r="F834" s="60" t="s">
        <v>189</v>
      </c>
      <c r="G834" s="60" t="s">
        <v>220</v>
      </c>
      <c r="H834" s="60" t="s">
        <v>191</v>
      </c>
      <c r="I834" s="60" t="s">
        <v>1266</v>
      </c>
      <c r="J834" s="61" t="s">
        <v>1271</v>
      </c>
      <c r="K834" s="62">
        <v>40403.72</v>
      </c>
      <c r="L834" s="62">
        <v>40403.72</v>
      </c>
    </row>
    <row r="835" spans="1:12" x14ac:dyDescent="0.3">
      <c r="A835" s="60" t="s">
        <v>33</v>
      </c>
      <c r="B835" s="60" t="s">
        <v>1153</v>
      </c>
      <c r="C835" s="60" t="s">
        <v>1265</v>
      </c>
      <c r="D835" s="60" t="s">
        <v>188</v>
      </c>
      <c r="E835" s="39">
        <v>0</v>
      </c>
      <c r="F835" s="60" t="s">
        <v>189</v>
      </c>
      <c r="G835" s="60" t="s">
        <v>220</v>
      </c>
      <c r="H835" s="60" t="s">
        <v>191</v>
      </c>
      <c r="I835" s="60" t="s">
        <v>1266</v>
      </c>
      <c r="J835" s="61" t="s">
        <v>1272</v>
      </c>
      <c r="K835" s="62">
        <v>2624690.84</v>
      </c>
      <c r="L835" s="62">
        <v>2624690.84</v>
      </c>
    </row>
    <row r="836" spans="1:12" x14ac:dyDescent="0.3">
      <c r="A836" s="60" t="s">
        <v>33</v>
      </c>
      <c r="B836" s="60" t="s">
        <v>1153</v>
      </c>
      <c r="C836" s="60" t="s">
        <v>1265</v>
      </c>
      <c r="D836" s="60" t="s">
        <v>188</v>
      </c>
      <c r="E836" s="39">
        <v>0</v>
      </c>
      <c r="F836" s="60" t="s">
        <v>189</v>
      </c>
      <c r="G836" s="60" t="s">
        <v>220</v>
      </c>
      <c r="H836" s="60" t="s">
        <v>191</v>
      </c>
      <c r="I836" s="60" t="s">
        <v>1266</v>
      </c>
      <c r="J836" s="61" t="s">
        <v>1273</v>
      </c>
      <c r="K836" s="62">
        <v>6001.69</v>
      </c>
      <c r="L836" s="62">
        <v>6001.69</v>
      </c>
    </row>
    <row r="837" spans="1:12" x14ac:dyDescent="0.3">
      <c r="A837" s="60" t="s">
        <v>33</v>
      </c>
      <c r="B837" s="60" t="s">
        <v>1153</v>
      </c>
      <c r="C837" s="60" t="s">
        <v>1265</v>
      </c>
      <c r="D837" s="60" t="s">
        <v>188</v>
      </c>
      <c r="E837" s="39">
        <v>0</v>
      </c>
      <c r="F837" s="60" t="s">
        <v>189</v>
      </c>
      <c r="G837" s="60" t="s">
        <v>220</v>
      </c>
      <c r="H837" s="60" t="s">
        <v>191</v>
      </c>
      <c r="I837" s="60" t="s">
        <v>1266</v>
      </c>
      <c r="J837" s="61" t="s">
        <v>1274</v>
      </c>
      <c r="K837" s="62">
        <v>962613.45</v>
      </c>
      <c r="L837" s="62">
        <v>962613.45</v>
      </c>
    </row>
    <row r="838" spans="1:12" x14ac:dyDescent="0.3">
      <c r="A838" s="60" t="s">
        <v>33</v>
      </c>
      <c r="B838" s="60" t="s">
        <v>1153</v>
      </c>
      <c r="C838" s="60" t="s">
        <v>1265</v>
      </c>
      <c r="D838" s="60" t="s">
        <v>188</v>
      </c>
      <c r="E838" s="39">
        <v>0</v>
      </c>
      <c r="F838" s="60" t="s">
        <v>189</v>
      </c>
      <c r="G838" s="60" t="s">
        <v>220</v>
      </c>
      <c r="H838" s="60" t="s">
        <v>191</v>
      </c>
      <c r="I838" s="60" t="s">
        <v>1213</v>
      </c>
      <c r="J838" s="61" t="s">
        <v>1275</v>
      </c>
      <c r="K838" s="62">
        <v>4673.09</v>
      </c>
      <c r="L838" s="62">
        <v>4673.09</v>
      </c>
    </row>
    <row r="839" spans="1:12" x14ac:dyDescent="0.3">
      <c r="A839" s="60" t="s">
        <v>33</v>
      </c>
      <c r="B839" s="60" t="s">
        <v>1153</v>
      </c>
      <c r="C839" s="60" t="s">
        <v>1265</v>
      </c>
      <c r="D839" s="60" t="s">
        <v>188</v>
      </c>
      <c r="E839" s="39">
        <v>0</v>
      </c>
      <c r="F839" s="60" t="s">
        <v>189</v>
      </c>
      <c r="G839" s="60" t="s">
        <v>220</v>
      </c>
      <c r="H839" s="60" t="s">
        <v>191</v>
      </c>
      <c r="I839" s="60" t="s">
        <v>1213</v>
      </c>
      <c r="J839" s="61" t="s">
        <v>1276</v>
      </c>
      <c r="K839" s="62">
        <v>5224.82</v>
      </c>
      <c r="L839" s="62">
        <v>5224.82</v>
      </c>
    </row>
    <row r="840" spans="1:12" x14ac:dyDescent="0.3">
      <c r="A840" s="60" t="s">
        <v>33</v>
      </c>
      <c r="B840" s="60" t="s">
        <v>1153</v>
      </c>
      <c r="C840" s="60" t="s">
        <v>1265</v>
      </c>
      <c r="D840" s="60" t="s">
        <v>188</v>
      </c>
      <c r="E840" s="39">
        <v>0</v>
      </c>
      <c r="F840" s="60" t="s">
        <v>189</v>
      </c>
      <c r="G840" s="60" t="s">
        <v>220</v>
      </c>
      <c r="H840" s="60" t="s">
        <v>191</v>
      </c>
      <c r="I840" s="60" t="s">
        <v>1213</v>
      </c>
      <c r="J840" s="61" t="s">
        <v>1277</v>
      </c>
      <c r="K840" s="62">
        <v>47339.01</v>
      </c>
      <c r="L840" s="62">
        <v>47339.01</v>
      </c>
    </row>
    <row r="841" spans="1:12" x14ac:dyDescent="0.3">
      <c r="A841" s="60" t="s">
        <v>33</v>
      </c>
      <c r="B841" s="60" t="s">
        <v>1153</v>
      </c>
      <c r="C841" s="60" t="s">
        <v>1265</v>
      </c>
      <c r="D841" s="60" t="s">
        <v>188</v>
      </c>
      <c r="E841" s="39">
        <v>0</v>
      </c>
      <c r="F841" s="60" t="s">
        <v>189</v>
      </c>
      <c r="G841" s="60" t="s">
        <v>220</v>
      </c>
      <c r="H841" s="60" t="s">
        <v>191</v>
      </c>
      <c r="I841" s="60" t="s">
        <v>1213</v>
      </c>
      <c r="J841" s="61" t="s">
        <v>1278</v>
      </c>
      <c r="K841" s="62">
        <v>115.75</v>
      </c>
      <c r="L841" s="62">
        <v>115.75</v>
      </c>
    </row>
    <row r="842" spans="1:12" x14ac:dyDescent="0.3">
      <c r="A842" s="60" t="s">
        <v>33</v>
      </c>
      <c r="B842" s="60" t="s">
        <v>1153</v>
      </c>
      <c r="C842" s="60" t="s">
        <v>1265</v>
      </c>
      <c r="D842" s="60" t="s">
        <v>188</v>
      </c>
      <c r="E842" s="39">
        <v>0</v>
      </c>
      <c r="F842" s="60" t="s">
        <v>189</v>
      </c>
      <c r="G842" s="60" t="s">
        <v>220</v>
      </c>
      <c r="H842" s="60" t="s">
        <v>191</v>
      </c>
      <c r="I842" s="60" t="s">
        <v>1213</v>
      </c>
      <c r="J842" s="61" t="s">
        <v>1279</v>
      </c>
      <c r="K842" s="62">
        <v>25713</v>
      </c>
      <c r="L842" s="62">
        <v>25713</v>
      </c>
    </row>
    <row r="843" spans="1:12" x14ac:dyDescent="0.3">
      <c r="A843" s="60" t="s">
        <v>33</v>
      </c>
      <c r="B843" s="60" t="s">
        <v>1153</v>
      </c>
      <c r="C843" s="60" t="s">
        <v>1265</v>
      </c>
      <c r="D843" s="60" t="s">
        <v>188</v>
      </c>
      <c r="E843" s="39">
        <v>0</v>
      </c>
      <c r="F843" s="60" t="s">
        <v>189</v>
      </c>
      <c r="G843" s="60" t="s">
        <v>220</v>
      </c>
      <c r="H843" s="60" t="s">
        <v>191</v>
      </c>
      <c r="I843" s="60" t="s">
        <v>1213</v>
      </c>
      <c r="J843" s="61" t="s">
        <v>1280</v>
      </c>
      <c r="K843" s="62">
        <v>4604.3599999999997</v>
      </c>
      <c r="L843" s="62">
        <v>4604.3599999999997</v>
      </c>
    </row>
    <row r="844" spans="1:12" x14ac:dyDescent="0.3">
      <c r="A844" s="60" t="s">
        <v>33</v>
      </c>
      <c r="B844" s="60" t="s">
        <v>1153</v>
      </c>
      <c r="C844" s="60" t="s">
        <v>1265</v>
      </c>
      <c r="D844" s="60" t="s">
        <v>188</v>
      </c>
      <c r="E844" s="39">
        <v>0</v>
      </c>
      <c r="F844" s="60" t="s">
        <v>189</v>
      </c>
      <c r="G844" s="60" t="s">
        <v>220</v>
      </c>
      <c r="H844" s="60" t="s">
        <v>191</v>
      </c>
      <c r="I844" s="60" t="s">
        <v>1233</v>
      </c>
      <c r="J844" s="61" t="s">
        <v>1281</v>
      </c>
      <c r="K844" s="62">
        <v>2403839.2599999979</v>
      </c>
      <c r="L844" s="62">
        <v>2348506.299999997</v>
      </c>
    </row>
    <row r="845" spans="1:12" x14ac:dyDescent="0.3">
      <c r="A845" s="60" t="s">
        <v>33</v>
      </c>
      <c r="B845" s="60" t="s">
        <v>1153</v>
      </c>
      <c r="C845" s="60" t="s">
        <v>1265</v>
      </c>
      <c r="D845" s="60" t="s">
        <v>188</v>
      </c>
      <c r="E845" s="39">
        <v>0</v>
      </c>
      <c r="F845" s="60" t="s">
        <v>189</v>
      </c>
      <c r="G845" s="60" t="s">
        <v>220</v>
      </c>
      <c r="H845" s="60" t="s">
        <v>191</v>
      </c>
      <c r="I845" s="60" t="s">
        <v>1233</v>
      </c>
      <c r="J845" s="61" t="s">
        <v>1282</v>
      </c>
      <c r="K845" s="62">
        <v>1938080.3699999973</v>
      </c>
      <c r="L845" s="62">
        <v>1906645.0499999961</v>
      </c>
    </row>
    <row r="846" spans="1:12" x14ac:dyDescent="0.3">
      <c r="A846" s="60" t="s">
        <v>33</v>
      </c>
      <c r="B846" s="60" t="s">
        <v>1153</v>
      </c>
      <c r="C846" s="60" t="s">
        <v>1265</v>
      </c>
      <c r="D846" s="60" t="s">
        <v>188</v>
      </c>
      <c r="E846" s="39">
        <v>0</v>
      </c>
      <c r="F846" s="60" t="s">
        <v>189</v>
      </c>
      <c r="G846" s="60" t="s">
        <v>220</v>
      </c>
      <c r="H846" s="60" t="s">
        <v>191</v>
      </c>
      <c r="I846" s="60" t="s">
        <v>1233</v>
      </c>
      <c r="J846" s="61" t="s">
        <v>1283</v>
      </c>
      <c r="K846" s="62">
        <v>599728.77</v>
      </c>
      <c r="L846" s="62">
        <v>599728.77</v>
      </c>
    </row>
    <row r="847" spans="1:12" x14ac:dyDescent="0.3">
      <c r="A847" s="60" t="s">
        <v>33</v>
      </c>
      <c r="B847" s="60" t="s">
        <v>1153</v>
      </c>
      <c r="C847" s="60" t="s">
        <v>1265</v>
      </c>
      <c r="D847" s="60" t="s">
        <v>188</v>
      </c>
      <c r="E847" s="39">
        <v>0</v>
      </c>
      <c r="F847" s="60" t="s">
        <v>189</v>
      </c>
      <c r="G847" s="60" t="s">
        <v>220</v>
      </c>
      <c r="H847" s="60" t="s">
        <v>191</v>
      </c>
      <c r="I847" s="60" t="s">
        <v>1233</v>
      </c>
      <c r="J847" s="61" t="s">
        <v>1284</v>
      </c>
      <c r="K847" s="62">
        <v>415023.67999999929</v>
      </c>
      <c r="L847" s="62">
        <v>413324.59999999899</v>
      </c>
    </row>
    <row r="848" spans="1:12" x14ac:dyDescent="0.3">
      <c r="A848" s="60" t="s">
        <v>33</v>
      </c>
      <c r="B848" s="60" t="s">
        <v>1153</v>
      </c>
      <c r="C848" s="60" t="s">
        <v>1265</v>
      </c>
      <c r="D848" s="60" t="s">
        <v>188</v>
      </c>
      <c r="E848" s="39">
        <v>0</v>
      </c>
      <c r="F848" s="60" t="s">
        <v>189</v>
      </c>
      <c r="G848" s="60" t="s">
        <v>220</v>
      </c>
      <c r="H848" s="60" t="s">
        <v>191</v>
      </c>
      <c r="I848" s="60" t="s">
        <v>1233</v>
      </c>
      <c r="J848" s="61" t="s">
        <v>1285</v>
      </c>
      <c r="K848" s="62">
        <v>1597356.9199999997</v>
      </c>
      <c r="L848" s="62">
        <v>1546827.7999999996</v>
      </c>
    </row>
    <row r="849" spans="1:12" x14ac:dyDescent="0.3">
      <c r="A849" s="60" t="s">
        <v>33</v>
      </c>
      <c r="B849" s="60" t="s">
        <v>1153</v>
      </c>
      <c r="C849" s="60" t="s">
        <v>1265</v>
      </c>
      <c r="D849" s="60" t="s">
        <v>188</v>
      </c>
      <c r="E849" s="39">
        <v>0</v>
      </c>
      <c r="F849" s="60" t="s">
        <v>189</v>
      </c>
      <c r="G849" s="60" t="s">
        <v>220</v>
      </c>
      <c r="H849" s="60" t="s">
        <v>191</v>
      </c>
      <c r="I849" s="60" t="s">
        <v>1233</v>
      </c>
      <c r="J849" s="61" t="s">
        <v>1286</v>
      </c>
      <c r="K849" s="62">
        <v>543469.7799999998</v>
      </c>
      <c r="L849" s="62">
        <v>504625.65999999968</v>
      </c>
    </row>
    <row r="850" spans="1:12" x14ac:dyDescent="0.3">
      <c r="A850" s="60" t="s">
        <v>33</v>
      </c>
      <c r="B850" s="60" t="s">
        <v>1153</v>
      </c>
      <c r="C850" s="60" t="s">
        <v>1265</v>
      </c>
      <c r="D850" s="60" t="s">
        <v>188</v>
      </c>
      <c r="E850" s="39">
        <v>0</v>
      </c>
      <c r="F850" s="60" t="s">
        <v>189</v>
      </c>
      <c r="G850" s="60" t="s">
        <v>220</v>
      </c>
      <c r="H850" s="60" t="s">
        <v>191</v>
      </c>
      <c r="I850" s="60" t="s">
        <v>1233</v>
      </c>
      <c r="J850" s="61" t="s">
        <v>1287</v>
      </c>
      <c r="K850" s="62">
        <v>1655617.7600000009</v>
      </c>
      <c r="L850" s="62">
        <v>1642478.2400000014</v>
      </c>
    </row>
    <row r="851" spans="1:12" x14ac:dyDescent="0.3">
      <c r="A851" s="60" t="s">
        <v>33</v>
      </c>
      <c r="B851" s="60" t="s">
        <v>1153</v>
      </c>
      <c r="C851" s="60" t="s">
        <v>1265</v>
      </c>
      <c r="D851" s="60" t="s">
        <v>188</v>
      </c>
      <c r="E851" s="39">
        <v>0</v>
      </c>
      <c r="F851" s="60" t="s">
        <v>189</v>
      </c>
      <c r="G851" s="60" t="s">
        <v>220</v>
      </c>
      <c r="H851" s="60" t="s">
        <v>191</v>
      </c>
      <c r="I851" s="60" t="s">
        <v>1233</v>
      </c>
      <c r="J851" s="61" t="s">
        <v>1288</v>
      </c>
      <c r="K851" s="62">
        <v>1076324.0300000017</v>
      </c>
      <c r="L851" s="62">
        <v>1056794.8700000024</v>
      </c>
    </row>
    <row r="852" spans="1:12" x14ac:dyDescent="0.3">
      <c r="A852" s="60" t="s">
        <v>33</v>
      </c>
      <c r="B852" s="60" t="s">
        <v>1153</v>
      </c>
      <c r="C852" s="60" t="s">
        <v>1265</v>
      </c>
      <c r="D852" s="60" t="s">
        <v>188</v>
      </c>
      <c r="E852" s="39">
        <v>0</v>
      </c>
      <c r="F852" s="60" t="s">
        <v>189</v>
      </c>
      <c r="G852" s="60" t="s">
        <v>220</v>
      </c>
      <c r="H852" s="60" t="s">
        <v>191</v>
      </c>
      <c r="I852" s="60" t="s">
        <v>1233</v>
      </c>
      <c r="J852" s="61" t="s">
        <v>1289</v>
      </c>
      <c r="K852" s="62">
        <v>1401305.34</v>
      </c>
      <c r="L852" s="62">
        <v>1401305.34</v>
      </c>
    </row>
    <row r="853" spans="1:12" x14ac:dyDescent="0.3">
      <c r="A853" s="60" t="s">
        <v>33</v>
      </c>
      <c r="B853" s="60" t="s">
        <v>1153</v>
      </c>
      <c r="C853" s="60" t="s">
        <v>1265</v>
      </c>
      <c r="D853" s="60" t="s">
        <v>188</v>
      </c>
      <c r="E853" s="39">
        <v>0</v>
      </c>
      <c r="F853" s="60" t="s">
        <v>189</v>
      </c>
      <c r="G853" s="60" t="s">
        <v>220</v>
      </c>
      <c r="H853" s="60" t="s">
        <v>191</v>
      </c>
      <c r="I853" s="60" t="s">
        <v>1233</v>
      </c>
      <c r="J853" s="61" t="s">
        <v>1290</v>
      </c>
      <c r="K853" s="62">
        <v>-164853.23000000036</v>
      </c>
      <c r="L853" s="62">
        <v>-140570.27000000051</v>
      </c>
    </row>
    <row r="854" spans="1:12" x14ac:dyDescent="0.3">
      <c r="A854" s="60" t="s">
        <v>33</v>
      </c>
      <c r="B854" s="60" t="s">
        <v>1153</v>
      </c>
      <c r="C854" s="60" t="s">
        <v>1265</v>
      </c>
      <c r="D854" s="60" t="s">
        <v>188</v>
      </c>
      <c r="E854" s="39">
        <v>0</v>
      </c>
      <c r="F854" s="60" t="s">
        <v>189</v>
      </c>
      <c r="G854" s="60" t="s">
        <v>220</v>
      </c>
      <c r="H854" s="60" t="s">
        <v>191</v>
      </c>
      <c r="I854" s="60" t="s">
        <v>1233</v>
      </c>
      <c r="J854" s="61" t="s">
        <v>1291</v>
      </c>
      <c r="K854" s="62">
        <v>28034.400000000001</v>
      </c>
      <c r="L854" s="62">
        <v>28034.400000000001</v>
      </c>
    </row>
    <row r="855" spans="1:12" x14ac:dyDescent="0.3">
      <c r="A855" s="60" t="s">
        <v>33</v>
      </c>
      <c r="B855" s="60" t="s">
        <v>1153</v>
      </c>
      <c r="C855" s="60" t="s">
        <v>1265</v>
      </c>
      <c r="D855" s="60" t="s">
        <v>188</v>
      </c>
      <c r="E855" s="39">
        <v>0</v>
      </c>
      <c r="F855" s="60" t="s">
        <v>189</v>
      </c>
      <c r="G855" s="60" t="s">
        <v>220</v>
      </c>
      <c r="H855" s="60" t="s">
        <v>191</v>
      </c>
      <c r="I855" s="60" t="s">
        <v>1233</v>
      </c>
      <c r="J855" s="61" t="s">
        <v>1292</v>
      </c>
      <c r="K855" s="62">
        <v>357971.96000000043</v>
      </c>
      <c r="L855" s="62">
        <v>352533.92000000062</v>
      </c>
    </row>
    <row r="856" spans="1:12" x14ac:dyDescent="0.3">
      <c r="A856" s="60" t="s">
        <v>33</v>
      </c>
      <c r="B856" s="60" t="s">
        <v>1153</v>
      </c>
      <c r="C856" s="60" t="s">
        <v>1265</v>
      </c>
      <c r="D856" s="60" t="s">
        <v>188</v>
      </c>
      <c r="E856" s="39">
        <v>0</v>
      </c>
      <c r="F856" s="60" t="s">
        <v>189</v>
      </c>
      <c r="G856" s="60" t="s">
        <v>220</v>
      </c>
      <c r="H856" s="60" t="s">
        <v>191</v>
      </c>
      <c r="I856" s="60" t="s">
        <v>1233</v>
      </c>
      <c r="J856" s="61" t="s">
        <v>1293</v>
      </c>
      <c r="K856" s="62">
        <v>249977.46999999968</v>
      </c>
      <c r="L856" s="62">
        <v>249027.06999999954</v>
      </c>
    </row>
    <row r="857" spans="1:12" x14ac:dyDescent="0.3">
      <c r="A857" s="60" t="s">
        <v>33</v>
      </c>
      <c r="B857" s="60" t="s">
        <v>1153</v>
      </c>
      <c r="C857" s="60" t="s">
        <v>1265</v>
      </c>
      <c r="D857" s="60" t="s">
        <v>188</v>
      </c>
      <c r="E857" s="39">
        <v>0</v>
      </c>
      <c r="F857" s="60" t="s">
        <v>189</v>
      </c>
      <c r="G857" s="60" t="s">
        <v>220</v>
      </c>
      <c r="H857" s="60" t="s">
        <v>191</v>
      </c>
      <c r="I857" s="60" t="s">
        <v>1233</v>
      </c>
      <c r="J857" s="61" t="s">
        <v>1294</v>
      </c>
      <c r="K857" s="62">
        <v>122069.51000000017</v>
      </c>
      <c r="L857" s="62">
        <v>122069.03000000025</v>
      </c>
    </row>
    <row r="858" spans="1:12" x14ac:dyDescent="0.3">
      <c r="A858" s="60" t="s">
        <v>33</v>
      </c>
      <c r="B858" s="60" t="s">
        <v>1153</v>
      </c>
      <c r="C858" s="60" t="s">
        <v>1265</v>
      </c>
      <c r="D858" s="60" t="s">
        <v>188</v>
      </c>
      <c r="E858" s="39">
        <v>0</v>
      </c>
      <c r="F858" s="60" t="s">
        <v>189</v>
      </c>
      <c r="G858" s="60" t="s">
        <v>220</v>
      </c>
      <c r="H858" s="60" t="s">
        <v>191</v>
      </c>
      <c r="I858" s="60" t="s">
        <v>1233</v>
      </c>
      <c r="J858" s="61" t="s">
        <v>1295</v>
      </c>
      <c r="K858" s="62">
        <v>636195.49</v>
      </c>
      <c r="L858" s="62">
        <v>636195.49</v>
      </c>
    </row>
    <row r="859" spans="1:12" x14ac:dyDescent="0.3">
      <c r="A859" s="60" t="s">
        <v>33</v>
      </c>
      <c r="B859" s="60" t="s">
        <v>1153</v>
      </c>
      <c r="C859" s="60" t="s">
        <v>1265</v>
      </c>
      <c r="D859" s="60" t="s">
        <v>188</v>
      </c>
      <c r="E859" s="39">
        <v>0</v>
      </c>
      <c r="F859" s="60" t="s">
        <v>189</v>
      </c>
      <c r="G859" s="60" t="s">
        <v>220</v>
      </c>
      <c r="H859" s="60" t="s">
        <v>191</v>
      </c>
      <c r="I859" s="60" t="s">
        <v>1243</v>
      </c>
      <c r="J859" s="61" t="s">
        <v>1296</v>
      </c>
      <c r="K859" s="62">
        <v>3197796.8</v>
      </c>
      <c r="L859" s="62">
        <v>3192021.8</v>
      </c>
    </row>
    <row r="860" spans="1:12" x14ac:dyDescent="0.3">
      <c r="A860" s="60" t="s">
        <v>33</v>
      </c>
      <c r="B860" s="60" t="s">
        <v>1153</v>
      </c>
      <c r="C860" s="60" t="s">
        <v>1265</v>
      </c>
      <c r="D860" s="60" t="s">
        <v>188</v>
      </c>
      <c r="E860" s="39">
        <v>0</v>
      </c>
      <c r="F860" s="60" t="s">
        <v>189</v>
      </c>
      <c r="G860" s="60" t="s">
        <v>220</v>
      </c>
      <c r="H860" s="60" t="s">
        <v>191</v>
      </c>
      <c r="I860" s="60" t="s">
        <v>1243</v>
      </c>
      <c r="J860" s="61" t="s">
        <v>1297</v>
      </c>
      <c r="K860" s="62">
        <v>4078645.5300000021</v>
      </c>
      <c r="L860" s="62">
        <v>4078196.490000003</v>
      </c>
    </row>
    <row r="861" spans="1:12" x14ac:dyDescent="0.3">
      <c r="A861" s="60" t="s">
        <v>33</v>
      </c>
      <c r="B861" s="60" t="s">
        <v>1153</v>
      </c>
      <c r="C861" s="60" t="s">
        <v>1265</v>
      </c>
      <c r="D861" s="60" t="s">
        <v>188</v>
      </c>
      <c r="E861" s="39">
        <v>0</v>
      </c>
      <c r="F861" s="60" t="s">
        <v>189</v>
      </c>
      <c r="G861" s="60" t="s">
        <v>220</v>
      </c>
      <c r="H861" s="60" t="s">
        <v>191</v>
      </c>
      <c r="I861" s="60" t="s">
        <v>1243</v>
      </c>
      <c r="J861" s="61" t="s">
        <v>1298</v>
      </c>
      <c r="K861" s="62">
        <v>1548906.659999999</v>
      </c>
      <c r="L861" s="62">
        <v>1537539.1799999985</v>
      </c>
    </row>
    <row r="862" spans="1:12" x14ac:dyDescent="0.3">
      <c r="A862" s="60" t="s">
        <v>33</v>
      </c>
      <c r="B862" s="60" t="s">
        <v>1153</v>
      </c>
      <c r="C862" s="60" t="s">
        <v>1265</v>
      </c>
      <c r="D862" s="60" t="s">
        <v>188</v>
      </c>
      <c r="E862" s="39">
        <v>0</v>
      </c>
      <c r="F862" s="60" t="s">
        <v>189</v>
      </c>
      <c r="G862" s="60" t="s">
        <v>220</v>
      </c>
      <c r="H862" s="60" t="s">
        <v>191</v>
      </c>
      <c r="I862" s="60" t="s">
        <v>1243</v>
      </c>
      <c r="J862" s="61" t="s">
        <v>1299</v>
      </c>
      <c r="K862" s="62">
        <v>9300597.9199999925</v>
      </c>
      <c r="L862" s="62">
        <v>9282819.0799999889</v>
      </c>
    </row>
    <row r="863" spans="1:12" x14ac:dyDescent="0.3">
      <c r="A863" s="60" t="s">
        <v>33</v>
      </c>
      <c r="B863" s="60" t="s">
        <v>1153</v>
      </c>
      <c r="C863" s="60" t="s">
        <v>1265</v>
      </c>
      <c r="D863" s="60" t="s">
        <v>188</v>
      </c>
      <c r="E863" s="39">
        <v>0</v>
      </c>
      <c r="F863" s="60" t="s">
        <v>189</v>
      </c>
      <c r="G863" s="60" t="s">
        <v>220</v>
      </c>
      <c r="H863" s="60" t="s">
        <v>191</v>
      </c>
      <c r="I863" s="60" t="s">
        <v>1243</v>
      </c>
      <c r="J863" s="61" t="s">
        <v>1300</v>
      </c>
      <c r="K863" s="62">
        <v>400445.61000000039</v>
      </c>
      <c r="L863" s="62">
        <v>400138.29000000056</v>
      </c>
    </row>
    <row r="864" spans="1:12" x14ac:dyDescent="0.3">
      <c r="A864" s="60" t="s">
        <v>33</v>
      </c>
      <c r="B864" s="60" t="s">
        <v>1153</v>
      </c>
      <c r="C864" s="60" t="s">
        <v>1265</v>
      </c>
      <c r="D864" s="60" t="s">
        <v>188</v>
      </c>
      <c r="E864" s="39">
        <v>0</v>
      </c>
      <c r="F864" s="60" t="s">
        <v>189</v>
      </c>
      <c r="G864" s="60" t="s">
        <v>220</v>
      </c>
      <c r="H864" s="60" t="s">
        <v>191</v>
      </c>
      <c r="I864" s="60" t="s">
        <v>1243</v>
      </c>
      <c r="J864" s="61" t="s">
        <v>1301</v>
      </c>
      <c r="K864" s="62">
        <v>2948724.59</v>
      </c>
      <c r="L864" s="62">
        <v>2948724.59</v>
      </c>
    </row>
    <row r="865" spans="1:12" x14ac:dyDescent="0.3">
      <c r="A865" s="60" t="s">
        <v>33</v>
      </c>
      <c r="B865" s="60" t="s">
        <v>1153</v>
      </c>
      <c r="C865" s="60" t="s">
        <v>1265</v>
      </c>
      <c r="D865" s="60" t="s">
        <v>188</v>
      </c>
      <c r="E865" s="39">
        <v>0</v>
      </c>
      <c r="F865" s="60" t="s">
        <v>189</v>
      </c>
      <c r="G865" s="60" t="s">
        <v>220</v>
      </c>
      <c r="H865" s="60" t="s">
        <v>191</v>
      </c>
      <c r="I865" s="60" t="s">
        <v>1243</v>
      </c>
      <c r="J865" s="61" t="s">
        <v>1302</v>
      </c>
      <c r="K865" s="62">
        <v>7285341.4500000104</v>
      </c>
      <c r="L865" s="62">
        <v>7266152.2500000149</v>
      </c>
    </row>
    <row r="866" spans="1:12" x14ac:dyDescent="0.3">
      <c r="A866" s="60" t="s">
        <v>33</v>
      </c>
      <c r="B866" s="60" t="s">
        <v>1153</v>
      </c>
      <c r="C866" s="60" t="s">
        <v>1265</v>
      </c>
      <c r="D866" s="60" t="s">
        <v>188</v>
      </c>
      <c r="E866" s="39">
        <v>0</v>
      </c>
      <c r="F866" s="60" t="s">
        <v>189</v>
      </c>
      <c r="G866" s="60" t="s">
        <v>220</v>
      </c>
      <c r="H866" s="60" t="s">
        <v>191</v>
      </c>
      <c r="I866" s="60" t="s">
        <v>1246</v>
      </c>
      <c r="J866" s="61" t="s">
        <v>1303</v>
      </c>
      <c r="K866" s="62">
        <v>1924333.94</v>
      </c>
      <c r="L866" s="62">
        <v>1921933.94</v>
      </c>
    </row>
    <row r="867" spans="1:12" x14ac:dyDescent="0.3">
      <c r="A867" s="60" t="s">
        <v>33</v>
      </c>
      <c r="B867" s="60" t="s">
        <v>1153</v>
      </c>
      <c r="C867" s="60" t="s">
        <v>1265</v>
      </c>
      <c r="D867" s="60" t="s">
        <v>188</v>
      </c>
      <c r="E867" s="39">
        <v>0</v>
      </c>
      <c r="F867" s="60" t="s">
        <v>189</v>
      </c>
      <c r="G867" s="60" t="s">
        <v>220</v>
      </c>
      <c r="H867" s="60" t="s">
        <v>191</v>
      </c>
      <c r="I867" s="60" t="s">
        <v>1246</v>
      </c>
      <c r="J867" s="61" t="s">
        <v>1304</v>
      </c>
      <c r="K867" s="62">
        <v>2559330.4199999962</v>
      </c>
      <c r="L867" s="62">
        <v>2559238.4999999944</v>
      </c>
    </row>
    <row r="868" spans="1:12" x14ac:dyDescent="0.3">
      <c r="A868" s="60" t="s">
        <v>33</v>
      </c>
      <c r="B868" s="60" t="s">
        <v>1153</v>
      </c>
      <c r="C868" s="60" t="s">
        <v>1265</v>
      </c>
      <c r="D868" s="60" t="s">
        <v>188</v>
      </c>
      <c r="E868" s="39">
        <v>0</v>
      </c>
      <c r="F868" s="60" t="s">
        <v>189</v>
      </c>
      <c r="G868" s="60" t="s">
        <v>220</v>
      </c>
      <c r="H868" s="60" t="s">
        <v>191</v>
      </c>
      <c r="I868" s="60" t="s">
        <v>1246</v>
      </c>
      <c r="J868" s="61" t="s">
        <v>1305</v>
      </c>
      <c r="K868" s="62">
        <v>524432.31999999995</v>
      </c>
      <c r="L868" s="62">
        <v>513764.31999999995</v>
      </c>
    </row>
    <row r="869" spans="1:12" x14ac:dyDescent="0.3">
      <c r="A869" s="60" t="s">
        <v>33</v>
      </c>
      <c r="B869" s="60" t="s">
        <v>1153</v>
      </c>
      <c r="C869" s="60" t="s">
        <v>1265</v>
      </c>
      <c r="D869" s="60" t="s">
        <v>188</v>
      </c>
      <c r="E869" s="39">
        <v>0</v>
      </c>
      <c r="F869" s="60" t="s">
        <v>189</v>
      </c>
      <c r="G869" s="60" t="s">
        <v>220</v>
      </c>
      <c r="H869" s="60" t="s">
        <v>191</v>
      </c>
      <c r="I869" s="60" t="s">
        <v>1246</v>
      </c>
      <c r="J869" s="61" t="s">
        <v>1306</v>
      </c>
      <c r="K869" s="62">
        <v>6157693.159999989</v>
      </c>
      <c r="L869" s="62">
        <v>6148009.8799999841</v>
      </c>
    </row>
    <row r="870" spans="1:12" x14ac:dyDescent="0.3">
      <c r="A870" s="60" t="s">
        <v>33</v>
      </c>
      <c r="B870" s="60" t="s">
        <v>1153</v>
      </c>
      <c r="C870" s="60" t="s">
        <v>1265</v>
      </c>
      <c r="D870" s="60" t="s">
        <v>188</v>
      </c>
      <c r="E870" s="39">
        <v>0</v>
      </c>
      <c r="F870" s="60" t="s">
        <v>189</v>
      </c>
      <c r="G870" s="60" t="s">
        <v>220</v>
      </c>
      <c r="H870" s="60" t="s">
        <v>191</v>
      </c>
      <c r="I870" s="60" t="s">
        <v>1246</v>
      </c>
      <c r="J870" s="61" t="s">
        <v>1307</v>
      </c>
      <c r="K870" s="62">
        <v>258197.85</v>
      </c>
      <c r="L870" s="62">
        <v>256508.85</v>
      </c>
    </row>
    <row r="871" spans="1:12" x14ac:dyDescent="0.3">
      <c r="A871" s="60" t="s">
        <v>33</v>
      </c>
      <c r="B871" s="60" t="s">
        <v>1153</v>
      </c>
      <c r="C871" s="60" t="s">
        <v>1265</v>
      </c>
      <c r="D871" s="60" t="s">
        <v>188</v>
      </c>
      <c r="E871" s="39">
        <v>0</v>
      </c>
      <c r="F871" s="60" t="s">
        <v>189</v>
      </c>
      <c r="G871" s="60" t="s">
        <v>220</v>
      </c>
      <c r="H871" s="60" t="s">
        <v>191</v>
      </c>
      <c r="I871" s="60" t="s">
        <v>1246</v>
      </c>
      <c r="J871" s="61" t="s">
        <v>1308</v>
      </c>
      <c r="K871" s="62">
        <v>2111270.1100000059</v>
      </c>
      <c r="L871" s="62">
        <v>2111059.9900000086</v>
      </c>
    </row>
    <row r="872" spans="1:12" x14ac:dyDescent="0.3">
      <c r="A872" s="60" t="s">
        <v>33</v>
      </c>
      <c r="B872" s="60" t="s">
        <v>1153</v>
      </c>
      <c r="C872" s="60" t="s">
        <v>1265</v>
      </c>
      <c r="D872" s="60" t="s">
        <v>188</v>
      </c>
      <c r="E872" s="39">
        <v>0</v>
      </c>
      <c r="F872" s="60" t="s">
        <v>189</v>
      </c>
      <c r="G872" s="60" t="s">
        <v>220</v>
      </c>
      <c r="H872" s="60" t="s">
        <v>191</v>
      </c>
      <c r="I872" s="60" t="s">
        <v>1246</v>
      </c>
      <c r="J872" s="61" t="s">
        <v>1309</v>
      </c>
      <c r="K872" s="62">
        <v>3792571.5199999968</v>
      </c>
      <c r="L872" s="62">
        <v>3781980.0799999954</v>
      </c>
    </row>
    <row r="873" spans="1:12" x14ac:dyDescent="0.3">
      <c r="A873" s="60" t="s">
        <v>33</v>
      </c>
      <c r="B873" s="60" t="s">
        <v>1153</v>
      </c>
      <c r="C873" s="60" t="s">
        <v>1265</v>
      </c>
      <c r="D873" s="60" t="s">
        <v>188</v>
      </c>
      <c r="E873" s="39">
        <v>0</v>
      </c>
      <c r="F873" s="60" t="s">
        <v>189</v>
      </c>
      <c r="G873" s="60" t="s">
        <v>220</v>
      </c>
      <c r="H873" s="60" t="s">
        <v>191</v>
      </c>
      <c r="I873" s="60" t="s">
        <v>1310</v>
      </c>
      <c r="J873" s="61" t="s">
        <v>1311</v>
      </c>
      <c r="K873" s="62">
        <v>708829.81</v>
      </c>
      <c r="L873" s="62">
        <v>708829.81</v>
      </c>
    </row>
    <row r="874" spans="1:12" x14ac:dyDescent="0.3">
      <c r="A874" s="60" t="s">
        <v>33</v>
      </c>
      <c r="B874" s="60" t="s">
        <v>1153</v>
      </c>
      <c r="C874" s="60" t="s">
        <v>1265</v>
      </c>
      <c r="D874" s="60" t="s">
        <v>188</v>
      </c>
      <c r="E874" s="39">
        <v>0</v>
      </c>
      <c r="F874" s="60" t="s">
        <v>189</v>
      </c>
      <c r="G874" s="60" t="s">
        <v>220</v>
      </c>
      <c r="H874" s="60" t="s">
        <v>191</v>
      </c>
      <c r="I874" s="60" t="s">
        <v>1249</v>
      </c>
      <c r="J874" s="61" t="s">
        <v>1312</v>
      </c>
      <c r="K874" s="62">
        <v>363.43</v>
      </c>
      <c r="L874" s="62">
        <v>363.43</v>
      </c>
    </row>
    <row r="875" spans="1:12" x14ac:dyDescent="0.3">
      <c r="A875" s="60" t="s">
        <v>33</v>
      </c>
      <c r="B875" s="60" t="s">
        <v>1153</v>
      </c>
      <c r="C875" s="60" t="s">
        <v>1265</v>
      </c>
      <c r="D875" s="60" t="s">
        <v>188</v>
      </c>
      <c r="E875" s="39">
        <v>0</v>
      </c>
      <c r="F875" s="60" t="s">
        <v>189</v>
      </c>
      <c r="G875" s="60" t="s">
        <v>220</v>
      </c>
      <c r="H875" s="60" t="s">
        <v>191</v>
      </c>
      <c r="I875" s="60" t="s">
        <v>1249</v>
      </c>
      <c r="J875" s="61" t="s">
        <v>1313</v>
      </c>
      <c r="K875" s="62">
        <v>4200.6899999999996</v>
      </c>
      <c r="L875" s="62">
        <v>4200.6899999999996</v>
      </c>
    </row>
    <row r="876" spans="1:12" x14ac:dyDescent="0.3">
      <c r="A876" s="60" t="s">
        <v>33</v>
      </c>
      <c r="B876" s="60" t="s">
        <v>1153</v>
      </c>
      <c r="C876" s="60" t="s">
        <v>1265</v>
      </c>
      <c r="D876" s="60" t="s">
        <v>188</v>
      </c>
      <c r="E876" s="39">
        <v>0</v>
      </c>
      <c r="F876" s="60" t="s">
        <v>189</v>
      </c>
      <c r="G876" s="60" t="s">
        <v>220</v>
      </c>
      <c r="H876" s="60" t="s">
        <v>191</v>
      </c>
      <c r="I876" s="60" t="s">
        <v>1249</v>
      </c>
      <c r="J876" s="61" t="s">
        <v>1314</v>
      </c>
      <c r="K876" s="62">
        <v>631466.21</v>
      </c>
      <c r="L876" s="62">
        <v>631466.21</v>
      </c>
    </row>
    <row r="877" spans="1:12" x14ac:dyDescent="0.3">
      <c r="A877" s="60" t="s">
        <v>33</v>
      </c>
      <c r="B877" s="60" t="s">
        <v>1153</v>
      </c>
      <c r="C877" s="60" t="s">
        <v>1265</v>
      </c>
      <c r="D877" s="60" t="s">
        <v>188</v>
      </c>
      <c r="E877" s="39">
        <v>0</v>
      </c>
      <c r="F877" s="60" t="s">
        <v>189</v>
      </c>
      <c r="G877" s="60" t="s">
        <v>220</v>
      </c>
      <c r="H877" s="60" t="s">
        <v>191</v>
      </c>
      <c r="I877" s="60" t="s">
        <v>1315</v>
      </c>
      <c r="J877" s="61" t="s">
        <v>1316</v>
      </c>
      <c r="K877" s="62">
        <v>258008.24</v>
      </c>
      <c r="L877" s="62">
        <v>258008.24</v>
      </c>
    </row>
    <row r="878" spans="1:12" x14ac:dyDescent="0.3">
      <c r="A878" s="60" t="s">
        <v>33</v>
      </c>
      <c r="B878" s="60" t="s">
        <v>1153</v>
      </c>
      <c r="C878" s="60" t="s">
        <v>1265</v>
      </c>
      <c r="D878" s="60" t="s">
        <v>188</v>
      </c>
      <c r="E878" s="39">
        <v>0</v>
      </c>
      <c r="F878" s="60" t="s">
        <v>189</v>
      </c>
      <c r="G878" s="60" t="s">
        <v>220</v>
      </c>
      <c r="H878" s="60" t="s">
        <v>191</v>
      </c>
      <c r="I878" s="60" t="s">
        <v>1315</v>
      </c>
      <c r="J878" s="61" t="s">
        <v>1317</v>
      </c>
      <c r="K878" s="62">
        <v>7670.18</v>
      </c>
      <c r="L878" s="62">
        <v>7670.18</v>
      </c>
    </row>
    <row r="879" spans="1:12" x14ac:dyDescent="0.3">
      <c r="A879" s="60" t="s">
        <v>33</v>
      </c>
      <c r="B879" s="60" t="s">
        <v>1153</v>
      </c>
      <c r="C879" s="60" t="s">
        <v>1265</v>
      </c>
      <c r="D879" s="60" t="s">
        <v>188</v>
      </c>
      <c r="E879" s="39">
        <v>0</v>
      </c>
      <c r="F879" s="60" t="s">
        <v>189</v>
      </c>
      <c r="G879" s="60" t="s">
        <v>220</v>
      </c>
      <c r="H879" s="60" t="s">
        <v>191</v>
      </c>
      <c r="I879" s="60" t="s">
        <v>1315</v>
      </c>
      <c r="J879" s="61" t="s">
        <v>1318</v>
      </c>
      <c r="K879" s="62">
        <v>2026001.26</v>
      </c>
      <c r="L879" s="62">
        <v>2026001.26</v>
      </c>
    </row>
    <row r="880" spans="1:12" x14ac:dyDescent="0.3">
      <c r="A880" s="60" t="s">
        <v>33</v>
      </c>
      <c r="B880" s="60" t="s">
        <v>1153</v>
      </c>
      <c r="C880" s="60" t="s">
        <v>1265</v>
      </c>
      <c r="D880" s="60" t="s">
        <v>188</v>
      </c>
      <c r="E880" s="39">
        <v>0</v>
      </c>
      <c r="F880" s="60" t="s">
        <v>189</v>
      </c>
      <c r="G880" s="60" t="s">
        <v>220</v>
      </c>
      <c r="H880" s="60" t="s">
        <v>191</v>
      </c>
      <c r="I880" s="60" t="s">
        <v>1315</v>
      </c>
      <c r="J880" s="61" t="s">
        <v>1319</v>
      </c>
      <c r="K880" s="62">
        <v>156459.4800000001</v>
      </c>
      <c r="L880" s="62">
        <v>156350.40000000014</v>
      </c>
    </row>
    <row r="881" spans="1:12" x14ac:dyDescent="0.3">
      <c r="A881" s="60" t="s">
        <v>33</v>
      </c>
      <c r="B881" s="60" t="s">
        <v>1153</v>
      </c>
      <c r="C881" s="60" t="s">
        <v>1265</v>
      </c>
      <c r="D881" s="60" t="s">
        <v>188</v>
      </c>
      <c r="E881" s="39">
        <v>0</v>
      </c>
      <c r="F881" s="60" t="s">
        <v>189</v>
      </c>
      <c r="G881" s="60" t="s">
        <v>220</v>
      </c>
      <c r="H881" s="60" t="s">
        <v>191</v>
      </c>
      <c r="I881" s="60" t="s">
        <v>1315</v>
      </c>
      <c r="J881" s="61" t="s">
        <v>1320</v>
      </c>
      <c r="K881" s="62">
        <v>6057.11</v>
      </c>
      <c r="L881" s="62">
        <v>6057.11</v>
      </c>
    </row>
    <row r="882" spans="1:12" ht="15" thickBot="1" x14ac:dyDescent="0.35">
      <c r="A882" s="60" t="s">
        <v>33</v>
      </c>
      <c r="B882" s="60" t="s">
        <v>1153</v>
      </c>
      <c r="C882" s="60" t="s">
        <v>1265</v>
      </c>
      <c r="D882" s="60" t="s">
        <v>188</v>
      </c>
      <c r="E882" s="39">
        <v>0</v>
      </c>
      <c r="F882" s="60" t="s">
        <v>189</v>
      </c>
      <c r="G882" s="60" t="s">
        <v>1321</v>
      </c>
      <c r="H882" s="60" t="s">
        <v>191</v>
      </c>
      <c r="I882" s="60" t="s">
        <v>1266</v>
      </c>
      <c r="J882" s="61" t="s">
        <v>1322</v>
      </c>
      <c r="K882" s="62">
        <v>4662299.6567817582</v>
      </c>
      <c r="L882" s="62">
        <v>4662299.6567817582</v>
      </c>
    </row>
    <row r="883" spans="1:12" x14ac:dyDescent="0.3">
      <c r="A883" s="60" t="s">
        <v>33</v>
      </c>
      <c r="B883" s="60" t="s">
        <v>1153</v>
      </c>
      <c r="C883" s="60" t="s">
        <v>1265</v>
      </c>
      <c r="D883" s="58"/>
      <c r="E883" s="39">
        <v>0</v>
      </c>
      <c r="F883" s="58"/>
      <c r="G883" s="58"/>
      <c r="H883" s="58"/>
      <c r="I883" s="58"/>
      <c r="J883" s="109" t="s">
        <v>1323</v>
      </c>
      <c r="K883" s="110">
        <v>82660297.061321408</v>
      </c>
      <c r="L883" s="110">
        <v>82377372.101321414</v>
      </c>
    </row>
    <row r="884" spans="1:12" x14ac:dyDescent="0.3">
      <c r="E884" s="39" t="s">
        <v>1839</v>
      </c>
    </row>
    <row r="885" spans="1:12" x14ac:dyDescent="0.3">
      <c r="A885" s="60" t="s">
        <v>33</v>
      </c>
      <c r="B885" s="60" t="s">
        <v>1153</v>
      </c>
      <c r="C885" s="60" t="s">
        <v>177</v>
      </c>
      <c r="D885" s="60" t="s">
        <v>188</v>
      </c>
      <c r="E885" s="39">
        <v>0</v>
      </c>
      <c r="F885" s="60" t="s">
        <v>189</v>
      </c>
      <c r="G885" s="60" t="s">
        <v>220</v>
      </c>
      <c r="H885" s="60" t="s">
        <v>191</v>
      </c>
      <c r="I885" s="60" t="s">
        <v>1266</v>
      </c>
      <c r="J885" s="61" t="s">
        <v>1324</v>
      </c>
      <c r="K885" s="62">
        <v>161849680.50065044</v>
      </c>
      <c r="L885" s="62">
        <v>161849680.50065044</v>
      </c>
    </row>
    <row r="886" spans="1:12" x14ac:dyDescent="0.3">
      <c r="A886" s="60" t="s">
        <v>33</v>
      </c>
      <c r="B886" s="60" t="s">
        <v>1153</v>
      </c>
      <c r="C886" s="60" t="s">
        <v>177</v>
      </c>
      <c r="D886" s="60" t="s">
        <v>188</v>
      </c>
      <c r="E886" s="39">
        <v>0</v>
      </c>
      <c r="F886" s="60" t="s">
        <v>189</v>
      </c>
      <c r="G886" s="60" t="s">
        <v>220</v>
      </c>
      <c r="H886" s="60" t="s">
        <v>191</v>
      </c>
      <c r="I886" s="60" t="s">
        <v>1266</v>
      </c>
      <c r="J886" s="61" t="s">
        <v>1325</v>
      </c>
      <c r="K886" s="62">
        <v>504928.91849625664</v>
      </c>
      <c r="L886" s="62">
        <v>504928.91849625664</v>
      </c>
    </row>
    <row r="887" spans="1:12" x14ac:dyDescent="0.3">
      <c r="A887" s="60" t="s">
        <v>33</v>
      </c>
      <c r="B887" s="60" t="s">
        <v>1153</v>
      </c>
      <c r="C887" s="60" t="s">
        <v>177</v>
      </c>
      <c r="D887" s="60" t="s">
        <v>188</v>
      </c>
      <c r="E887" s="39">
        <v>0</v>
      </c>
      <c r="F887" s="60" t="s">
        <v>189</v>
      </c>
      <c r="G887" s="60" t="s">
        <v>220</v>
      </c>
      <c r="H887" s="60" t="s">
        <v>191</v>
      </c>
      <c r="I887" s="60" t="s">
        <v>1326</v>
      </c>
      <c r="J887" s="61" t="s">
        <v>1327</v>
      </c>
      <c r="K887" s="62">
        <v>1445.0232290870185</v>
      </c>
      <c r="L887" s="62">
        <v>1445.0232290870185</v>
      </c>
    </row>
    <row r="888" spans="1:12" x14ac:dyDescent="0.3">
      <c r="A888" s="60" t="s">
        <v>33</v>
      </c>
      <c r="B888" s="60" t="s">
        <v>1153</v>
      </c>
      <c r="C888" s="60" t="s">
        <v>177</v>
      </c>
      <c r="D888" s="60" t="s">
        <v>188</v>
      </c>
      <c r="E888" s="39">
        <v>0</v>
      </c>
      <c r="F888" s="60" t="s">
        <v>189</v>
      </c>
      <c r="G888" s="60" t="s">
        <v>220</v>
      </c>
      <c r="H888" s="60" t="s">
        <v>191</v>
      </c>
      <c r="I888" s="60" t="s">
        <v>1326</v>
      </c>
      <c r="J888" s="61" t="s">
        <v>1328</v>
      </c>
      <c r="K888" s="62">
        <v>136696.30360535029</v>
      </c>
      <c r="L888" s="62">
        <v>136696.30360535029</v>
      </c>
    </row>
    <row r="889" spans="1:12" x14ac:dyDescent="0.3">
      <c r="A889" s="60" t="s">
        <v>33</v>
      </c>
      <c r="B889" s="60" t="s">
        <v>1153</v>
      </c>
      <c r="C889" s="60" t="s">
        <v>177</v>
      </c>
      <c r="D889" s="60" t="s">
        <v>188</v>
      </c>
      <c r="E889" s="39">
        <v>0</v>
      </c>
      <c r="F889" s="60" t="s">
        <v>189</v>
      </c>
      <c r="G889" s="60" t="s">
        <v>220</v>
      </c>
      <c r="H889" s="60" t="s">
        <v>191</v>
      </c>
      <c r="I889" s="60" t="s">
        <v>1213</v>
      </c>
      <c r="J889" s="61" t="s">
        <v>1329</v>
      </c>
      <c r="K889" s="62">
        <v>111953393.43480468</v>
      </c>
      <c r="L889" s="62">
        <v>111746129.31480461</v>
      </c>
    </row>
    <row r="890" spans="1:12" x14ac:dyDescent="0.3">
      <c r="A890" s="60" t="s">
        <v>33</v>
      </c>
      <c r="B890" s="60" t="s">
        <v>1153</v>
      </c>
      <c r="C890" s="60" t="s">
        <v>177</v>
      </c>
      <c r="D890" s="60" t="s">
        <v>188</v>
      </c>
      <c r="E890" s="39">
        <v>0</v>
      </c>
      <c r="F890" s="60" t="s">
        <v>189</v>
      </c>
      <c r="G890" s="60" t="s">
        <v>220</v>
      </c>
      <c r="H890" s="60" t="s">
        <v>191</v>
      </c>
      <c r="I890" s="60" t="s">
        <v>1213</v>
      </c>
      <c r="J890" s="61" t="s">
        <v>1330</v>
      </c>
      <c r="K890" s="62">
        <v>1518897.4555435909</v>
      </c>
      <c r="L890" s="62">
        <v>1518897.4555435909</v>
      </c>
    </row>
    <row r="891" spans="1:12" x14ac:dyDescent="0.3">
      <c r="A891" s="60" t="s">
        <v>33</v>
      </c>
      <c r="B891" s="60" t="s">
        <v>1153</v>
      </c>
      <c r="C891" s="60" t="s">
        <v>177</v>
      </c>
      <c r="D891" s="60" t="s">
        <v>188</v>
      </c>
      <c r="E891" s="39">
        <v>0</v>
      </c>
      <c r="F891" s="60" t="s">
        <v>189</v>
      </c>
      <c r="G891" s="60" t="s">
        <v>220</v>
      </c>
      <c r="H891" s="60" t="s">
        <v>191</v>
      </c>
      <c r="I891" s="60" t="s">
        <v>1213</v>
      </c>
      <c r="J891" s="61" t="s">
        <v>1331</v>
      </c>
      <c r="K891" s="62">
        <v>2256918.53343355</v>
      </c>
      <c r="L891" s="62">
        <v>2256918.53343355</v>
      </c>
    </row>
    <row r="892" spans="1:12" x14ac:dyDescent="0.3">
      <c r="A892" s="60" t="s">
        <v>33</v>
      </c>
      <c r="B892" s="60" t="s">
        <v>1153</v>
      </c>
      <c r="C892" s="60" t="s">
        <v>177</v>
      </c>
      <c r="D892" s="60" t="s">
        <v>188</v>
      </c>
      <c r="E892" s="39">
        <v>0</v>
      </c>
      <c r="F892" s="60" t="s">
        <v>189</v>
      </c>
      <c r="G892" s="60" t="s">
        <v>220</v>
      </c>
      <c r="H892" s="60" t="s">
        <v>191</v>
      </c>
      <c r="I892" s="60" t="s">
        <v>1213</v>
      </c>
      <c r="J892" s="61" t="s">
        <v>1332</v>
      </c>
      <c r="K892" s="62">
        <v>554691.63908527186</v>
      </c>
      <c r="L892" s="62">
        <v>554691.63908527186</v>
      </c>
    </row>
    <row r="893" spans="1:12" x14ac:dyDescent="0.3">
      <c r="A893" s="60" t="s">
        <v>33</v>
      </c>
      <c r="B893" s="60" t="s">
        <v>1153</v>
      </c>
      <c r="C893" s="60" t="s">
        <v>177</v>
      </c>
      <c r="D893" s="60" t="s">
        <v>188</v>
      </c>
      <c r="E893" s="39">
        <v>0</v>
      </c>
      <c r="F893" s="60" t="s">
        <v>189</v>
      </c>
      <c r="G893" s="60" t="s">
        <v>220</v>
      </c>
      <c r="H893" s="60" t="s">
        <v>191</v>
      </c>
      <c r="I893" s="60" t="s">
        <v>1213</v>
      </c>
      <c r="J893" s="61" t="s">
        <v>1333</v>
      </c>
      <c r="K893" s="62">
        <v>2503086.3986315574</v>
      </c>
      <c r="L893" s="62">
        <v>2503086.3986315574</v>
      </c>
    </row>
    <row r="894" spans="1:12" x14ac:dyDescent="0.3">
      <c r="A894" s="60" t="s">
        <v>33</v>
      </c>
      <c r="B894" s="60" t="s">
        <v>1153</v>
      </c>
      <c r="C894" s="60" t="s">
        <v>177</v>
      </c>
      <c r="D894" s="60" t="s">
        <v>188</v>
      </c>
      <c r="E894" s="39">
        <v>0</v>
      </c>
      <c r="F894" s="60" t="s">
        <v>189</v>
      </c>
      <c r="G894" s="60" t="s">
        <v>220</v>
      </c>
      <c r="H894" s="60" t="s">
        <v>191</v>
      </c>
      <c r="I894" s="60" t="s">
        <v>1233</v>
      </c>
      <c r="J894" s="61" t="s">
        <v>1334</v>
      </c>
      <c r="K894" s="62">
        <v>2046241.9882703202</v>
      </c>
      <c r="L894" s="62">
        <v>2046241.9882703202</v>
      </c>
    </row>
    <row r="895" spans="1:12" x14ac:dyDescent="0.3">
      <c r="A895" s="60" t="s">
        <v>33</v>
      </c>
      <c r="B895" s="60" t="s">
        <v>1153</v>
      </c>
      <c r="C895" s="60" t="s">
        <v>177</v>
      </c>
      <c r="D895" s="60" t="s">
        <v>188</v>
      </c>
      <c r="E895" s="39">
        <v>0</v>
      </c>
      <c r="F895" s="60" t="s">
        <v>189</v>
      </c>
      <c r="G895" s="60" t="s">
        <v>220</v>
      </c>
      <c r="H895" s="60" t="s">
        <v>191</v>
      </c>
      <c r="I895" s="60" t="s">
        <v>1233</v>
      </c>
      <c r="J895" s="61" t="s">
        <v>1335</v>
      </c>
      <c r="K895" s="62">
        <v>4993145.2192349453</v>
      </c>
      <c r="L895" s="62">
        <v>4993145.2192349453</v>
      </c>
    </row>
    <row r="896" spans="1:12" x14ac:dyDescent="0.3">
      <c r="A896" s="60" t="s">
        <v>33</v>
      </c>
      <c r="B896" s="60" t="s">
        <v>1153</v>
      </c>
      <c r="C896" s="60" t="s">
        <v>177</v>
      </c>
      <c r="D896" s="60" t="s">
        <v>188</v>
      </c>
      <c r="E896" s="39">
        <v>0</v>
      </c>
      <c r="F896" s="60" t="s">
        <v>189</v>
      </c>
      <c r="G896" s="60" t="s">
        <v>220</v>
      </c>
      <c r="H896" s="60" t="s">
        <v>191</v>
      </c>
      <c r="I896" s="60" t="s">
        <v>1233</v>
      </c>
      <c r="J896" s="61" t="s">
        <v>1336</v>
      </c>
      <c r="K896" s="62">
        <v>1638213.6922384086</v>
      </c>
      <c r="L896" s="62">
        <v>1638213.6922384086</v>
      </c>
    </row>
    <row r="897" spans="1:12" x14ac:dyDescent="0.3">
      <c r="A897" s="60" t="s">
        <v>33</v>
      </c>
      <c r="B897" s="60" t="s">
        <v>1153</v>
      </c>
      <c r="C897" s="60" t="s">
        <v>177</v>
      </c>
      <c r="D897" s="60" t="s">
        <v>188</v>
      </c>
      <c r="E897" s="39">
        <v>0</v>
      </c>
      <c r="F897" s="60" t="s">
        <v>189</v>
      </c>
      <c r="G897" s="60" t="s">
        <v>220</v>
      </c>
      <c r="H897" s="60" t="s">
        <v>191</v>
      </c>
      <c r="I897" s="60" t="s">
        <v>1233</v>
      </c>
      <c r="J897" s="61" t="s">
        <v>1337</v>
      </c>
      <c r="K897" s="62">
        <v>1188963638.8806942</v>
      </c>
      <c r="L897" s="62">
        <v>1174903389.7206933</v>
      </c>
    </row>
    <row r="898" spans="1:12" x14ac:dyDescent="0.3">
      <c r="A898" s="60" t="s">
        <v>33</v>
      </c>
      <c r="B898" s="60" t="s">
        <v>1153</v>
      </c>
      <c r="C898" s="60" t="s">
        <v>177</v>
      </c>
      <c r="D898" s="60" t="s">
        <v>188</v>
      </c>
      <c r="E898" s="39">
        <v>0</v>
      </c>
      <c r="F898" s="60" t="s">
        <v>189</v>
      </c>
      <c r="G898" s="60" t="s">
        <v>220</v>
      </c>
      <c r="H898" s="60" t="s">
        <v>191</v>
      </c>
      <c r="I898" s="60" t="s">
        <v>1233</v>
      </c>
      <c r="J898" s="61" t="s">
        <v>1338</v>
      </c>
      <c r="K898" s="62">
        <v>23818477.601585478</v>
      </c>
      <c r="L898" s="62">
        <v>23792641.721585497</v>
      </c>
    </row>
    <row r="899" spans="1:12" x14ac:dyDescent="0.3">
      <c r="A899" s="60" t="s">
        <v>33</v>
      </c>
      <c r="B899" s="60" t="s">
        <v>1153</v>
      </c>
      <c r="C899" s="60" t="s">
        <v>177</v>
      </c>
      <c r="D899" s="60" t="s">
        <v>188</v>
      </c>
      <c r="E899" s="39">
        <v>0</v>
      </c>
      <c r="F899" s="60" t="s">
        <v>189</v>
      </c>
      <c r="G899" s="60" t="s">
        <v>220</v>
      </c>
      <c r="H899" s="60" t="s">
        <v>191</v>
      </c>
      <c r="I899" s="60" t="s">
        <v>1233</v>
      </c>
      <c r="J899" s="61" t="s">
        <v>1339</v>
      </c>
      <c r="K899" s="62">
        <v>25389550.896961559</v>
      </c>
      <c r="L899" s="62">
        <v>25305915.336961571</v>
      </c>
    </row>
    <row r="900" spans="1:12" x14ac:dyDescent="0.3">
      <c r="A900" s="60" t="s">
        <v>33</v>
      </c>
      <c r="B900" s="60" t="s">
        <v>1153</v>
      </c>
      <c r="C900" s="60" t="s">
        <v>177</v>
      </c>
      <c r="D900" s="60" t="s">
        <v>188</v>
      </c>
      <c r="E900" s="39">
        <v>0</v>
      </c>
      <c r="F900" s="60" t="s">
        <v>189</v>
      </c>
      <c r="G900" s="60" t="s">
        <v>220</v>
      </c>
      <c r="H900" s="60" t="s">
        <v>191</v>
      </c>
      <c r="I900" s="60" t="s">
        <v>1233</v>
      </c>
      <c r="J900" s="61" t="s">
        <v>1340</v>
      </c>
      <c r="K900" s="62">
        <v>27488195.619160537</v>
      </c>
      <c r="L900" s="62">
        <v>27488195.619160537</v>
      </c>
    </row>
    <row r="901" spans="1:12" x14ac:dyDescent="0.3">
      <c r="A901" s="60" t="s">
        <v>33</v>
      </c>
      <c r="B901" s="60" t="s">
        <v>1153</v>
      </c>
      <c r="C901" s="60" t="s">
        <v>177</v>
      </c>
      <c r="D901" s="60" t="s">
        <v>188</v>
      </c>
      <c r="E901" s="39">
        <v>0</v>
      </c>
      <c r="F901" s="60" t="s">
        <v>189</v>
      </c>
      <c r="G901" s="60" t="s">
        <v>220</v>
      </c>
      <c r="H901" s="60" t="s">
        <v>191</v>
      </c>
      <c r="I901" s="60" t="s">
        <v>1233</v>
      </c>
      <c r="J901" s="61" t="s">
        <v>1341</v>
      </c>
      <c r="K901" s="62">
        <v>41324.980475903933</v>
      </c>
      <c r="L901" s="62">
        <v>41324.980475903933</v>
      </c>
    </row>
    <row r="902" spans="1:12" x14ac:dyDescent="0.3">
      <c r="A902" s="60" t="s">
        <v>33</v>
      </c>
      <c r="B902" s="60" t="s">
        <v>1153</v>
      </c>
      <c r="C902" s="60" t="s">
        <v>177</v>
      </c>
      <c r="D902" s="60" t="s">
        <v>188</v>
      </c>
      <c r="E902" s="39">
        <v>0</v>
      </c>
      <c r="F902" s="60" t="s">
        <v>189</v>
      </c>
      <c r="G902" s="60" t="s">
        <v>220</v>
      </c>
      <c r="H902" s="60" t="s">
        <v>191</v>
      </c>
      <c r="I902" s="60" t="s">
        <v>1342</v>
      </c>
      <c r="J902" s="61" t="s">
        <v>1343</v>
      </c>
      <c r="K902" s="62">
        <v>171542814.25064808</v>
      </c>
      <c r="L902" s="62">
        <v>171336647.53064805</v>
      </c>
    </row>
    <row r="903" spans="1:12" x14ac:dyDescent="0.3">
      <c r="A903" s="60" t="s">
        <v>33</v>
      </c>
      <c r="B903" s="60" t="s">
        <v>1153</v>
      </c>
      <c r="C903" s="60" t="s">
        <v>177</v>
      </c>
      <c r="D903" s="60" t="s">
        <v>188</v>
      </c>
      <c r="E903" s="39">
        <v>0</v>
      </c>
      <c r="F903" s="60" t="s">
        <v>189</v>
      </c>
      <c r="G903" s="60" t="s">
        <v>220</v>
      </c>
      <c r="H903" s="60" t="s">
        <v>191</v>
      </c>
      <c r="I903" s="60" t="s">
        <v>1243</v>
      </c>
      <c r="J903" s="61" t="s">
        <v>1344</v>
      </c>
      <c r="K903" s="62">
        <v>996722891.1996932</v>
      </c>
      <c r="L903" s="62">
        <v>990002521.59969378</v>
      </c>
    </row>
    <row r="904" spans="1:12" x14ac:dyDescent="0.3">
      <c r="A904" s="60" t="s">
        <v>33</v>
      </c>
      <c r="B904" s="60" t="s">
        <v>1153</v>
      </c>
      <c r="C904" s="60" t="s">
        <v>177</v>
      </c>
      <c r="D904" s="60" t="s">
        <v>188</v>
      </c>
      <c r="E904" s="39">
        <v>0</v>
      </c>
      <c r="F904" s="60" t="s">
        <v>189</v>
      </c>
      <c r="G904" s="60" t="s">
        <v>220</v>
      </c>
      <c r="H904" s="60" t="s">
        <v>191</v>
      </c>
      <c r="I904" s="60" t="s">
        <v>1243</v>
      </c>
      <c r="J904" s="61" t="s">
        <v>1345</v>
      </c>
      <c r="K904" s="62">
        <v>14711381.193831868</v>
      </c>
      <c r="L904" s="62">
        <v>14711381.193831868</v>
      </c>
    </row>
    <row r="905" spans="1:12" x14ac:dyDescent="0.3">
      <c r="A905" s="60" t="s">
        <v>33</v>
      </c>
      <c r="B905" s="60" t="s">
        <v>1153</v>
      </c>
      <c r="C905" s="60" t="s">
        <v>177</v>
      </c>
      <c r="D905" s="60" t="s">
        <v>188</v>
      </c>
      <c r="E905" s="39">
        <v>0</v>
      </c>
      <c r="F905" s="60" t="s">
        <v>189</v>
      </c>
      <c r="G905" s="60" t="s">
        <v>220</v>
      </c>
      <c r="H905" s="60" t="s">
        <v>191</v>
      </c>
      <c r="I905" s="60" t="s">
        <v>1246</v>
      </c>
      <c r="J905" s="61" t="s">
        <v>1346</v>
      </c>
      <c r="K905" s="62">
        <v>1172102.3600784743</v>
      </c>
      <c r="L905" s="62">
        <v>1172102.3600784743</v>
      </c>
    </row>
    <row r="906" spans="1:12" x14ac:dyDescent="0.3">
      <c r="A906" s="60" t="s">
        <v>33</v>
      </c>
      <c r="B906" s="60" t="s">
        <v>1153</v>
      </c>
      <c r="C906" s="60" t="s">
        <v>177</v>
      </c>
      <c r="D906" s="60" t="s">
        <v>188</v>
      </c>
      <c r="E906" s="39">
        <v>0</v>
      </c>
      <c r="F906" s="60" t="s">
        <v>189</v>
      </c>
      <c r="G906" s="60" t="s">
        <v>220</v>
      </c>
      <c r="H906" s="60" t="s">
        <v>191</v>
      </c>
      <c r="I906" s="60" t="s">
        <v>1246</v>
      </c>
      <c r="J906" s="61" t="s">
        <v>1347</v>
      </c>
      <c r="K906" s="62">
        <v>15801.539850324147</v>
      </c>
      <c r="L906" s="62">
        <v>15801.539850324147</v>
      </c>
    </row>
    <row r="907" spans="1:12" x14ac:dyDescent="0.3">
      <c r="A907" s="60" t="s">
        <v>33</v>
      </c>
      <c r="B907" s="60" t="s">
        <v>1153</v>
      </c>
      <c r="C907" s="60" t="s">
        <v>177</v>
      </c>
      <c r="D907" s="60" t="s">
        <v>188</v>
      </c>
      <c r="E907" s="39">
        <v>0</v>
      </c>
      <c r="F907" s="60" t="s">
        <v>189</v>
      </c>
      <c r="G907" s="60" t="s">
        <v>220</v>
      </c>
      <c r="H907" s="60" t="s">
        <v>191</v>
      </c>
      <c r="I907" s="60" t="s">
        <v>1246</v>
      </c>
      <c r="J907" s="61" t="s">
        <v>1348</v>
      </c>
      <c r="K907" s="62">
        <v>623540851.81464982</v>
      </c>
      <c r="L907" s="62">
        <v>619453391.17464948</v>
      </c>
    </row>
    <row r="908" spans="1:12" x14ac:dyDescent="0.3">
      <c r="A908" s="60" t="s">
        <v>33</v>
      </c>
      <c r="B908" s="60" t="s">
        <v>1153</v>
      </c>
      <c r="C908" s="60" t="s">
        <v>177</v>
      </c>
      <c r="D908" s="60" t="s">
        <v>188</v>
      </c>
      <c r="E908" s="39">
        <v>0</v>
      </c>
      <c r="F908" s="60" t="s">
        <v>189</v>
      </c>
      <c r="G908" s="60" t="s">
        <v>220</v>
      </c>
      <c r="H908" s="60" t="s">
        <v>191</v>
      </c>
      <c r="I908" s="60" t="s">
        <v>1246</v>
      </c>
      <c r="J908" s="61" t="s">
        <v>1349</v>
      </c>
      <c r="K908" s="62">
        <v>6954158.435713863</v>
      </c>
      <c r="L908" s="62">
        <v>6954158.435713863</v>
      </c>
    </row>
    <row r="909" spans="1:12" x14ac:dyDescent="0.3">
      <c r="A909" s="60" t="s">
        <v>33</v>
      </c>
      <c r="B909" s="60" t="s">
        <v>1153</v>
      </c>
      <c r="C909" s="60" t="s">
        <v>177</v>
      </c>
      <c r="D909" s="60" t="s">
        <v>188</v>
      </c>
      <c r="E909" s="39">
        <v>0</v>
      </c>
      <c r="F909" s="60" t="s">
        <v>189</v>
      </c>
      <c r="G909" s="60" t="s">
        <v>220</v>
      </c>
      <c r="H909" s="60" t="s">
        <v>191</v>
      </c>
      <c r="I909" s="60" t="s">
        <v>1310</v>
      </c>
      <c r="J909" s="61" t="s">
        <v>1350</v>
      </c>
      <c r="K909" s="62">
        <v>63547373.840926625</v>
      </c>
      <c r="L909" s="62">
        <v>63451538.480926611</v>
      </c>
    </row>
    <row r="910" spans="1:12" x14ac:dyDescent="0.3">
      <c r="A910" s="60" t="s">
        <v>33</v>
      </c>
      <c r="B910" s="60" t="s">
        <v>1153</v>
      </c>
      <c r="C910" s="60" t="s">
        <v>177</v>
      </c>
      <c r="D910" s="60" t="s">
        <v>188</v>
      </c>
      <c r="E910" s="39">
        <v>0</v>
      </c>
      <c r="F910" s="60" t="s">
        <v>189</v>
      </c>
      <c r="G910" s="60" t="s">
        <v>220</v>
      </c>
      <c r="H910" s="60" t="s">
        <v>191</v>
      </c>
      <c r="I910" s="60" t="s">
        <v>1249</v>
      </c>
      <c r="J910" s="61" t="s">
        <v>1351</v>
      </c>
      <c r="K910" s="62">
        <v>7933.113430649496</v>
      </c>
      <c r="L910" s="62">
        <v>7933.113430649496</v>
      </c>
    </row>
    <row r="911" spans="1:12" x14ac:dyDescent="0.3">
      <c r="A911" s="60" t="s">
        <v>33</v>
      </c>
      <c r="B911" s="60" t="s">
        <v>1153</v>
      </c>
      <c r="C911" s="60" t="s">
        <v>177</v>
      </c>
      <c r="D911" s="60" t="s">
        <v>188</v>
      </c>
      <c r="E911" s="39">
        <v>0</v>
      </c>
      <c r="F911" s="60" t="s">
        <v>189</v>
      </c>
      <c r="G911" s="60" t="s">
        <v>220</v>
      </c>
      <c r="H911" s="60" t="s">
        <v>191</v>
      </c>
      <c r="I911" s="60" t="s">
        <v>1249</v>
      </c>
      <c r="J911" s="61" t="s">
        <v>1352</v>
      </c>
      <c r="K911" s="62">
        <v>88281901.464467704</v>
      </c>
      <c r="L911" s="62">
        <v>88152153.984467626</v>
      </c>
    </row>
    <row r="912" spans="1:12" x14ac:dyDescent="0.3">
      <c r="A912" s="60" t="s">
        <v>33</v>
      </c>
      <c r="B912" s="60" t="s">
        <v>1153</v>
      </c>
      <c r="C912" s="60" t="s">
        <v>177</v>
      </c>
      <c r="D912" s="60" t="s">
        <v>188</v>
      </c>
      <c r="E912" s="39">
        <v>0</v>
      </c>
      <c r="F912" s="60" t="s">
        <v>189</v>
      </c>
      <c r="G912" s="60" t="s">
        <v>220</v>
      </c>
      <c r="H912" s="60" t="s">
        <v>191</v>
      </c>
      <c r="I912" s="60" t="s">
        <v>1315</v>
      </c>
      <c r="J912" s="61" t="s">
        <v>1353</v>
      </c>
      <c r="K912" s="62">
        <v>86763378.626727521</v>
      </c>
      <c r="L912" s="62">
        <v>86724286.1067276</v>
      </c>
    </row>
    <row r="913" spans="1:12" x14ac:dyDescent="0.3">
      <c r="A913" s="60" t="s">
        <v>33</v>
      </c>
      <c r="B913" s="60" t="s">
        <v>1153</v>
      </c>
      <c r="C913" s="60" t="s">
        <v>177</v>
      </c>
      <c r="D913" s="60" t="s">
        <v>188</v>
      </c>
      <c r="E913" s="39">
        <v>0</v>
      </c>
      <c r="F913" s="60" t="s">
        <v>189</v>
      </c>
      <c r="G913" s="60" t="s">
        <v>220</v>
      </c>
      <c r="H913" s="60" t="s">
        <v>191</v>
      </c>
      <c r="I913" s="60" t="s">
        <v>1315</v>
      </c>
      <c r="J913" s="61" t="s">
        <v>1354</v>
      </c>
      <c r="K913" s="62">
        <v>815077.10732336564</v>
      </c>
      <c r="L913" s="62">
        <v>815077.10732336564</v>
      </c>
    </row>
    <row r="914" spans="1:12" x14ac:dyDescent="0.3">
      <c r="A914" s="60" t="s">
        <v>33</v>
      </c>
      <c r="B914" s="60" t="s">
        <v>1153</v>
      </c>
      <c r="C914" s="60" t="s">
        <v>177</v>
      </c>
      <c r="D914" s="60" t="s">
        <v>188</v>
      </c>
      <c r="E914" s="39">
        <v>0</v>
      </c>
      <c r="F914" s="60" t="s">
        <v>189</v>
      </c>
      <c r="G914" s="60" t="s">
        <v>1321</v>
      </c>
      <c r="H914" s="60" t="s">
        <v>191</v>
      </c>
      <c r="I914" s="60" t="s">
        <v>1266</v>
      </c>
      <c r="J914" s="61" t="s">
        <v>1355</v>
      </c>
      <c r="K914" s="62">
        <v>22807661.824932709</v>
      </c>
      <c r="L914" s="62">
        <v>22807661.824932709</v>
      </c>
    </row>
    <row r="915" spans="1:12" x14ac:dyDescent="0.3">
      <c r="A915" s="60" t="s">
        <v>33</v>
      </c>
      <c r="B915" s="60" t="s">
        <v>1153</v>
      </c>
      <c r="C915" s="60" t="s">
        <v>177</v>
      </c>
      <c r="D915" s="60" t="s">
        <v>188</v>
      </c>
      <c r="E915" s="39">
        <v>0</v>
      </c>
      <c r="F915" s="60" t="s">
        <v>189</v>
      </c>
      <c r="G915" s="60" t="s">
        <v>1321</v>
      </c>
      <c r="H915" s="60" t="s">
        <v>191</v>
      </c>
      <c r="I915" s="60" t="s">
        <v>1213</v>
      </c>
      <c r="J915" s="61" t="s">
        <v>1356</v>
      </c>
      <c r="K915" s="62">
        <v>3945.2177013472678</v>
      </c>
      <c r="L915" s="62">
        <v>3945.2177013472678</v>
      </c>
    </row>
    <row r="916" spans="1:12" x14ac:dyDescent="0.3">
      <c r="A916" s="60" t="s">
        <v>33</v>
      </c>
      <c r="B916" s="60" t="s">
        <v>1153</v>
      </c>
      <c r="C916" s="60" t="s">
        <v>177</v>
      </c>
      <c r="D916" s="60" t="s">
        <v>188</v>
      </c>
      <c r="E916" s="39">
        <v>0</v>
      </c>
      <c r="F916" s="60" t="s">
        <v>189</v>
      </c>
      <c r="G916" s="60" t="s">
        <v>1321</v>
      </c>
      <c r="H916" s="60" t="s">
        <v>191</v>
      </c>
      <c r="I916" s="60" t="s">
        <v>1213</v>
      </c>
      <c r="J916" s="61" t="s">
        <v>1357</v>
      </c>
      <c r="K916" s="62">
        <v>123320.41167189647</v>
      </c>
      <c r="L916" s="62">
        <v>123320.41167189647</v>
      </c>
    </row>
    <row r="917" spans="1:12" x14ac:dyDescent="0.3">
      <c r="A917" s="60" t="s">
        <v>33</v>
      </c>
      <c r="B917" s="60" t="s">
        <v>1153</v>
      </c>
      <c r="C917" s="60" t="s">
        <v>177</v>
      </c>
      <c r="D917" s="60" t="s">
        <v>188</v>
      </c>
      <c r="E917" s="39">
        <v>0</v>
      </c>
      <c r="F917" s="60" t="s">
        <v>189</v>
      </c>
      <c r="G917" s="60" t="s">
        <v>1321</v>
      </c>
      <c r="H917" s="60" t="s">
        <v>191</v>
      </c>
      <c r="I917" s="60" t="s">
        <v>1213</v>
      </c>
      <c r="J917" s="61" t="s">
        <v>1358</v>
      </c>
      <c r="K917" s="62">
        <v>2935888.8299125778</v>
      </c>
      <c r="L917" s="62">
        <v>2935888.8299125778</v>
      </c>
    </row>
    <row r="918" spans="1:12" x14ac:dyDescent="0.3">
      <c r="A918" s="60" t="s">
        <v>33</v>
      </c>
      <c r="B918" s="60" t="s">
        <v>1153</v>
      </c>
      <c r="C918" s="60" t="s">
        <v>177</v>
      </c>
      <c r="D918" s="60" t="s">
        <v>188</v>
      </c>
      <c r="E918" s="39">
        <v>0</v>
      </c>
      <c r="F918" s="60" t="s">
        <v>189</v>
      </c>
      <c r="G918" s="60" t="s">
        <v>1321</v>
      </c>
      <c r="H918" s="60" t="s">
        <v>191</v>
      </c>
      <c r="I918" s="60" t="s">
        <v>1213</v>
      </c>
      <c r="J918" s="61" t="s">
        <v>1359</v>
      </c>
      <c r="K918" s="62">
        <v>1615229.2442923207</v>
      </c>
      <c r="L918" s="62">
        <v>1615229.2442923207</v>
      </c>
    </row>
    <row r="919" spans="1:12" x14ac:dyDescent="0.3">
      <c r="A919" s="60" t="s">
        <v>33</v>
      </c>
      <c r="B919" s="60" t="s">
        <v>1153</v>
      </c>
      <c r="C919" s="60" t="s">
        <v>177</v>
      </c>
      <c r="D919" s="60" t="s">
        <v>188</v>
      </c>
      <c r="E919" s="39">
        <v>0</v>
      </c>
      <c r="F919" s="60" t="s">
        <v>189</v>
      </c>
      <c r="G919" s="60" t="s">
        <v>1321</v>
      </c>
      <c r="H919" s="60" t="s">
        <v>191</v>
      </c>
      <c r="I919" s="60" t="s">
        <v>1213</v>
      </c>
      <c r="J919" s="61" t="s">
        <v>1360</v>
      </c>
      <c r="K919" s="62">
        <v>313542.94196404848</v>
      </c>
      <c r="L919" s="62">
        <v>313542.94196404848</v>
      </c>
    </row>
    <row r="920" spans="1:12" x14ac:dyDescent="0.3">
      <c r="A920" s="60" t="s">
        <v>33</v>
      </c>
      <c r="B920" s="60" t="s">
        <v>1153</v>
      </c>
      <c r="C920" s="60" t="s">
        <v>177</v>
      </c>
      <c r="D920" s="60" t="s">
        <v>188</v>
      </c>
      <c r="E920" s="39">
        <v>0</v>
      </c>
      <c r="F920" s="60" t="s">
        <v>189</v>
      </c>
      <c r="G920" s="60" t="s">
        <v>1321</v>
      </c>
      <c r="H920" s="60" t="s">
        <v>191</v>
      </c>
      <c r="I920" s="60" t="s">
        <v>1213</v>
      </c>
      <c r="J920" s="61" t="s">
        <v>1361</v>
      </c>
      <c r="K920" s="62">
        <v>380971.01628120535</v>
      </c>
      <c r="L920" s="62">
        <v>380971.01628120535</v>
      </c>
    </row>
    <row r="921" spans="1:12" x14ac:dyDescent="0.3">
      <c r="A921" s="60" t="s">
        <v>33</v>
      </c>
      <c r="B921" s="60" t="s">
        <v>1153</v>
      </c>
      <c r="C921" s="60" t="s">
        <v>177</v>
      </c>
      <c r="D921" s="60" t="s">
        <v>188</v>
      </c>
      <c r="E921" s="39">
        <v>0</v>
      </c>
      <c r="F921" s="60" t="s">
        <v>189</v>
      </c>
      <c r="G921" s="60" t="s">
        <v>1321</v>
      </c>
      <c r="H921" s="60" t="s">
        <v>191</v>
      </c>
      <c r="I921" s="60" t="s">
        <v>1233</v>
      </c>
      <c r="J921" s="61" t="s">
        <v>1362</v>
      </c>
      <c r="K921" s="62">
        <v>78601.428024399065</v>
      </c>
      <c r="L921" s="62">
        <v>78601.428024399065</v>
      </c>
    </row>
    <row r="922" spans="1:12" x14ac:dyDescent="0.3">
      <c r="A922" s="60" t="s">
        <v>33</v>
      </c>
      <c r="B922" s="60" t="s">
        <v>1153</v>
      </c>
      <c r="C922" s="60" t="s">
        <v>177</v>
      </c>
      <c r="D922" s="60" t="s">
        <v>188</v>
      </c>
      <c r="E922" s="39">
        <v>0</v>
      </c>
      <c r="F922" s="60" t="s">
        <v>189</v>
      </c>
      <c r="G922" s="60" t="s">
        <v>1321</v>
      </c>
      <c r="H922" s="60" t="s">
        <v>191</v>
      </c>
      <c r="I922" s="60" t="s">
        <v>1233</v>
      </c>
      <c r="J922" s="61" t="s">
        <v>1363</v>
      </c>
      <c r="K922" s="62">
        <v>1140232.2127183552</v>
      </c>
      <c r="L922" s="62">
        <v>1140232.2127183552</v>
      </c>
    </row>
    <row r="923" spans="1:12" x14ac:dyDescent="0.3">
      <c r="A923" s="60" t="s">
        <v>33</v>
      </c>
      <c r="B923" s="60" t="s">
        <v>1153</v>
      </c>
      <c r="C923" s="60" t="s">
        <v>177</v>
      </c>
      <c r="D923" s="60" t="s">
        <v>188</v>
      </c>
      <c r="E923" s="39">
        <v>0</v>
      </c>
      <c r="F923" s="60" t="s">
        <v>189</v>
      </c>
      <c r="G923" s="60" t="s">
        <v>1321</v>
      </c>
      <c r="H923" s="60" t="s">
        <v>191</v>
      </c>
      <c r="I923" s="60" t="s">
        <v>1233</v>
      </c>
      <c r="J923" s="61" t="s">
        <v>1364</v>
      </c>
      <c r="K923" s="62">
        <v>37407531.161448888</v>
      </c>
      <c r="L923" s="62">
        <v>37407531.161448888</v>
      </c>
    </row>
    <row r="924" spans="1:12" x14ac:dyDescent="0.3">
      <c r="A924" s="60" t="s">
        <v>33</v>
      </c>
      <c r="B924" s="60" t="s">
        <v>1153</v>
      </c>
      <c r="C924" s="60" t="s">
        <v>177</v>
      </c>
      <c r="D924" s="60" t="s">
        <v>188</v>
      </c>
      <c r="E924" s="39">
        <v>0</v>
      </c>
      <c r="F924" s="60" t="s">
        <v>189</v>
      </c>
      <c r="G924" s="60" t="s">
        <v>1321</v>
      </c>
      <c r="H924" s="60" t="s">
        <v>191</v>
      </c>
      <c r="I924" s="60" t="s">
        <v>1233</v>
      </c>
      <c r="J924" s="61" t="s">
        <v>1365</v>
      </c>
      <c r="K924" s="62">
        <v>19782849.793939076</v>
      </c>
      <c r="L924" s="62">
        <v>19782849.793939076</v>
      </c>
    </row>
    <row r="925" spans="1:12" x14ac:dyDescent="0.3">
      <c r="A925" s="60" t="s">
        <v>33</v>
      </c>
      <c r="B925" s="60" t="s">
        <v>1153</v>
      </c>
      <c r="C925" s="60" t="s">
        <v>177</v>
      </c>
      <c r="D925" s="60" t="s">
        <v>188</v>
      </c>
      <c r="E925" s="39">
        <v>0</v>
      </c>
      <c r="F925" s="60" t="s">
        <v>189</v>
      </c>
      <c r="G925" s="60" t="s">
        <v>1321</v>
      </c>
      <c r="H925" s="60" t="s">
        <v>191</v>
      </c>
      <c r="I925" s="60" t="s">
        <v>1233</v>
      </c>
      <c r="J925" s="61" t="s">
        <v>1366</v>
      </c>
      <c r="K925" s="62">
        <v>1840371.0510519543</v>
      </c>
      <c r="L925" s="62">
        <v>1840371.0510519543</v>
      </c>
    </row>
    <row r="926" spans="1:12" x14ac:dyDescent="0.3">
      <c r="A926" s="60" t="s">
        <v>33</v>
      </c>
      <c r="B926" s="60" t="s">
        <v>1153</v>
      </c>
      <c r="C926" s="60" t="s">
        <v>177</v>
      </c>
      <c r="D926" s="60" t="s">
        <v>188</v>
      </c>
      <c r="E926" s="39">
        <v>0</v>
      </c>
      <c r="F926" s="60" t="s">
        <v>189</v>
      </c>
      <c r="G926" s="60" t="s">
        <v>1321</v>
      </c>
      <c r="H926" s="60" t="s">
        <v>191</v>
      </c>
      <c r="I926" s="60" t="s">
        <v>1233</v>
      </c>
      <c r="J926" s="61" t="s">
        <v>1367</v>
      </c>
      <c r="K926" s="62">
        <v>227175.30279686218</v>
      </c>
      <c r="L926" s="62">
        <v>227175.30279686218</v>
      </c>
    </row>
    <row r="927" spans="1:12" x14ac:dyDescent="0.3">
      <c r="A927" s="60" t="s">
        <v>33</v>
      </c>
      <c r="B927" s="60" t="s">
        <v>1153</v>
      </c>
      <c r="C927" s="60" t="s">
        <v>177</v>
      </c>
      <c r="D927" s="60" t="s">
        <v>188</v>
      </c>
      <c r="E927" s="39">
        <v>0</v>
      </c>
      <c r="F927" s="60" t="s">
        <v>189</v>
      </c>
      <c r="G927" s="60" t="s">
        <v>1321</v>
      </c>
      <c r="H927" s="60" t="s">
        <v>191</v>
      </c>
      <c r="I927" s="60" t="s">
        <v>1233</v>
      </c>
      <c r="J927" s="61" t="s">
        <v>1368</v>
      </c>
      <c r="K927" s="62">
        <v>708323.21015422593</v>
      </c>
      <c r="L927" s="62">
        <v>708323.21015422593</v>
      </c>
    </row>
    <row r="928" spans="1:12" x14ac:dyDescent="0.3">
      <c r="A928" s="60" t="s">
        <v>33</v>
      </c>
      <c r="B928" s="60" t="s">
        <v>1153</v>
      </c>
      <c r="C928" s="60" t="s">
        <v>177</v>
      </c>
      <c r="D928" s="60" t="s">
        <v>188</v>
      </c>
      <c r="E928" s="39">
        <v>0</v>
      </c>
      <c r="F928" s="60" t="s">
        <v>189</v>
      </c>
      <c r="G928" s="60" t="s">
        <v>1321</v>
      </c>
      <c r="H928" s="60" t="s">
        <v>191</v>
      </c>
      <c r="I928" s="60" t="s">
        <v>1233</v>
      </c>
      <c r="J928" s="61" t="s">
        <v>1369</v>
      </c>
      <c r="K928" s="62">
        <v>7098177.7709402191</v>
      </c>
      <c r="L928" s="62">
        <v>7098177.7709402191</v>
      </c>
    </row>
    <row r="929" spans="1:12" x14ac:dyDescent="0.3">
      <c r="A929" s="60" t="s">
        <v>33</v>
      </c>
      <c r="B929" s="60" t="s">
        <v>1153</v>
      </c>
      <c r="C929" s="60" t="s">
        <v>177</v>
      </c>
      <c r="D929" s="60" t="s">
        <v>188</v>
      </c>
      <c r="E929" s="39">
        <v>0</v>
      </c>
      <c r="F929" s="60" t="s">
        <v>189</v>
      </c>
      <c r="G929" s="60" t="s">
        <v>1321</v>
      </c>
      <c r="H929" s="60" t="s">
        <v>191</v>
      </c>
      <c r="I929" s="60" t="s">
        <v>1233</v>
      </c>
      <c r="J929" s="61" t="s">
        <v>1370</v>
      </c>
      <c r="K929" s="62">
        <v>141575.52814857505</v>
      </c>
      <c r="L929" s="62">
        <v>141575.52814857505</v>
      </c>
    </row>
    <row r="930" spans="1:12" x14ac:dyDescent="0.3">
      <c r="A930" s="60" t="s">
        <v>33</v>
      </c>
      <c r="B930" s="60" t="s">
        <v>1153</v>
      </c>
      <c r="C930" s="60" t="s">
        <v>177</v>
      </c>
      <c r="D930" s="60" t="s">
        <v>188</v>
      </c>
      <c r="E930" s="39">
        <v>0</v>
      </c>
      <c r="F930" s="60" t="s">
        <v>189</v>
      </c>
      <c r="G930" s="60" t="s">
        <v>1321</v>
      </c>
      <c r="H930" s="60" t="s">
        <v>191</v>
      </c>
      <c r="I930" s="60" t="s">
        <v>1342</v>
      </c>
      <c r="J930" s="61" t="s">
        <v>1371</v>
      </c>
      <c r="K930" s="62">
        <v>97091451.33661969</v>
      </c>
      <c r="L930" s="62">
        <v>97091451.33661969</v>
      </c>
    </row>
    <row r="931" spans="1:12" x14ac:dyDescent="0.3">
      <c r="A931" s="60" t="s">
        <v>33</v>
      </c>
      <c r="B931" s="60" t="s">
        <v>1153</v>
      </c>
      <c r="C931" s="60" t="s">
        <v>177</v>
      </c>
      <c r="D931" s="60" t="s">
        <v>188</v>
      </c>
      <c r="E931" s="39">
        <v>0</v>
      </c>
      <c r="F931" s="60" t="s">
        <v>189</v>
      </c>
      <c r="G931" s="60" t="s">
        <v>1321</v>
      </c>
      <c r="H931" s="60" t="s">
        <v>191</v>
      </c>
      <c r="I931" s="60" t="s">
        <v>1342</v>
      </c>
      <c r="J931" s="61" t="s">
        <v>1372</v>
      </c>
      <c r="K931" s="62">
        <v>28644772.196646634</v>
      </c>
      <c r="L931" s="62">
        <v>28644772.196646634</v>
      </c>
    </row>
    <row r="932" spans="1:12" x14ac:dyDescent="0.3">
      <c r="A932" s="60" t="s">
        <v>33</v>
      </c>
      <c r="B932" s="60" t="s">
        <v>1153</v>
      </c>
      <c r="C932" s="60" t="s">
        <v>177</v>
      </c>
      <c r="D932" s="60" t="s">
        <v>188</v>
      </c>
      <c r="E932" s="39">
        <v>0</v>
      </c>
      <c r="F932" s="60" t="s">
        <v>189</v>
      </c>
      <c r="G932" s="60" t="s">
        <v>1321</v>
      </c>
      <c r="H932" s="60" t="s">
        <v>191</v>
      </c>
      <c r="I932" s="60" t="s">
        <v>1243</v>
      </c>
      <c r="J932" s="61" t="s">
        <v>1373</v>
      </c>
      <c r="K932" s="62">
        <v>9353606.7332031298</v>
      </c>
      <c r="L932" s="62">
        <v>9353606.7332031298</v>
      </c>
    </row>
    <row r="933" spans="1:12" x14ac:dyDescent="0.3">
      <c r="A933" s="60" t="s">
        <v>33</v>
      </c>
      <c r="B933" s="60" t="s">
        <v>1153</v>
      </c>
      <c r="C933" s="60" t="s">
        <v>177</v>
      </c>
      <c r="D933" s="60" t="s">
        <v>188</v>
      </c>
      <c r="E933" s="39">
        <v>0</v>
      </c>
      <c r="F933" s="60" t="s">
        <v>189</v>
      </c>
      <c r="G933" s="60" t="s">
        <v>1321</v>
      </c>
      <c r="H933" s="60" t="s">
        <v>191</v>
      </c>
      <c r="I933" s="60" t="s">
        <v>1243</v>
      </c>
      <c r="J933" s="61" t="s">
        <v>1374</v>
      </c>
      <c r="K933" s="62">
        <v>1286498.6541115497</v>
      </c>
      <c r="L933" s="62">
        <v>1286498.6541115497</v>
      </c>
    </row>
    <row r="934" spans="1:12" x14ac:dyDescent="0.3">
      <c r="A934" s="60" t="s">
        <v>33</v>
      </c>
      <c r="B934" s="60" t="s">
        <v>1153</v>
      </c>
      <c r="C934" s="60" t="s">
        <v>177</v>
      </c>
      <c r="D934" s="60" t="s">
        <v>188</v>
      </c>
      <c r="E934" s="39">
        <v>0</v>
      </c>
      <c r="F934" s="60" t="s">
        <v>189</v>
      </c>
      <c r="G934" s="60" t="s">
        <v>1321</v>
      </c>
      <c r="H934" s="60" t="s">
        <v>191</v>
      </c>
      <c r="I934" s="60" t="s">
        <v>1246</v>
      </c>
      <c r="J934" s="61" t="s">
        <v>1375</v>
      </c>
      <c r="K934" s="62">
        <v>58032650.326224774</v>
      </c>
      <c r="L934" s="62">
        <v>58032650.326224774</v>
      </c>
    </row>
    <row r="935" spans="1:12" x14ac:dyDescent="0.3">
      <c r="A935" s="60" t="s">
        <v>33</v>
      </c>
      <c r="B935" s="60" t="s">
        <v>1153</v>
      </c>
      <c r="C935" s="60" t="s">
        <v>177</v>
      </c>
      <c r="D935" s="60" t="s">
        <v>188</v>
      </c>
      <c r="E935" s="39">
        <v>0</v>
      </c>
      <c r="F935" s="60" t="s">
        <v>189</v>
      </c>
      <c r="G935" s="60" t="s">
        <v>1321</v>
      </c>
      <c r="H935" s="60" t="s">
        <v>191</v>
      </c>
      <c r="I935" s="60" t="s">
        <v>1246</v>
      </c>
      <c r="J935" s="61" t="s">
        <v>1376</v>
      </c>
      <c r="K935" s="62">
        <v>16009046.941939905</v>
      </c>
      <c r="L935" s="62">
        <v>16009046.941939905</v>
      </c>
    </row>
    <row r="936" spans="1:12" x14ac:dyDescent="0.3">
      <c r="A936" s="60" t="s">
        <v>33</v>
      </c>
      <c r="B936" s="60" t="s">
        <v>1153</v>
      </c>
      <c r="C936" s="60" t="s">
        <v>177</v>
      </c>
      <c r="D936" s="60" t="s">
        <v>188</v>
      </c>
      <c r="E936" s="39">
        <v>0</v>
      </c>
      <c r="F936" s="60" t="s">
        <v>189</v>
      </c>
      <c r="G936" s="60" t="s">
        <v>1321</v>
      </c>
      <c r="H936" s="60" t="s">
        <v>191</v>
      </c>
      <c r="I936" s="60" t="s">
        <v>1315</v>
      </c>
      <c r="J936" s="61" t="s">
        <v>1377</v>
      </c>
      <c r="K936" s="62">
        <v>4133245.0530731366</v>
      </c>
      <c r="L936" s="62">
        <v>4133245.0530731366</v>
      </c>
    </row>
    <row r="937" spans="1:12" x14ac:dyDescent="0.3">
      <c r="A937" s="60" t="s">
        <v>33</v>
      </c>
      <c r="B937" s="60" t="s">
        <v>1153</v>
      </c>
      <c r="C937" s="60" t="s">
        <v>177</v>
      </c>
      <c r="D937" s="60" t="s">
        <v>188</v>
      </c>
      <c r="E937" s="39">
        <v>0</v>
      </c>
      <c r="F937" s="60" t="s">
        <v>189</v>
      </c>
      <c r="G937" s="60" t="s">
        <v>1321</v>
      </c>
      <c r="H937" s="60" t="s">
        <v>191</v>
      </c>
      <c r="I937" s="60" t="s">
        <v>1315</v>
      </c>
      <c r="J937" s="61" t="s">
        <v>1378</v>
      </c>
      <c r="K937" s="62">
        <v>2516095.0175357796</v>
      </c>
      <c r="L937" s="62">
        <v>2516095.0175357796</v>
      </c>
    </row>
    <row r="938" spans="1:12" x14ac:dyDescent="0.3">
      <c r="A938" s="60" t="s">
        <v>33</v>
      </c>
      <c r="B938" s="60" t="s">
        <v>1153</v>
      </c>
      <c r="C938" s="60" t="s">
        <v>177</v>
      </c>
      <c r="D938" s="60" t="s">
        <v>188</v>
      </c>
      <c r="E938" s="39">
        <v>0</v>
      </c>
      <c r="F938" s="60" t="s">
        <v>189</v>
      </c>
      <c r="G938" s="60" t="s">
        <v>191</v>
      </c>
      <c r="H938" s="60" t="s">
        <v>220</v>
      </c>
      <c r="I938" s="60" t="s">
        <v>231</v>
      </c>
      <c r="J938" s="61" t="s">
        <v>1379</v>
      </c>
      <c r="K938" s="62">
        <v>1100725022.1359749</v>
      </c>
      <c r="L938" s="62">
        <v>1512385158.5367215</v>
      </c>
    </row>
    <row r="939" spans="1:12" x14ac:dyDescent="0.3">
      <c r="A939" s="60" t="s">
        <v>33</v>
      </c>
      <c r="B939" s="60" t="s">
        <v>1153</v>
      </c>
      <c r="C939" s="60" t="s">
        <v>177</v>
      </c>
      <c r="D939" s="60" t="s">
        <v>188</v>
      </c>
      <c r="E939" s="39">
        <v>0</v>
      </c>
      <c r="F939" s="60" t="s">
        <v>695</v>
      </c>
      <c r="G939" s="60" t="s">
        <v>191</v>
      </c>
      <c r="H939" s="60" t="s">
        <v>220</v>
      </c>
      <c r="I939" s="60" t="s">
        <v>231</v>
      </c>
      <c r="J939" s="61" t="s">
        <v>1380</v>
      </c>
      <c r="K939" s="62">
        <v>131289.21461534724</v>
      </c>
      <c r="L939" s="62">
        <v>137461.95907093448</v>
      </c>
    </row>
    <row r="940" spans="1:12" x14ac:dyDescent="0.3">
      <c r="A940" s="60" t="s">
        <v>33</v>
      </c>
      <c r="B940" s="60" t="s">
        <v>1153</v>
      </c>
      <c r="C940" s="60" t="s">
        <v>177</v>
      </c>
      <c r="D940" s="60" t="s">
        <v>196</v>
      </c>
      <c r="E940" s="39">
        <v>0</v>
      </c>
      <c r="F940" s="60" t="s">
        <v>189</v>
      </c>
      <c r="G940" s="60" t="s">
        <v>191</v>
      </c>
      <c r="H940" s="60" t="s">
        <v>220</v>
      </c>
      <c r="I940" s="60" t="s">
        <v>231</v>
      </c>
      <c r="J940" s="61" t="s">
        <v>1381</v>
      </c>
      <c r="K940" s="62">
        <v>57.6299999999992</v>
      </c>
      <c r="L940" s="62">
        <v>57.6299999999992</v>
      </c>
    </row>
    <row r="941" spans="1:12" ht="15" thickBot="1" x14ac:dyDescent="0.35">
      <c r="A941" s="60" t="s">
        <v>33</v>
      </c>
      <c r="B941" s="60" t="s">
        <v>1153</v>
      </c>
      <c r="C941" s="60" t="s">
        <v>177</v>
      </c>
      <c r="D941" s="60" t="s">
        <v>1139</v>
      </c>
      <c r="E941" s="39">
        <v>0</v>
      </c>
      <c r="F941" s="60" t="s">
        <v>189</v>
      </c>
      <c r="G941" s="60" t="s">
        <v>220</v>
      </c>
      <c r="H941" s="60" t="s">
        <v>191</v>
      </c>
      <c r="I941" s="60" t="s">
        <v>1233</v>
      </c>
      <c r="J941" s="61" t="s">
        <v>1382</v>
      </c>
      <c r="K941" s="62">
        <v>973593.44</v>
      </c>
      <c r="L941" s="62">
        <v>973593.44</v>
      </c>
    </row>
    <row r="942" spans="1:12" x14ac:dyDescent="0.3">
      <c r="A942" s="60" t="s">
        <v>33</v>
      </c>
      <c r="B942" s="60" t="s">
        <v>1153</v>
      </c>
      <c r="C942" s="60" t="s">
        <v>177</v>
      </c>
      <c r="D942" s="58"/>
      <c r="E942" s="39">
        <v>0</v>
      </c>
      <c r="F942" s="58"/>
      <c r="G942" s="58"/>
      <c r="H942" s="58"/>
      <c r="I942" s="58"/>
      <c r="J942" s="109" t="s">
        <v>1383</v>
      </c>
      <c r="K942" s="110">
        <v>5025236917.6593657</v>
      </c>
      <c r="L942" s="110">
        <v>5411247569.7645674</v>
      </c>
    </row>
    <row r="943" spans="1:12" x14ac:dyDescent="0.3">
      <c r="E943" s="39" t="s">
        <v>1839</v>
      </c>
    </row>
    <row r="944" spans="1:12" ht="17.399999999999999" x14ac:dyDescent="0.3">
      <c r="A944" s="60" t="s">
        <v>33</v>
      </c>
      <c r="B944" s="60" t="s">
        <v>1153</v>
      </c>
      <c r="C944" s="58"/>
      <c r="D944" s="58"/>
      <c r="E944" s="39">
        <v>0</v>
      </c>
      <c r="F944" s="58"/>
      <c r="G944" s="58"/>
      <c r="H944" s="58"/>
      <c r="I944" s="58"/>
      <c r="J944" s="63" t="s">
        <v>1384</v>
      </c>
      <c r="K944" s="64">
        <v>5583498403.3070068</v>
      </c>
      <c r="L944" s="64">
        <v>5959414550.4368353</v>
      </c>
    </row>
    <row r="945" spans="1:12" x14ac:dyDescent="0.3">
      <c r="E945" s="39" t="s">
        <v>1839</v>
      </c>
    </row>
    <row r="946" spans="1:12" x14ac:dyDescent="0.3">
      <c r="A946" s="60" t="s">
        <v>33</v>
      </c>
      <c r="B946" s="60" t="s">
        <v>1385</v>
      </c>
      <c r="C946" s="60" t="s">
        <v>1386</v>
      </c>
      <c r="D946" s="60" t="s">
        <v>47</v>
      </c>
      <c r="E946" s="39">
        <v>0</v>
      </c>
      <c r="F946" s="60" t="s">
        <v>189</v>
      </c>
      <c r="G946" s="60" t="s">
        <v>220</v>
      </c>
      <c r="H946" s="60" t="s">
        <v>191</v>
      </c>
      <c r="I946" s="60" t="s">
        <v>1387</v>
      </c>
      <c r="J946" s="61" t="s">
        <v>1388</v>
      </c>
      <c r="K946" s="62">
        <v>34875135.309999965</v>
      </c>
      <c r="L946" s="62">
        <v>34776656.949999951</v>
      </c>
    </row>
    <row r="947" spans="1:12" x14ac:dyDescent="0.3">
      <c r="A947" s="60" t="s">
        <v>33</v>
      </c>
      <c r="B947" s="60" t="s">
        <v>1385</v>
      </c>
      <c r="C947" s="60" t="s">
        <v>1386</v>
      </c>
      <c r="D947" s="60" t="s">
        <v>47</v>
      </c>
      <c r="E947" s="39">
        <v>0</v>
      </c>
      <c r="F947" s="60" t="s">
        <v>189</v>
      </c>
      <c r="G947" s="60" t="s">
        <v>220</v>
      </c>
      <c r="H947" s="60" t="s">
        <v>191</v>
      </c>
      <c r="I947" s="60" t="s">
        <v>1387</v>
      </c>
      <c r="J947" s="61" t="s">
        <v>1389</v>
      </c>
      <c r="K947" s="62">
        <v>148955750.05000028</v>
      </c>
      <c r="L947" s="62">
        <v>148576175.29000041</v>
      </c>
    </row>
    <row r="948" spans="1:12" x14ac:dyDescent="0.3">
      <c r="A948" s="60" t="s">
        <v>33</v>
      </c>
      <c r="B948" s="60" t="s">
        <v>1385</v>
      </c>
      <c r="C948" s="60" t="s">
        <v>1386</v>
      </c>
      <c r="D948" s="60" t="s">
        <v>47</v>
      </c>
      <c r="E948" s="39">
        <v>0</v>
      </c>
      <c r="F948" s="60" t="s">
        <v>189</v>
      </c>
      <c r="G948" s="60" t="s">
        <v>1321</v>
      </c>
      <c r="H948" s="60" t="s">
        <v>191</v>
      </c>
      <c r="I948" s="60" t="s">
        <v>1387</v>
      </c>
      <c r="J948" s="61" t="s">
        <v>1390</v>
      </c>
      <c r="K948" s="62">
        <v>67511.08</v>
      </c>
      <c r="L948" s="62">
        <v>67511.08</v>
      </c>
    </row>
    <row r="949" spans="1:12" ht="15" thickBot="1" x14ac:dyDescent="0.35">
      <c r="A949" s="60" t="s">
        <v>33</v>
      </c>
      <c r="B949" s="60" t="s">
        <v>1385</v>
      </c>
      <c r="C949" s="60" t="s">
        <v>1386</v>
      </c>
      <c r="D949" s="60" t="s">
        <v>47</v>
      </c>
      <c r="E949" s="39">
        <v>0</v>
      </c>
      <c r="F949" s="60" t="s">
        <v>189</v>
      </c>
      <c r="G949" s="60" t="s">
        <v>191</v>
      </c>
      <c r="H949" s="60" t="s">
        <v>220</v>
      </c>
      <c r="I949" s="60" t="s">
        <v>231</v>
      </c>
      <c r="J949" s="61" t="s">
        <v>1391</v>
      </c>
      <c r="K949" s="62">
        <v>15248502.247979332</v>
      </c>
      <c r="L949" s="62">
        <v>20996894.545714397</v>
      </c>
    </row>
    <row r="950" spans="1:12" x14ac:dyDescent="0.3">
      <c r="A950" s="60" t="s">
        <v>33</v>
      </c>
      <c r="B950" s="60" t="s">
        <v>1385</v>
      </c>
      <c r="C950" s="60" t="s">
        <v>1386</v>
      </c>
      <c r="D950" s="58"/>
      <c r="E950" s="39">
        <v>0</v>
      </c>
      <c r="F950" s="58"/>
      <c r="G950" s="58"/>
      <c r="H950" s="58"/>
      <c r="I950" s="58"/>
      <c r="J950" s="109" t="s">
        <v>1392</v>
      </c>
      <c r="K950" s="110">
        <v>199146898.68797961</v>
      </c>
      <c r="L950" s="110">
        <v>204417237.86571479</v>
      </c>
    </row>
    <row r="951" spans="1:12" x14ac:dyDescent="0.3">
      <c r="E951" s="39" t="s">
        <v>1839</v>
      </c>
    </row>
    <row r="952" spans="1:12" x14ac:dyDescent="0.3">
      <c r="A952" s="60" t="s">
        <v>33</v>
      </c>
      <c r="B952" s="60" t="s">
        <v>1385</v>
      </c>
      <c r="C952" s="60" t="s">
        <v>117</v>
      </c>
      <c r="D952" s="60" t="s">
        <v>48</v>
      </c>
      <c r="E952" s="39">
        <v>0</v>
      </c>
      <c r="F952" s="60" t="s">
        <v>189</v>
      </c>
      <c r="G952" s="60" t="s">
        <v>220</v>
      </c>
      <c r="H952" s="60" t="s">
        <v>191</v>
      </c>
      <c r="I952" s="60" t="s">
        <v>1393</v>
      </c>
      <c r="J952" s="61" t="s">
        <v>1395</v>
      </c>
      <c r="K952" s="62">
        <v>185536023.18999967</v>
      </c>
      <c r="L952" s="62">
        <v>185059412.58999953</v>
      </c>
    </row>
    <row r="953" spans="1:12" x14ac:dyDescent="0.3">
      <c r="A953" s="60" t="s">
        <v>33</v>
      </c>
      <c r="B953" s="60" t="s">
        <v>1385</v>
      </c>
      <c r="C953" s="60" t="s">
        <v>117</v>
      </c>
      <c r="D953" s="60" t="s">
        <v>48</v>
      </c>
      <c r="E953" s="39">
        <v>0</v>
      </c>
      <c r="F953" s="60" t="s">
        <v>189</v>
      </c>
      <c r="G953" s="60" t="s">
        <v>220</v>
      </c>
      <c r="H953" s="60" t="s">
        <v>191</v>
      </c>
      <c r="I953" s="60" t="s">
        <v>1393</v>
      </c>
      <c r="J953" s="61" t="s">
        <v>1396</v>
      </c>
      <c r="K953" s="62">
        <v>1293246811.1300006</v>
      </c>
      <c r="L953" s="62">
        <v>1284159855.8900008</v>
      </c>
    </row>
    <row r="954" spans="1:12" x14ac:dyDescent="0.3">
      <c r="A954" s="60" t="s">
        <v>33</v>
      </c>
      <c r="B954" s="60" t="s">
        <v>1385</v>
      </c>
      <c r="C954" s="60" t="s">
        <v>117</v>
      </c>
      <c r="D954" s="60" t="s">
        <v>48</v>
      </c>
      <c r="E954" s="39">
        <v>0</v>
      </c>
      <c r="F954" s="60" t="s">
        <v>189</v>
      </c>
      <c r="G954" s="60" t="s">
        <v>1321</v>
      </c>
      <c r="H954" s="60" t="s">
        <v>191</v>
      </c>
      <c r="I954" s="60" t="s">
        <v>1393</v>
      </c>
      <c r="J954" s="61" t="s">
        <v>1397</v>
      </c>
      <c r="K954" s="62">
        <v>392351.93</v>
      </c>
      <c r="L954" s="62">
        <v>392351.93</v>
      </c>
    </row>
    <row r="955" spans="1:12" ht="15" thickBot="1" x14ac:dyDescent="0.35">
      <c r="A955" s="60" t="s">
        <v>33</v>
      </c>
      <c r="B955" s="60" t="s">
        <v>1385</v>
      </c>
      <c r="C955" s="60" t="s">
        <v>117</v>
      </c>
      <c r="D955" s="60" t="s">
        <v>48</v>
      </c>
      <c r="E955" s="39">
        <v>0</v>
      </c>
      <c r="F955" s="60" t="s">
        <v>189</v>
      </c>
      <c r="G955" s="60" t="s">
        <v>191</v>
      </c>
      <c r="H955" s="60" t="s">
        <v>220</v>
      </c>
      <c r="I955" s="60" t="s">
        <v>231</v>
      </c>
      <c r="J955" s="61" t="s">
        <v>1398</v>
      </c>
      <c r="K955" s="62">
        <v>409200562.2540254</v>
      </c>
      <c r="L955" s="62">
        <v>563461310.09905434</v>
      </c>
    </row>
    <row r="956" spans="1:12" x14ac:dyDescent="0.3">
      <c r="A956" s="60" t="s">
        <v>33</v>
      </c>
      <c r="B956" s="60" t="s">
        <v>1385</v>
      </c>
      <c r="C956" s="60" t="s">
        <v>117</v>
      </c>
      <c r="D956" s="58"/>
      <c r="E956" s="39">
        <v>0</v>
      </c>
      <c r="F956" s="58"/>
      <c r="G956" s="58"/>
      <c r="H956" s="58"/>
      <c r="I956" s="58"/>
      <c r="J956" s="109" t="s">
        <v>1399</v>
      </c>
      <c r="K956" s="110">
        <v>1888375748.5040257</v>
      </c>
      <c r="L956" s="110">
        <v>2033072930.5090547</v>
      </c>
    </row>
    <row r="957" spans="1:12" x14ac:dyDescent="0.3">
      <c r="E957" s="39" t="s">
        <v>1839</v>
      </c>
    </row>
    <row r="958" spans="1:12" x14ac:dyDescent="0.3">
      <c r="A958" s="60" t="s">
        <v>33</v>
      </c>
      <c r="B958" s="60" t="s">
        <v>1385</v>
      </c>
      <c r="C958" s="60" t="s">
        <v>1400</v>
      </c>
      <c r="D958" s="60" t="s">
        <v>35</v>
      </c>
      <c r="E958" s="39">
        <v>0</v>
      </c>
      <c r="F958" s="60" t="s">
        <v>189</v>
      </c>
      <c r="G958" s="60" t="s">
        <v>220</v>
      </c>
      <c r="H958" s="60" t="s">
        <v>191</v>
      </c>
      <c r="I958" s="60" t="s">
        <v>1401</v>
      </c>
      <c r="J958" s="61" t="s">
        <v>1402</v>
      </c>
      <c r="K958" s="62">
        <v>1407123459.6988163</v>
      </c>
      <c r="L958" s="62">
        <v>1396993655.2588177</v>
      </c>
    </row>
    <row r="959" spans="1:12" x14ac:dyDescent="0.3">
      <c r="A959" s="60" t="s">
        <v>33</v>
      </c>
      <c r="B959" s="60" t="s">
        <v>1385</v>
      </c>
      <c r="C959" s="60" t="s">
        <v>1400</v>
      </c>
      <c r="D959" s="60" t="s">
        <v>35</v>
      </c>
      <c r="E959" s="39">
        <v>0</v>
      </c>
      <c r="F959" s="60" t="s">
        <v>189</v>
      </c>
      <c r="G959" s="60" t="s">
        <v>220</v>
      </c>
      <c r="H959" s="60" t="s">
        <v>191</v>
      </c>
      <c r="I959" s="60" t="s">
        <v>1401</v>
      </c>
      <c r="J959" s="61" t="s">
        <v>1403</v>
      </c>
      <c r="K959" s="62">
        <v>5348.755390276152</v>
      </c>
      <c r="L959" s="62">
        <v>5348.755390276152</v>
      </c>
    </row>
    <row r="960" spans="1:12" ht="15" thickBot="1" x14ac:dyDescent="0.35">
      <c r="A960" s="60" t="s">
        <v>33</v>
      </c>
      <c r="B960" s="60" t="s">
        <v>1385</v>
      </c>
      <c r="C960" s="60" t="s">
        <v>1400</v>
      </c>
      <c r="D960" s="60" t="s">
        <v>35</v>
      </c>
      <c r="E960" s="39">
        <v>0</v>
      </c>
      <c r="F960" s="60" t="s">
        <v>189</v>
      </c>
      <c r="G960" s="60" t="s">
        <v>191</v>
      </c>
      <c r="H960" s="60" t="s">
        <v>220</v>
      </c>
      <c r="I960" s="60" t="s">
        <v>231</v>
      </c>
      <c r="J960" s="61" t="s">
        <v>1404</v>
      </c>
      <c r="K960" s="62">
        <v>677969070.67261112</v>
      </c>
      <c r="L960" s="62">
        <v>1008412498.7254994</v>
      </c>
    </row>
    <row r="961" spans="1:12" x14ac:dyDescent="0.3">
      <c r="A961" s="60" t="s">
        <v>33</v>
      </c>
      <c r="B961" s="60" t="s">
        <v>1385</v>
      </c>
      <c r="C961" s="60" t="s">
        <v>1400</v>
      </c>
      <c r="D961" s="58"/>
      <c r="E961" s="39">
        <v>0</v>
      </c>
      <c r="F961" s="58"/>
      <c r="G961" s="58"/>
      <c r="H961" s="58"/>
      <c r="I961" s="58"/>
      <c r="J961" s="109" t="s">
        <v>1405</v>
      </c>
      <c r="K961" s="110">
        <v>2085097879.1268177</v>
      </c>
      <c r="L961" s="110">
        <v>2405411502.739707</v>
      </c>
    </row>
    <row r="962" spans="1:12" x14ac:dyDescent="0.3">
      <c r="E962" s="39" t="s">
        <v>1839</v>
      </c>
    </row>
    <row r="963" spans="1:12" x14ac:dyDescent="0.3">
      <c r="A963" s="60" t="s">
        <v>33</v>
      </c>
      <c r="B963" s="60" t="s">
        <v>1385</v>
      </c>
      <c r="C963" s="60" t="s">
        <v>1406</v>
      </c>
      <c r="D963" s="60" t="s">
        <v>36</v>
      </c>
      <c r="E963" s="39">
        <v>0</v>
      </c>
      <c r="F963" s="60" t="s">
        <v>189</v>
      </c>
      <c r="G963" s="60" t="s">
        <v>220</v>
      </c>
      <c r="H963" s="60" t="s">
        <v>191</v>
      </c>
      <c r="I963" s="60" t="s">
        <v>1407</v>
      </c>
      <c r="J963" s="61" t="s">
        <v>1408</v>
      </c>
      <c r="K963" s="62">
        <v>1671934096.4825516</v>
      </c>
      <c r="L963" s="62">
        <v>1662142026.0425529</v>
      </c>
    </row>
    <row r="964" spans="1:12" ht="15" thickBot="1" x14ac:dyDescent="0.35">
      <c r="A964" s="60" t="s">
        <v>33</v>
      </c>
      <c r="B964" s="60" t="s">
        <v>1385</v>
      </c>
      <c r="C964" s="60" t="s">
        <v>1406</v>
      </c>
      <c r="D964" s="60" t="s">
        <v>36</v>
      </c>
      <c r="E964" s="39">
        <v>0</v>
      </c>
      <c r="F964" s="60" t="s">
        <v>189</v>
      </c>
      <c r="G964" s="60" t="s">
        <v>191</v>
      </c>
      <c r="H964" s="60" t="s">
        <v>220</v>
      </c>
      <c r="I964" s="60" t="s">
        <v>231</v>
      </c>
      <c r="J964" s="61" t="s">
        <v>1409</v>
      </c>
      <c r="K964" s="62">
        <v>562209649.55775261</v>
      </c>
      <c r="L964" s="62">
        <v>836231713.27810252</v>
      </c>
    </row>
    <row r="965" spans="1:12" x14ac:dyDescent="0.3">
      <c r="A965" s="60" t="s">
        <v>33</v>
      </c>
      <c r="B965" s="60" t="s">
        <v>1385</v>
      </c>
      <c r="C965" s="60" t="s">
        <v>1406</v>
      </c>
      <c r="D965" s="58"/>
      <c r="E965" s="39">
        <v>0</v>
      </c>
      <c r="F965" s="58"/>
      <c r="G965" s="58"/>
      <c r="H965" s="58"/>
      <c r="I965" s="58"/>
      <c r="J965" s="109" t="s">
        <v>1410</v>
      </c>
      <c r="K965" s="110">
        <v>2234143746.0403042</v>
      </c>
      <c r="L965" s="110">
        <v>2498373739.3206553</v>
      </c>
    </row>
    <row r="966" spans="1:12" x14ac:dyDescent="0.3">
      <c r="E966" s="39" t="s">
        <v>1839</v>
      </c>
    </row>
    <row r="967" spans="1:12" x14ac:dyDescent="0.3">
      <c r="A967" s="60" t="s">
        <v>33</v>
      </c>
      <c r="B967" s="60" t="s">
        <v>1385</v>
      </c>
      <c r="C967" s="60" t="s">
        <v>122</v>
      </c>
      <c r="D967" s="60" t="s">
        <v>37</v>
      </c>
      <c r="E967" s="39">
        <v>0</v>
      </c>
      <c r="F967" s="60" t="s">
        <v>189</v>
      </c>
      <c r="G967" s="60" t="s">
        <v>220</v>
      </c>
      <c r="H967" s="60" t="s">
        <v>191</v>
      </c>
      <c r="I967" s="60" t="s">
        <v>1411</v>
      </c>
      <c r="J967" s="61" t="s">
        <v>1412</v>
      </c>
      <c r="K967" s="62">
        <v>1527078890.5650408</v>
      </c>
      <c r="L967" s="62">
        <v>1525645018.0050395</v>
      </c>
    </row>
    <row r="968" spans="1:12" x14ac:dyDescent="0.3">
      <c r="A968" s="60" t="s">
        <v>33</v>
      </c>
      <c r="B968" s="60" t="s">
        <v>1385</v>
      </c>
      <c r="C968" s="60" t="s">
        <v>122</v>
      </c>
      <c r="D968" s="60" t="s">
        <v>37</v>
      </c>
      <c r="E968" s="39">
        <v>0</v>
      </c>
      <c r="F968" s="60" t="s">
        <v>189</v>
      </c>
      <c r="G968" s="60" t="s">
        <v>220</v>
      </c>
      <c r="H968" s="60" t="s">
        <v>191</v>
      </c>
      <c r="I968" s="60" t="s">
        <v>1413</v>
      </c>
      <c r="J968" s="61" t="s">
        <v>1414</v>
      </c>
      <c r="K968" s="62">
        <v>78427672.485841125</v>
      </c>
      <c r="L968" s="62">
        <v>78383884.365841061</v>
      </c>
    </row>
    <row r="969" spans="1:12" ht="15" thickBot="1" x14ac:dyDescent="0.35">
      <c r="A969" s="60" t="s">
        <v>33</v>
      </c>
      <c r="B969" s="60" t="s">
        <v>1385</v>
      </c>
      <c r="C969" s="60" t="s">
        <v>122</v>
      </c>
      <c r="D969" s="60" t="s">
        <v>37</v>
      </c>
      <c r="E969" s="39">
        <v>0</v>
      </c>
      <c r="F969" s="60" t="s">
        <v>189</v>
      </c>
      <c r="G969" s="60" t="s">
        <v>191</v>
      </c>
      <c r="H969" s="60" t="s">
        <v>220</v>
      </c>
      <c r="I969" s="60" t="s">
        <v>231</v>
      </c>
      <c r="J969" s="61" t="s">
        <v>1415</v>
      </c>
      <c r="K969" s="62">
        <v>208977265.25705811</v>
      </c>
      <c r="L969" s="62">
        <v>310833185.98239535</v>
      </c>
    </row>
    <row r="970" spans="1:12" x14ac:dyDescent="0.3">
      <c r="A970" s="60" t="s">
        <v>33</v>
      </c>
      <c r="B970" s="60" t="s">
        <v>1385</v>
      </c>
      <c r="C970" s="60" t="s">
        <v>122</v>
      </c>
      <c r="D970" s="58"/>
      <c r="E970" s="39">
        <v>0</v>
      </c>
      <c r="F970" s="58"/>
      <c r="G970" s="58"/>
      <c r="H970" s="58"/>
      <c r="I970" s="58"/>
      <c r="J970" s="109" t="s">
        <v>1416</v>
      </c>
      <c r="K970" s="110">
        <v>1814483828.30794</v>
      </c>
      <c r="L970" s="110">
        <v>1914862088.353276</v>
      </c>
    </row>
    <row r="971" spans="1:12" x14ac:dyDescent="0.3">
      <c r="E971" s="39" t="s">
        <v>1839</v>
      </c>
    </row>
    <row r="972" spans="1:12" x14ac:dyDescent="0.3">
      <c r="A972" s="60" t="s">
        <v>33</v>
      </c>
      <c r="B972" s="60" t="s">
        <v>1385</v>
      </c>
      <c r="C972" s="60" t="s">
        <v>1417</v>
      </c>
      <c r="D972" s="60" t="s">
        <v>38</v>
      </c>
      <c r="E972" s="39">
        <v>0</v>
      </c>
      <c r="F972" s="60" t="s">
        <v>189</v>
      </c>
      <c r="G972" s="60" t="s">
        <v>220</v>
      </c>
      <c r="H972" s="60" t="s">
        <v>191</v>
      </c>
      <c r="I972" s="60" t="s">
        <v>1418</v>
      </c>
      <c r="J972" s="61" t="s">
        <v>1419</v>
      </c>
      <c r="K972" s="62">
        <v>50796.754278044253</v>
      </c>
      <c r="L972" s="62">
        <v>50796.754278044253</v>
      </c>
    </row>
    <row r="973" spans="1:12" x14ac:dyDescent="0.3">
      <c r="A973" s="60" t="s">
        <v>33</v>
      </c>
      <c r="B973" s="60" t="s">
        <v>1385</v>
      </c>
      <c r="C973" s="60" t="s">
        <v>1417</v>
      </c>
      <c r="D973" s="60" t="s">
        <v>38</v>
      </c>
      <c r="E973" s="39">
        <v>0</v>
      </c>
      <c r="F973" s="60" t="s">
        <v>189</v>
      </c>
      <c r="G973" s="60" t="s">
        <v>220</v>
      </c>
      <c r="H973" s="60" t="s">
        <v>191</v>
      </c>
      <c r="I973" s="60" t="s">
        <v>1422</v>
      </c>
      <c r="J973" s="61" t="s">
        <v>1423</v>
      </c>
      <c r="K973" s="62">
        <v>1707415104.5421996</v>
      </c>
      <c r="L973" s="62">
        <v>1690874838.4221997</v>
      </c>
    </row>
    <row r="974" spans="1:12" x14ac:dyDescent="0.3">
      <c r="A974" s="60" t="s">
        <v>33</v>
      </c>
      <c r="B974" s="60" t="s">
        <v>1385</v>
      </c>
      <c r="C974" s="60" t="s">
        <v>1417</v>
      </c>
      <c r="D974" s="60" t="s">
        <v>38</v>
      </c>
      <c r="E974" s="39">
        <v>0</v>
      </c>
      <c r="F974" s="60" t="s">
        <v>189</v>
      </c>
      <c r="G974" s="60" t="s">
        <v>220</v>
      </c>
      <c r="H974" s="60" t="s">
        <v>191</v>
      </c>
      <c r="I974" s="60" t="s">
        <v>1424</v>
      </c>
      <c r="J974" s="61" t="s">
        <v>1425</v>
      </c>
      <c r="K974" s="62">
        <v>473623212.30466968</v>
      </c>
      <c r="L974" s="62">
        <v>471221773.74466974</v>
      </c>
    </row>
    <row r="975" spans="1:12" ht="15" thickBot="1" x14ac:dyDescent="0.35">
      <c r="A975" s="60" t="s">
        <v>33</v>
      </c>
      <c r="B975" s="60" t="s">
        <v>1385</v>
      </c>
      <c r="C975" s="60" t="s">
        <v>1417</v>
      </c>
      <c r="D975" s="60" t="s">
        <v>38</v>
      </c>
      <c r="E975" s="39">
        <v>0</v>
      </c>
      <c r="F975" s="60" t="s">
        <v>189</v>
      </c>
      <c r="G975" s="60" t="s">
        <v>191</v>
      </c>
      <c r="H975" s="60" t="s">
        <v>220</v>
      </c>
      <c r="I975" s="60" t="s">
        <v>231</v>
      </c>
      <c r="J975" s="61" t="s">
        <v>1428</v>
      </c>
      <c r="K975" s="62">
        <v>463466837.50707179</v>
      </c>
      <c r="L975" s="62">
        <v>689361464.85744393</v>
      </c>
    </row>
    <row r="976" spans="1:12" x14ac:dyDescent="0.3">
      <c r="A976" s="60" t="s">
        <v>33</v>
      </c>
      <c r="B976" s="60" t="s">
        <v>1385</v>
      </c>
      <c r="C976" s="60" t="s">
        <v>1417</v>
      </c>
      <c r="D976" s="58"/>
      <c r="E976" s="39">
        <v>0</v>
      </c>
      <c r="F976" s="58"/>
      <c r="G976" s="58"/>
      <c r="H976" s="58"/>
      <c r="I976" s="58"/>
      <c r="J976" s="109" t="s">
        <v>1429</v>
      </c>
      <c r="K976" s="110">
        <v>2644555951.1082191</v>
      </c>
      <c r="L976" s="110">
        <v>2851508873.7785912</v>
      </c>
    </row>
    <row r="977" spans="1:12" x14ac:dyDescent="0.3">
      <c r="E977" s="39" t="s">
        <v>1839</v>
      </c>
    </row>
    <row r="978" spans="1:12" x14ac:dyDescent="0.3">
      <c r="A978" s="60" t="s">
        <v>33</v>
      </c>
      <c r="B978" s="60" t="s">
        <v>1385</v>
      </c>
      <c r="C978" s="60" t="s">
        <v>133</v>
      </c>
      <c r="D978" s="60" t="s">
        <v>39</v>
      </c>
      <c r="E978" s="39">
        <v>0</v>
      </c>
      <c r="F978" s="60" t="s">
        <v>189</v>
      </c>
      <c r="G978" s="60" t="s">
        <v>220</v>
      </c>
      <c r="H978" s="60" t="s">
        <v>191</v>
      </c>
      <c r="I978" s="60" t="s">
        <v>1430</v>
      </c>
      <c r="J978" s="61" t="s">
        <v>1431</v>
      </c>
      <c r="K978" s="62">
        <v>1966450971.9560733</v>
      </c>
      <c r="L978" s="62">
        <v>1927927308.236074</v>
      </c>
    </row>
    <row r="979" spans="1:12" x14ac:dyDescent="0.3">
      <c r="A979" s="60" t="s">
        <v>33</v>
      </c>
      <c r="B979" s="60" t="s">
        <v>1385</v>
      </c>
      <c r="C979" s="60" t="s">
        <v>133</v>
      </c>
      <c r="D979" s="60" t="s">
        <v>39</v>
      </c>
      <c r="E979" s="39">
        <v>0</v>
      </c>
      <c r="F979" s="60" t="s">
        <v>189</v>
      </c>
      <c r="G979" s="60" t="s">
        <v>220</v>
      </c>
      <c r="H979" s="60" t="s">
        <v>191</v>
      </c>
      <c r="I979" s="60" t="s">
        <v>1430</v>
      </c>
      <c r="J979" s="61" t="s">
        <v>1432</v>
      </c>
      <c r="K979" s="62">
        <v>55117881.283928193</v>
      </c>
      <c r="L979" s="62">
        <v>53679082.603928186</v>
      </c>
    </row>
    <row r="980" spans="1:12" ht="15" thickBot="1" x14ac:dyDescent="0.35">
      <c r="A980" s="60" t="s">
        <v>33</v>
      </c>
      <c r="B980" s="60" t="s">
        <v>1385</v>
      </c>
      <c r="C980" s="60" t="s">
        <v>133</v>
      </c>
      <c r="D980" s="60" t="s">
        <v>39</v>
      </c>
      <c r="E980" s="39">
        <v>0</v>
      </c>
      <c r="F980" s="60" t="s">
        <v>189</v>
      </c>
      <c r="G980" s="60" t="s">
        <v>191</v>
      </c>
      <c r="H980" s="60" t="s">
        <v>220</v>
      </c>
      <c r="I980" s="60" t="s">
        <v>231</v>
      </c>
      <c r="J980" s="61" t="s">
        <v>1433</v>
      </c>
      <c r="K980" s="62">
        <v>201095114.76925173</v>
      </c>
      <c r="L980" s="62">
        <v>299109260.19791424</v>
      </c>
    </row>
    <row r="981" spans="1:12" x14ac:dyDescent="0.3">
      <c r="A981" s="60" t="s">
        <v>33</v>
      </c>
      <c r="B981" s="60" t="s">
        <v>1385</v>
      </c>
      <c r="C981" s="60" t="s">
        <v>133</v>
      </c>
      <c r="D981" s="58"/>
      <c r="E981" s="39">
        <v>0</v>
      </c>
      <c r="F981" s="58"/>
      <c r="G981" s="58"/>
      <c r="H981" s="58"/>
      <c r="I981" s="58"/>
      <c r="J981" s="109" t="s">
        <v>1434</v>
      </c>
      <c r="K981" s="110">
        <v>2222663968.009253</v>
      </c>
      <c r="L981" s="110">
        <v>2280715651.0379162</v>
      </c>
    </row>
    <row r="982" spans="1:12" x14ac:dyDescent="0.3">
      <c r="E982" s="39" t="s">
        <v>1839</v>
      </c>
    </row>
    <row r="983" spans="1:12" x14ac:dyDescent="0.3">
      <c r="A983" s="60" t="s">
        <v>33</v>
      </c>
      <c r="B983" s="60" t="s">
        <v>1385</v>
      </c>
      <c r="C983" s="60" t="s">
        <v>156</v>
      </c>
      <c r="D983" s="60" t="s">
        <v>40</v>
      </c>
      <c r="E983" s="39">
        <v>0</v>
      </c>
      <c r="F983" s="60" t="s">
        <v>189</v>
      </c>
      <c r="G983" s="60" t="s">
        <v>220</v>
      </c>
      <c r="H983" s="60" t="s">
        <v>191</v>
      </c>
      <c r="I983" s="60" t="s">
        <v>1435</v>
      </c>
      <c r="J983" s="61" t="s">
        <v>1436</v>
      </c>
      <c r="K983" s="62">
        <v>237100580.98071009</v>
      </c>
      <c r="L983" s="62">
        <v>235850512.06071013</v>
      </c>
    </row>
    <row r="984" spans="1:12" x14ac:dyDescent="0.3">
      <c r="A984" s="60" t="s">
        <v>33</v>
      </c>
      <c r="B984" s="60" t="s">
        <v>1385</v>
      </c>
      <c r="C984" s="60" t="s">
        <v>156</v>
      </c>
      <c r="D984" s="60" t="s">
        <v>40</v>
      </c>
      <c r="E984" s="39">
        <v>0</v>
      </c>
      <c r="F984" s="60" t="s">
        <v>189</v>
      </c>
      <c r="G984" s="60" t="s">
        <v>220</v>
      </c>
      <c r="H984" s="60" t="s">
        <v>191</v>
      </c>
      <c r="I984" s="60" t="s">
        <v>1437</v>
      </c>
      <c r="J984" s="61" t="s">
        <v>1438</v>
      </c>
      <c r="K984" s="62">
        <v>-539.41953820390324</v>
      </c>
      <c r="L984" s="62">
        <v>-539.41953820390324</v>
      </c>
    </row>
    <row r="985" spans="1:12" x14ac:dyDescent="0.3">
      <c r="A985" s="60" t="s">
        <v>33</v>
      </c>
      <c r="B985" s="60" t="s">
        <v>1385</v>
      </c>
      <c r="C985" s="60" t="s">
        <v>156</v>
      </c>
      <c r="D985" s="60" t="s">
        <v>40</v>
      </c>
      <c r="E985" s="39">
        <v>0</v>
      </c>
      <c r="F985" s="60" t="s">
        <v>189</v>
      </c>
      <c r="G985" s="60" t="s">
        <v>220</v>
      </c>
      <c r="H985" s="60" t="s">
        <v>191</v>
      </c>
      <c r="I985" s="60" t="s">
        <v>1439</v>
      </c>
      <c r="J985" s="61" t="s">
        <v>1440</v>
      </c>
      <c r="K985" s="62">
        <v>815647743.10843575</v>
      </c>
      <c r="L985" s="62">
        <v>813172949.74843609</v>
      </c>
    </row>
    <row r="986" spans="1:12" x14ac:dyDescent="0.3">
      <c r="A986" s="60" t="s">
        <v>33</v>
      </c>
      <c r="B986" s="60" t="s">
        <v>1385</v>
      </c>
      <c r="C986" s="60" t="s">
        <v>156</v>
      </c>
      <c r="D986" s="60" t="s">
        <v>40</v>
      </c>
      <c r="E986" s="39">
        <v>0</v>
      </c>
      <c r="F986" s="60" t="s">
        <v>189</v>
      </c>
      <c r="G986" s="60" t="s">
        <v>220</v>
      </c>
      <c r="H986" s="60" t="s">
        <v>191</v>
      </c>
      <c r="I986" s="60" t="s">
        <v>1441</v>
      </c>
      <c r="J986" s="61" t="s">
        <v>1442</v>
      </c>
      <c r="K986" s="62">
        <v>-1066.0190873829761</v>
      </c>
      <c r="L986" s="62">
        <v>-1066.0190873829761</v>
      </c>
    </row>
    <row r="987" spans="1:12" ht="15" thickBot="1" x14ac:dyDescent="0.35">
      <c r="A987" s="60" t="s">
        <v>33</v>
      </c>
      <c r="B987" s="60" t="s">
        <v>1385</v>
      </c>
      <c r="C987" s="60" t="s">
        <v>156</v>
      </c>
      <c r="D987" s="60" t="s">
        <v>40</v>
      </c>
      <c r="E987" s="39">
        <v>0</v>
      </c>
      <c r="F987" s="60" t="s">
        <v>189</v>
      </c>
      <c r="G987" s="60" t="s">
        <v>191</v>
      </c>
      <c r="H987" s="60" t="s">
        <v>220</v>
      </c>
      <c r="I987" s="60" t="s">
        <v>231</v>
      </c>
      <c r="J987" s="61" t="s">
        <v>1443</v>
      </c>
      <c r="K987" s="62">
        <v>346078432.34385574</v>
      </c>
      <c r="L987" s="62">
        <v>514757725.40573198</v>
      </c>
    </row>
    <row r="988" spans="1:12" x14ac:dyDescent="0.3">
      <c r="A988" s="60" t="s">
        <v>33</v>
      </c>
      <c r="B988" s="60" t="s">
        <v>1385</v>
      </c>
      <c r="C988" s="60" t="s">
        <v>156</v>
      </c>
      <c r="D988" s="58"/>
      <c r="E988" s="39">
        <v>0</v>
      </c>
      <c r="F988" s="58"/>
      <c r="G988" s="58"/>
      <c r="H988" s="58"/>
      <c r="I988" s="58"/>
      <c r="J988" s="109" t="s">
        <v>1444</v>
      </c>
      <c r="K988" s="110">
        <v>1398825150.9943759</v>
      </c>
      <c r="L988" s="110">
        <v>1563779581.7762525</v>
      </c>
    </row>
    <row r="989" spans="1:12" x14ac:dyDescent="0.3">
      <c r="E989" s="39" t="s">
        <v>1839</v>
      </c>
    </row>
    <row r="990" spans="1:12" x14ac:dyDescent="0.3">
      <c r="A990" s="60" t="s">
        <v>33</v>
      </c>
      <c r="B990" s="60" t="s">
        <v>1385</v>
      </c>
      <c r="C990" s="60" t="s">
        <v>136</v>
      </c>
      <c r="D990" s="60" t="s">
        <v>43</v>
      </c>
      <c r="E990" s="39">
        <v>0</v>
      </c>
      <c r="F990" s="60" t="s">
        <v>189</v>
      </c>
      <c r="G990" s="60" t="s">
        <v>220</v>
      </c>
      <c r="H990" s="60" t="s">
        <v>191</v>
      </c>
      <c r="I990" s="60" t="s">
        <v>1445</v>
      </c>
      <c r="J990" s="61" t="s">
        <v>1446</v>
      </c>
      <c r="K990" s="62">
        <v>-16787.698816614706</v>
      </c>
      <c r="L990" s="62">
        <v>-16787.698816614706</v>
      </c>
    </row>
    <row r="991" spans="1:12" x14ac:dyDescent="0.3">
      <c r="A991" s="60" t="s">
        <v>33</v>
      </c>
      <c r="B991" s="60" t="s">
        <v>1385</v>
      </c>
      <c r="C991" s="60" t="s">
        <v>136</v>
      </c>
      <c r="D991" s="60" t="s">
        <v>43</v>
      </c>
      <c r="E991" s="39">
        <v>0</v>
      </c>
      <c r="F991" s="60" t="s">
        <v>189</v>
      </c>
      <c r="G991" s="60" t="s">
        <v>220</v>
      </c>
      <c r="H991" s="60" t="s">
        <v>191</v>
      </c>
      <c r="I991" s="60" t="s">
        <v>1445</v>
      </c>
      <c r="J991" s="61" t="s">
        <v>1447</v>
      </c>
      <c r="K991" s="62">
        <v>12393316.882367814</v>
      </c>
      <c r="L991" s="62">
        <v>12393316.882367814</v>
      </c>
    </row>
    <row r="992" spans="1:12" ht="15" thickBot="1" x14ac:dyDescent="0.35">
      <c r="A992" s="60" t="s">
        <v>33</v>
      </c>
      <c r="B992" s="60" t="s">
        <v>1385</v>
      </c>
      <c r="C992" s="60" t="s">
        <v>136</v>
      </c>
      <c r="D992" s="60" t="s">
        <v>43</v>
      </c>
      <c r="E992" s="39">
        <v>0</v>
      </c>
      <c r="F992" s="60" t="s">
        <v>189</v>
      </c>
      <c r="G992" s="60" t="s">
        <v>220</v>
      </c>
      <c r="H992" s="60" t="s">
        <v>191</v>
      </c>
      <c r="I992" s="60" t="s">
        <v>1445</v>
      </c>
      <c r="J992" s="61" t="s">
        <v>1448</v>
      </c>
      <c r="K992" s="62">
        <v>78202826.006448805</v>
      </c>
      <c r="L992" s="62">
        <v>78202826.006448805</v>
      </c>
    </row>
    <row r="993" spans="1:12" x14ac:dyDescent="0.3">
      <c r="A993" s="60" t="s">
        <v>33</v>
      </c>
      <c r="B993" s="60" t="s">
        <v>1385</v>
      </c>
      <c r="C993" s="60" t="s">
        <v>136</v>
      </c>
      <c r="D993" s="58"/>
      <c r="E993" s="39">
        <v>0</v>
      </c>
      <c r="F993" s="58"/>
      <c r="G993" s="58"/>
      <c r="H993" s="58"/>
      <c r="I993" s="58"/>
      <c r="J993" s="109" t="s">
        <v>1449</v>
      </c>
      <c r="K993" s="110">
        <v>90579355.189999998</v>
      </c>
      <c r="L993" s="110">
        <v>90579355.189999998</v>
      </c>
    </row>
    <row r="994" spans="1:12" x14ac:dyDescent="0.3">
      <c r="E994" s="39" t="s">
        <v>1839</v>
      </c>
    </row>
    <row r="995" spans="1:12" x14ac:dyDescent="0.3">
      <c r="A995" s="60" t="s">
        <v>33</v>
      </c>
      <c r="B995" s="60" t="s">
        <v>1385</v>
      </c>
      <c r="C995" s="60" t="s">
        <v>1450</v>
      </c>
      <c r="D995" s="60" t="s">
        <v>44</v>
      </c>
      <c r="E995" s="39">
        <v>0</v>
      </c>
      <c r="F995" s="60" t="s">
        <v>189</v>
      </c>
      <c r="G995" s="60" t="s">
        <v>220</v>
      </c>
      <c r="H995" s="60" t="s">
        <v>191</v>
      </c>
      <c r="I995" s="60" t="s">
        <v>1451</v>
      </c>
      <c r="J995" s="61" t="s">
        <v>1452</v>
      </c>
      <c r="K995" s="62">
        <v>70755211.925430298</v>
      </c>
      <c r="L995" s="62">
        <v>69909925.325430334</v>
      </c>
    </row>
    <row r="996" spans="1:12" x14ac:dyDescent="0.3">
      <c r="A996" s="60" t="s">
        <v>33</v>
      </c>
      <c r="B996" s="60" t="s">
        <v>1385</v>
      </c>
      <c r="C996" s="60" t="s">
        <v>1450</v>
      </c>
      <c r="D996" s="60" t="s">
        <v>44</v>
      </c>
      <c r="E996" s="39">
        <v>0</v>
      </c>
      <c r="F996" s="60" t="s">
        <v>189</v>
      </c>
      <c r="G996" s="60" t="s">
        <v>220</v>
      </c>
      <c r="H996" s="60" t="s">
        <v>191</v>
      </c>
      <c r="I996" s="60" t="s">
        <v>1453</v>
      </c>
      <c r="J996" s="61" t="s">
        <v>1454</v>
      </c>
      <c r="K996" s="62">
        <v>781598.65264901554</v>
      </c>
      <c r="L996" s="62">
        <v>781598.65264901554</v>
      </c>
    </row>
    <row r="997" spans="1:12" ht="15" thickBot="1" x14ac:dyDescent="0.35">
      <c r="A997" s="60" t="s">
        <v>33</v>
      </c>
      <c r="B997" s="60" t="s">
        <v>1385</v>
      </c>
      <c r="C997" s="60" t="s">
        <v>1450</v>
      </c>
      <c r="D997" s="60" t="s">
        <v>44</v>
      </c>
      <c r="E997" s="39">
        <v>0</v>
      </c>
      <c r="F997" s="60" t="s">
        <v>189</v>
      </c>
      <c r="G997" s="60" t="s">
        <v>191</v>
      </c>
      <c r="H997" s="60" t="s">
        <v>220</v>
      </c>
      <c r="I997" s="60" t="s">
        <v>231</v>
      </c>
      <c r="J997" s="61" t="s">
        <v>1455</v>
      </c>
      <c r="K997" s="62">
        <v>11451143.159667144</v>
      </c>
      <c r="L997" s="62">
        <v>17032452.343950052</v>
      </c>
    </row>
    <row r="998" spans="1:12" x14ac:dyDescent="0.3">
      <c r="A998" s="60" t="s">
        <v>33</v>
      </c>
      <c r="B998" s="60" t="s">
        <v>1385</v>
      </c>
      <c r="C998" s="60" t="s">
        <v>1450</v>
      </c>
      <c r="D998" s="58"/>
      <c r="E998" s="39">
        <v>0</v>
      </c>
      <c r="F998" s="58"/>
      <c r="G998" s="58"/>
      <c r="H998" s="58"/>
      <c r="I998" s="58"/>
      <c r="J998" s="109" t="s">
        <v>1456</v>
      </c>
      <c r="K998" s="110">
        <v>82987953.737746462</v>
      </c>
      <c r="L998" s="110">
        <v>87723976.322029397</v>
      </c>
    </row>
    <row r="999" spans="1:12" x14ac:dyDescent="0.3">
      <c r="E999" s="39" t="s">
        <v>1839</v>
      </c>
    </row>
    <row r="1000" spans="1:12" x14ac:dyDescent="0.3">
      <c r="A1000" s="60" t="s">
        <v>33</v>
      </c>
      <c r="B1000" s="60" t="s">
        <v>1385</v>
      </c>
      <c r="C1000" s="60" t="s">
        <v>1457</v>
      </c>
      <c r="D1000" s="60" t="s">
        <v>45</v>
      </c>
      <c r="E1000" s="39">
        <v>0</v>
      </c>
      <c r="F1000" s="60" t="s">
        <v>189</v>
      </c>
      <c r="G1000" s="60" t="s">
        <v>220</v>
      </c>
      <c r="H1000" s="60" t="s">
        <v>191</v>
      </c>
      <c r="I1000" s="60" t="s">
        <v>1458</v>
      </c>
      <c r="J1000" s="61" t="s">
        <v>1459</v>
      </c>
      <c r="K1000" s="62">
        <v>419110332.83999979</v>
      </c>
      <c r="L1000" s="62">
        <v>411963040.67999971</v>
      </c>
    </row>
    <row r="1001" spans="1:12" ht="15" thickBot="1" x14ac:dyDescent="0.35">
      <c r="A1001" s="60" t="s">
        <v>33</v>
      </c>
      <c r="B1001" s="60" t="s">
        <v>1385</v>
      </c>
      <c r="C1001" s="60" t="s">
        <v>1457</v>
      </c>
      <c r="D1001" s="60" t="s">
        <v>45</v>
      </c>
      <c r="E1001" s="39">
        <v>0</v>
      </c>
      <c r="F1001" s="60" t="s">
        <v>189</v>
      </c>
      <c r="G1001" s="60" t="s">
        <v>191</v>
      </c>
      <c r="H1001" s="60" t="s">
        <v>220</v>
      </c>
      <c r="I1001" s="60" t="s">
        <v>231</v>
      </c>
      <c r="J1001" s="61" t="s">
        <v>1460</v>
      </c>
      <c r="K1001" s="62">
        <v>67946642.843016252</v>
      </c>
      <c r="L1001" s="62">
        <v>101063967.15318936</v>
      </c>
    </row>
    <row r="1002" spans="1:12" x14ac:dyDescent="0.3">
      <c r="A1002" s="60" t="s">
        <v>33</v>
      </c>
      <c r="B1002" s="60" t="s">
        <v>1385</v>
      </c>
      <c r="C1002" s="60" t="s">
        <v>1457</v>
      </c>
      <c r="D1002" s="58"/>
      <c r="E1002" s="39">
        <v>0</v>
      </c>
      <c r="F1002" s="58"/>
      <c r="G1002" s="58"/>
      <c r="H1002" s="58"/>
      <c r="I1002" s="58"/>
      <c r="J1002" s="109" t="s">
        <v>1461</v>
      </c>
      <c r="K1002" s="110">
        <v>487056975.68301606</v>
      </c>
      <c r="L1002" s="110">
        <v>513027007.83318907</v>
      </c>
    </row>
    <row r="1003" spans="1:12" x14ac:dyDescent="0.3">
      <c r="E1003" s="39" t="s">
        <v>1839</v>
      </c>
    </row>
    <row r="1004" spans="1:12" ht="15" thickBot="1" x14ac:dyDescent="0.35">
      <c r="A1004" s="60" t="s">
        <v>33</v>
      </c>
      <c r="B1004" s="60" t="s">
        <v>1385</v>
      </c>
      <c r="C1004" s="60" t="s">
        <v>1462</v>
      </c>
      <c r="D1004" s="60" t="s">
        <v>1462</v>
      </c>
      <c r="E1004" s="39">
        <v>0</v>
      </c>
      <c r="F1004" s="60" t="s">
        <v>189</v>
      </c>
      <c r="G1004" s="60" t="s">
        <v>220</v>
      </c>
      <c r="H1004" s="60" t="s">
        <v>191</v>
      </c>
      <c r="I1004" s="60" t="s">
        <v>1463</v>
      </c>
      <c r="J1004" s="61" t="s">
        <v>1464</v>
      </c>
      <c r="K1004" s="62">
        <v>-9855.35</v>
      </c>
      <c r="L1004" s="62">
        <v>-9855.35</v>
      </c>
    </row>
    <row r="1005" spans="1:12" x14ac:dyDescent="0.3">
      <c r="A1005" s="60" t="s">
        <v>33</v>
      </c>
      <c r="B1005" s="60" t="s">
        <v>1385</v>
      </c>
      <c r="C1005" s="60" t="s">
        <v>1462</v>
      </c>
      <c r="D1005" s="58"/>
      <c r="E1005" s="39">
        <v>0</v>
      </c>
      <c r="F1005" s="58"/>
      <c r="G1005" s="58"/>
      <c r="H1005" s="58"/>
      <c r="I1005" s="58"/>
      <c r="J1005" s="109" t="s">
        <v>1465</v>
      </c>
      <c r="K1005" s="110">
        <v>-9855.35</v>
      </c>
      <c r="L1005" s="110">
        <v>-9855.35</v>
      </c>
    </row>
    <row r="1006" spans="1:12" x14ac:dyDescent="0.3">
      <c r="E1006" s="39" t="s">
        <v>1839</v>
      </c>
    </row>
    <row r="1007" spans="1:12" x14ac:dyDescent="0.3">
      <c r="A1007" s="60" t="s">
        <v>33</v>
      </c>
      <c r="B1007" s="60" t="s">
        <v>1385</v>
      </c>
      <c r="C1007" s="60" t="s">
        <v>1466</v>
      </c>
      <c r="D1007" s="60" t="s">
        <v>1466</v>
      </c>
      <c r="E1007" s="39">
        <v>0</v>
      </c>
      <c r="F1007" s="60" t="s">
        <v>189</v>
      </c>
      <c r="G1007" s="60" t="s">
        <v>220</v>
      </c>
      <c r="H1007" s="60" t="s">
        <v>191</v>
      </c>
      <c r="I1007" s="60" t="s">
        <v>1467</v>
      </c>
      <c r="J1007" s="61" t="s">
        <v>1468</v>
      </c>
      <c r="K1007" s="62">
        <v>-4676309.549999998</v>
      </c>
      <c r="L1007" s="62">
        <v>-8077615.1099999966</v>
      </c>
    </row>
    <row r="1008" spans="1:12" x14ac:dyDescent="0.3">
      <c r="A1008" s="60" t="s">
        <v>33</v>
      </c>
      <c r="B1008" s="60" t="s">
        <v>1385</v>
      </c>
      <c r="C1008" s="60" t="s">
        <v>1466</v>
      </c>
      <c r="D1008" s="60" t="s">
        <v>1466</v>
      </c>
      <c r="E1008" s="39">
        <v>0</v>
      </c>
      <c r="F1008" s="60" t="s">
        <v>189</v>
      </c>
      <c r="G1008" s="60" t="s">
        <v>220</v>
      </c>
      <c r="H1008" s="60" t="s">
        <v>191</v>
      </c>
      <c r="I1008" s="60" t="s">
        <v>1467</v>
      </c>
      <c r="J1008" s="61" t="s">
        <v>1469</v>
      </c>
      <c r="K1008" s="62">
        <v>628618952.9399997</v>
      </c>
      <c r="L1008" s="62">
        <v>623675619.05999959</v>
      </c>
    </row>
    <row r="1009" spans="1:12" ht="15" thickBot="1" x14ac:dyDescent="0.35">
      <c r="A1009" s="60" t="s">
        <v>33</v>
      </c>
      <c r="B1009" s="60" t="s">
        <v>1385</v>
      </c>
      <c r="C1009" s="60" t="s">
        <v>1466</v>
      </c>
      <c r="D1009" s="60" t="s">
        <v>1466</v>
      </c>
      <c r="E1009" s="39">
        <v>0</v>
      </c>
      <c r="F1009" s="60" t="s">
        <v>189</v>
      </c>
      <c r="G1009" s="60" t="s">
        <v>191</v>
      </c>
      <c r="H1009" s="60" t="s">
        <v>220</v>
      </c>
      <c r="I1009" s="60" t="s">
        <v>231</v>
      </c>
      <c r="J1009" s="61" t="s">
        <v>1470</v>
      </c>
      <c r="K1009" s="62">
        <v>217003341.70343193</v>
      </c>
      <c r="L1009" s="62">
        <v>322771187.5142647</v>
      </c>
    </row>
    <row r="1010" spans="1:12" x14ac:dyDescent="0.3">
      <c r="A1010" s="60" t="s">
        <v>33</v>
      </c>
      <c r="B1010" s="60" t="s">
        <v>1385</v>
      </c>
      <c r="C1010" s="60" t="s">
        <v>1466</v>
      </c>
      <c r="D1010" s="58"/>
      <c r="E1010" s="39">
        <v>0</v>
      </c>
      <c r="F1010" s="58"/>
      <c r="G1010" s="58"/>
      <c r="H1010" s="58"/>
      <c r="I1010" s="58"/>
      <c r="J1010" s="109" t="s">
        <v>1471</v>
      </c>
      <c r="K1010" s="110">
        <v>840945985.09343171</v>
      </c>
      <c r="L1010" s="110">
        <v>938369191.46426427</v>
      </c>
    </row>
    <row r="1011" spans="1:12" x14ac:dyDescent="0.3">
      <c r="E1011" s="39" t="s">
        <v>1839</v>
      </c>
    </row>
    <row r="1012" spans="1:12" ht="17.399999999999999" x14ac:dyDescent="0.3">
      <c r="A1012" s="60" t="s">
        <v>33</v>
      </c>
      <c r="B1012" s="60" t="s">
        <v>1385</v>
      </c>
      <c r="C1012" s="58"/>
      <c r="D1012" s="58"/>
      <c r="E1012" s="39">
        <v>0</v>
      </c>
      <c r="F1012" s="58"/>
      <c r="G1012" s="58"/>
      <c r="H1012" s="58"/>
      <c r="I1012" s="58"/>
      <c r="J1012" s="63" t="s">
        <v>1472</v>
      </c>
      <c r="K1012" s="64">
        <v>15988853585.133108</v>
      </c>
      <c r="L1012" s="64">
        <v>17381831280.840649</v>
      </c>
    </row>
    <row r="1013" spans="1:12" x14ac:dyDescent="0.3">
      <c r="E1013" s="39" t="s">
        <v>1839</v>
      </c>
    </row>
    <row r="1014" spans="1:12" ht="15" thickBot="1" x14ac:dyDescent="0.35">
      <c r="A1014" s="60" t="s">
        <v>33</v>
      </c>
      <c r="B1014" s="60" t="s">
        <v>1473</v>
      </c>
      <c r="C1014" s="60" t="s">
        <v>1474</v>
      </c>
      <c r="D1014" s="60" t="s">
        <v>48</v>
      </c>
      <c r="E1014" s="39">
        <v>0</v>
      </c>
      <c r="F1014" s="60" t="s">
        <v>288</v>
      </c>
      <c r="G1014" s="60" t="s">
        <v>191</v>
      </c>
      <c r="H1014" s="60" t="s">
        <v>289</v>
      </c>
      <c r="I1014" s="60" t="s">
        <v>231</v>
      </c>
      <c r="J1014" s="61" t="s">
        <v>1478</v>
      </c>
      <c r="K1014" s="62">
        <v>22743991.333114065</v>
      </c>
      <c r="L1014" s="62">
        <v>33346902.298398335</v>
      </c>
    </row>
    <row r="1015" spans="1:12" x14ac:dyDescent="0.3">
      <c r="A1015" s="60" t="s">
        <v>33</v>
      </c>
      <c r="B1015" s="60" t="s">
        <v>1473</v>
      </c>
      <c r="C1015" s="60" t="s">
        <v>1474</v>
      </c>
      <c r="D1015" s="58"/>
      <c r="E1015" s="39">
        <v>0</v>
      </c>
      <c r="F1015" s="58"/>
      <c r="G1015" s="58"/>
      <c r="H1015" s="58"/>
      <c r="I1015" s="58"/>
      <c r="J1015" s="109" t="s">
        <v>1479</v>
      </c>
      <c r="K1015" s="110">
        <v>22743991.333114065</v>
      </c>
      <c r="L1015" s="110">
        <v>33346902.298398335</v>
      </c>
    </row>
    <row r="1016" spans="1:12" x14ac:dyDescent="0.3">
      <c r="E1016" s="39" t="s">
        <v>1839</v>
      </c>
    </row>
    <row r="1017" spans="1:12" x14ac:dyDescent="0.3">
      <c r="A1017" s="60" t="s">
        <v>33</v>
      </c>
      <c r="B1017" s="60" t="s">
        <v>1473</v>
      </c>
      <c r="C1017" s="60" t="s">
        <v>1489</v>
      </c>
      <c r="D1017" s="60" t="s">
        <v>188</v>
      </c>
      <c r="E1017" s="39">
        <v>0</v>
      </c>
      <c r="F1017" s="60" t="s">
        <v>283</v>
      </c>
      <c r="G1017" s="60" t="s">
        <v>191</v>
      </c>
      <c r="H1017" s="60" t="s">
        <v>310</v>
      </c>
      <c r="I1017" s="60" t="s">
        <v>231</v>
      </c>
      <c r="J1017" s="61" t="s">
        <v>1490</v>
      </c>
      <c r="K1017" s="62">
        <v>5345.8485947244262</v>
      </c>
      <c r="L1017" s="62">
        <v>8194.4133398214399</v>
      </c>
    </row>
    <row r="1018" spans="1:12" x14ac:dyDescent="0.3">
      <c r="A1018" s="60" t="s">
        <v>33</v>
      </c>
      <c r="B1018" s="60" t="s">
        <v>1473</v>
      </c>
      <c r="C1018" s="60" t="s">
        <v>1489</v>
      </c>
      <c r="D1018" s="60" t="s">
        <v>47</v>
      </c>
      <c r="E1018" s="39">
        <v>0</v>
      </c>
      <c r="F1018" s="60" t="s">
        <v>283</v>
      </c>
      <c r="G1018" s="60" t="s">
        <v>310</v>
      </c>
      <c r="H1018" s="60" t="s">
        <v>191</v>
      </c>
      <c r="I1018" s="60" t="s">
        <v>1387</v>
      </c>
      <c r="J1018" s="61" t="s">
        <v>1491</v>
      </c>
      <c r="K1018" s="62">
        <v>73267.38</v>
      </c>
      <c r="L1018" s="62">
        <v>73267.38</v>
      </c>
    </row>
    <row r="1019" spans="1:12" x14ac:dyDescent="0.3">
      <c r="A1019" s="60" t="s">
        <v>33</v>
      </c>
      <c r="B1019" s="60" t="s">
        <v>1473</v>
      </c>
      <c r="C1019" s="60" t="s">
        <v>1489</v>
      </c>
      <c r="D1019" s="60" t="s">
        <v>47</v>
      </c>
      <c r="E1019" s="39">
        <v>0</v>
      </c>
      <c r="F1019" s="60" t="s">
        <v>283</v>
      </c>
      <c r="G1019" s="60" t="s">
        <v>310</v>
      </c>
      <c r="H1019" s="60" t="s">
        <v>191</v>
      </c>
      <c r="I1019" s="60" t="s">
        <v>1387</v>
      </c>
      <c r="J1019" s="61" t="s">
        <v>1492</v>
      </c>
      <c r="K1019" s="62">
        <v>2913432.3199999994</v>
      </c>
      <c r="L1019" s="62">
        <v>2911674.0799999991</v>
      </c>
    </row>
    <row r="1020" spans="1:12" x14ac:dyDescent="0.3">
      <c r="A1020" s="60" t="s">
        <v>33</v>
      </c>
      <c r="B1020" s="60" t="s">
        <v>1473</v>
      </c>
      <c r="C1020" s="60" t="s">
        <v>1489</v>
      </c>
      <c r="D1020" s="60" t="s">
        <v>47</v>
      </c>
      <c r="E1020" s="39">
        <v>0</v>
      </c>
      <c r="F1020" s="60" t="s">
        <v>283</v>
      </c>
      <c r="G1020" s="60" t="s">
        <v>310</v>
      </c>
      <c r="H1020" s="60" t="s">
        <v>191</v>
      </c>
      <c r="I1020" s="60" t="s">
        <v>1387</v>
      </c>
      <c r="J1020" s="61" t="s">
        <v>1493</v>
      </c>
      <c r="K1020" s="62">
        <v>6494.3</v>
      </c>
      <c r="L1020" s="62">
        <v>6494.3</v>
      </c>
    </row>
    <row r="1021" spans="1:12" x14ac:dyDescent="0.3">
      <c r="A1021" s="60" t="s">
        <v>33</v>
      </c>
      <c r="B1021" s="60" t="s">
        <v>1473</v>
      </c>
      <c r="C1021" s="60" t="s">
        <v>1489</v>
      </c>
      <c r="D1021" s="60" t="s">
        <v>47</v>
      </c>
      <c r="E1021" s="39">
        <v>0</v>
      </c>
      <c r="F1021" s="60" t="s">
        <v>283</v>
      </c>
      <c r="G1021" s="60" t="s">
        <v>310</v>
      </c>
      <c r="H1021" s="60" t="s">
        <v>191</v>
      </c>
      <c r="I1021" s="60" t="s">
        <v>1387</v>
      </c>
      <c r="J1021" s="61" t="s">
        <v>1494</v>
      </c>
      <c r="K1021" s="62">
        <v>25265.41</v>
      </c>
      <c r="L1021" s="62">
        <v>25265.41</v>
      </c>
    </row>
    <row r="1022" spans="1:12" x14ac:dyDescent="0.3">
      <c r="A1022" s="60" t="s">
        <v>33</v>
      </c>
      <c r="B1022" s="60" t="s">
        <v>1473</v>
      </c>
      <c r="C1022" s="60" t="s">
        <v>1489</v>
      </c>
      <c r="D1022" s="60" t="s">
        <v>47</v>
      </c>
      <c r="E1022" s="39">
        <v>0</v>
      </c>
      <c r="F1022" s="60" t="s">
        <v>283</v>
      </c>
      <c r="G1022" s="60" t="s">
        <v>310</v>
      </c>
      <c r="H1022" s="60" t="s">
        <v>191</v>
      </c>
      <c r="I1022" s="60" t="s">
        <v>1387</v>
      </c>
      <c r="J1022" s="61" t="s">
        <v>1495</v>
      </c>
      <c r="K1022" s="62">
        <v>114318.43</v>
      </c>
      <c r="L1022" s="62">
        <v>114318.43</v>
      </c>
    </row>
    <row r="1023" spans="1:12" x14ac:dyDescent="0.3">
      <c r="A1023" s="60" t="s">
        <v>33</v>
      </c>
      <c r="B1023" s="60" t="s">
        <v>1473</v>
      </c>
      <c r="C1023" s="60" t="s">
        <v>1489</v>
      </c>
      <c r="D1023" s="60" t="s">
        <v>47</v>
      </c>
      <c r="E1023" s="39">
        <v>0</v>
      </c>
      <c r="F1023" s="60" t="s">
        <v>283</v>
      </c>
      <c r="G1023" s="60" t="s">
        <v>310</v>
      </c>
      <c r="H1023" s="60" t="s">
        <v>191</v>
      </c>
      <c r="I1023" s="60" t="s">
        <v>1387</v>
      </c>
      <c r="J1023" s="61" t="s">
        <v>1496</v>
      </c>
      <c r="K1023" s="62">
        <v>72444.84</v>
      </c>
      <c r="L1023" s="62">
        <v>72444.84</v>
      </c>
    </row>
    <row r="1024" spans="1:12" x14ac:dyDescent="0.3">
      <c r="A1024" s="60" t="s">
        <v>33</v>
      </c>
      <c r="B1024" s="60" t="s">
        <v>1473</v>
      </c>
      <c r="C1024" s="60" t="s">
        <v>1489</v>
      </c>
      <c r="D1024" s="60" t="s">
        <v>47</v>
      </c>
      <c r="E1024" s="39">
        <v>0</v>
      </c>
      <c r="F1024" s="60" t="s">
        <v>283</v>
      </c>
      <c r="G1024" s="60" t="s">
        <v>310</v>
      </c>
      <c r="H1024" s="60" t="s">
        <v>191</v>
      </c>
      <c r="I1024" s="60" t="s">
        <v>1387</v>
      </c>
      <c r="J1024" s="61" t="s">
        <v>1497</v>
      </c>
      <c r="K1024" s="62">
        <v>540994.06999999995</v>
      </c>
      <c r="L1024" s="62">
        <v>540994.06999999995</v>
      </c>
    </row>
    <row r="1025" spans="1:12" x14ac:dyDescent="0.3">
      <c r="A1025" s="60" t="s">
        <v>33</v>
      </c>
      <c r="B1025" s="60" t="s">
        <v>1473</v>
      </c>
      <c r="C1025" s="60" t="s">
        <v>1489</v>
      </c>
      <c r="D1025" s="60" t="s">
        <v>47</v>
      </c>
      <c r="E1025" s="39">
        <v>0</v>
      </c>
      <c r="F1025" s="60" t="s">
        <v>283</v>
      </c>
      <c r="G1025" s="60" t="s">
        <v>310</v>
      </c>
      <c r="H1025" s="60" t="s">
        <v>191</v>
      </c>
      <c r="I1025" s="60" t="s">
        <v>1387</v>
      </c>
      <c r="J1025" s="61" t="s">
        <v>1498</v>
      </c>
      <c r="K1025" s="62">
        <v>274858.3</v>
      </c>
      <c r="L1025" s="62">
        <v>274858.3</v>
      </c>
    </row>
    <row r="1026" spans="1:12" x14ac:dyDescent="0.3">
      <c r="A1026" s="60" t="s">
        <v>33</v>
      </c>
      <c r="B1026" s="60" t="s">
        <v>1473</v>
      </c>
      <c r="C1026" s="60" t="s">
        <v>1489</v>
      </c>
      <c r="D1026" s="60" t="s">
        <v>48</v>
      </c>
      <c r="E1026" s="39">
        <v>0</v>
      </c>
      <c r="F1026" s="60" t="s">
        <v>283</v>
      </c>
      <c r="G1026" s="60" t="s">
        <v>310</v>
      </c>
      <c r="H1026" s="60" t="s">
        <v>191</v>
      </c>
      <c r="I1026" s="60" t="s">
        <v>1393</v>
      </c>
      <c r="J1026" s="61" t="s">
        <v>1499</v>
      </c>
      <c r="K1026" s="62">
        <v>1938178.78</v>
      </c>
      <c r="L1026" s="62">
        <v>1938178.78</v>
      </c>
    </row>
    <row r="1027" spans="1:12" x14ac:dyDescent="0.3">
      <c r="A1027" s="60" t="s">
        <v>33</v>
      </c>
      <c r="B1027" s="60" t="s">
        <v>1473</v>
      </c>
      <c r="C1027" s="60" t="s">
        <v>1489</v>
      </c>
      <c r="D1027" s="60" t="s">
        <v>48</v>
      </c>
      <c r="E1027" s="39">
        <v>0</v>
      </c>
      <c r="F1027" s="60" t="s">
        <v>283</v>
      </c>
      <c r="G1027" s="60" t="s">
        <v>310</v>
      </c>
      <c r="H1027" s="60" t="s">
        <v>191</v>
      </c>
      <c r="I1027" s="60" t="s">
        <v>1393</v>
      </c>
      <c r="J1027" s="61" t="s">
        <v>1500</v>
      </c>
      <c r="K1027" s="62">
        <v>62688.54</v>
      </c>
      <c r="L1027" s="62">
        <v>62688.54</v>
      </c>
    </row>
    <row r="1028" spans="1:12" x14ac:dyDescent="0.3">
      <c r="A1028" s="60" t="s">
        <v>33</v>
      </c>
      <c r="B1028" s="60" t="s">
        <v>1473</v>
      </c>
      <c r="C1028" s="60" t="s">
        <v>1489</v>
      </c>
      <c r="D1028" s="60" t="s">
        <v>48</v>
      </c>
      <c r="E1028" s="39">
        <v>0</v>
      </c>
      <c r="F1028" s="60" t="s">
        <v>283</v>
      </c>
      <c r="G1028" s="60" t="s">
        <v>310</v>
      </c>
      <c r="H1028" s="60" t="s">
        <v>191</v>
      </c>
      <c r="I1028" s="60" t="s">
        <v>1393</v>
      </c>
      <c r="J1028" s="61" t="s">
        <v>1501</v>
      </c>
      <c r="K1028" s="62">
        <v>472661.26</v>
      </c>
      <c r="L1028" s="62">
        <v>472661.26</v>
      </c>
    </row>
    <row r="1029" spans="1:12" x14ac:dyDescent="0.3">
      <c r="A1029" s="60" t="s">
        <v>33</v>
      </c>
      <c r="B1029" s="60" t="s">
        <v>1473</v>
      </c>
      <c r="C1029" s="60" t="s">
        <v>1489</v>
      </c>
      <c r="D1029" s="60" t="s">
        <v>35</v>
      </c>
      <c r="E1029" s="39">
        <v>0</v>
      </c>
      <c r="F1029" s="60" t="s">
        <v>283</v>
      </c>
      <c r="G1029" s="60" t="s">
        <v>310</v>
      </c>
      <c r="H1029" s="60" t="s">
        <v>191</v>
      </c>
      <c r="I1029" s="60" t="s">
        <v>1401</v>
      </c>
      <c r="J1029" s="61" t="s">
        <v>1502</v>
      </c>
      <c r="K1029" s="62">
        <v>160554.72322988606</v>
      </c>
      <c r="L1029" s="62">
        <v>160554.72322988606</v>
      </c>
    </row>
    <row r="1030" spans="1:12" x14ac:dyDescent="0.3">
      <c r="A1030" s="60" t="s">
        <v>33</v>
      </c>
      <c r="B1030" s="60" t="s">
        <v>1473</v>
      </c>
      <c r="C1030" s="60" t="s">
        <v>1489</v>
      </c>
      <c r="D1030" s="60" t="s">
        <v>35</v>
      </c>
      <c r="E1030" s="39">
        <v>0</v>
      </c>
      <c r="F1030" s="60" t="s">
        <v>283</v>
      </c>
      <c r="G1030" s="60" t="s">
        <v>310</v>
      </c>
      <c r="H1030" s="60" t="s">
        <v>191</v>
      </c>
      <c r="I1030" s="60" t="s">
        <v>1401</v>
      </c>
      <c r="J1030" s="61" t="s">
        <v>1503</v>
      </c>
      <c r="K1030" s="62">
        <v>9289.6370186369713</v>
      </c>
      <c r="L1030" s="62">
        <v>9289.6370186369713</v>
      </c>
    </row>
    <row r="1031" spans="1:12" x14ac:dyDescent="0.3">
      <c r="A1031" s="60" t="s">
        <v>33</v>
      </c>
      <c r="B1031" s="60" t="s">
        <v>1473</v>
      </c>
      <c r="C1031" s="60" t="s">
        <v>1489</v>
      </c>
      <c r="D1031" s="60" t="s">
        <v>35</v>
      </c>
      <c r="E1031" s="39">
        <v>0</v>
      </c>
      <c r="F1031" s="60" t="s">
        <v>283</v>
      </c>
      <c r="G1031" s="60" t="s">
        <v>310</v>
      </c>
      <c r="H1031" s="60" t="s">
        <v>191</v>
      </c>
      <c r="I1031" s="60" t="s">
        <v>1401</v>
      </c>
      <c r="J1031" s="61" t="s">
        <v>1504</v>
      </c>
      <c r="K1031" s="62">
        <v>65572.542599917288</v>
      </c>
      <c r="L1031" s="62">
        <v>65572.542599917288</v>
      </c>
    </row>
    <row r="1032" spans="1:12" x14ac:dyDescent="0.3">
      <c r="A1032" s="60" t="s">
        <v>33</v>
      </c>
      <c r="B1032" s="60" t="s">
        <v>1473</v>
      </c>
      <c r="C1032" s="60" t="s">
        <v>1489</v>
      </c>
      <c r="D1032" s="60" t="s">
        <v>36</v>
      </c>
      <c r="E1032" s="39">
        <v>0</v>
      </c>
      <c r="F1032" s="60" t="s">
        <v>283</v>
      </c>
      <c r="G1032" s="60" t="s">
        <v>310</v>
      </c>
      <c r="H1032" s="60" t="s">
        <v>191</v>
      </c>
      <c r="I1032" s="60" t="s">
        <v>1407</v>
      </c>
      <c r="J1032" s="61" t="s">
        <v>1505</v>
      </c>
      <c r="K1032" s="62">
        <v>232508.23419487165</v>
      </c>
      <c r="L1032" s="62">
        <v>232505.35419487176</v>
      </c>
    </row>
    <row r="1033" spans="1:12" x14ac:dyDescent="0.3">
      <c r="A1033" s="60" t="s">
        <v>33</v>
      </c>
      <c r="B1033" s="60" t="s">
        <v>1473</v>
      </c>
      <c r="C1033" s="60" t="s">
        <v>1489</v>
      </c>
      <c r="D1033" s="60" t="s">
        <v>36</v>
      </c>
      <c r="E1033" s="39">
        <v>0</v>
      </c>
      <c r="F1033" s="60" t="s">
        <v>283</v>
      </c>
      <c r="G1033" s="60" t="s">
        <v>310</v>
      </c>
      <c r="H1033" s="60" t="s">
        <v>191</v>
      </c>
      <c r="I1033" s="60" t="s">
        <v>1407</v>
      </c>
      <c r="J1033" s="61" t="s">
        <v>1506</v>
      </c>
      <c r="K1033" s="62">
        <v>412006.15891617083</v>
      </c>
      <c r="L1033" s="62">
        <v>412006.15891617083</v>
      </c>
    </row>
    <row r="1034" spans="1:12" x14ac:dyDescent="0.3">
      <c r="A1034" s="60" t="s">
        <v>33</v>
      </c>
      <c r="B1034" s="60" t="s">
        <v>1473</v>
      </c>
      <c r="C1034" s="60" t="s">
        <v>1489</v>
      </c>
      <c r="D1034" s="60" t="s">
        <v>36</v>
      </c>
      <c r="E1034" s="39">
        <v>0</v>
      </c>
      <c r="F1034" s="60" t="s">
        <v>283</v>
      </c>
      <c r="G1034" s="60" t="s">
        <v>310</v>
      </c>
      <c r="H1034" s="60" t="s">
        <v>191</v>
      </c>
      <c r="I1034" s="60" t="s">
        <v>1407</v>
      </c>
      <c r="J1034" s="61" t="s">
        <v>1507</v>
      </c>
      <c r="K1034" s="62">
        <v>75256.971434601393</v>
      </c>
      <c r="L1034" s="62">
        <v>75256.971434601393</v>
      </c>
    </row>
    <row r="1035" spans="1:12" x14ac:dyDescent="0.3">
      <c r="A1035" s="60" t="s">
        <v>33</v>
      </c>
      <c r="B1035" s="60" t="s">
        <v>1473</v>
      </c>
      <c r="C1035" s="60" t="s">
        <v>1489</v>
      </c>
      <c r="D1035" s="60" t="s">
        <v>37</v>
      </c>
      <c r="E1035" s="39">
        <v>0</v>
      </c>
      <c r="F1035" s="60" t="s">
        <v>283</v>
      </c>
      <c r="G1035" s="60" t="s">
        <v>310</v>
      </c>
      <c r="H1035" s="60" t="s">
        <v>191</v>
      </c>
      <c r="I1035" s="60" t="s">
        <v>1411</v>
      </c>
      <c r="J1035" s="61" t="s">
        <v>1508</v>
      </c>
      <c r="K1035" s="62">
        <v>220824.92424652845</v>
      </c>
      <c r="L1035" s="62">
        <v>220824.92424652845</v>
      </c>
    </row>
    <row r="1036" spans="1:12" x14ac:dyDescent="0.3">
      <c r="A1036" s="60" t="s">
        <v>33</v>
      </c>
      <c r="B1036" s="60" t="s">
        <v>1473</v>
      </c>
      <c r="C1036" s="60" t="s">
        <v>1489</v>
      </c>
      <c r="D1036" s="60" t="s">
        <v>37</v>
      </c>
      <c r="E1036" s="39">
        <v>0</v>
      </c>
      <c r="F1036" s="60" t="s">
        <v>283</v>
      </c>
      <c r="G1036" s="60" t="s">
        <v>310</v>
      </c>
      <c r="H1036" s="60" t="s">
        <v>191</v>
      </c>
      <c r="I1036" s="60" t="s">
        <v>1411</v>
      </c>
      <c r="J1036" s="61" t="s">
        <v>1509</v>
      </c>
      <c r="K1036" s="62">
        <v>94474.785606325779</v>
      </c>
      <c r="L1036" s="62">
        <v>94474.785606325779</v>
      </c>
    </row>
    <row r="1037" spans="1:12" x14ac:dyDescent="0.3">
      <c r="A1037" s="60" t="s">
        <v>33</v>
      </c>
      <c r="B1037" s="60" t="s">
        <v>1473</v>
      </c>
      <c r="C1037" s="60" t="s">
        <v>1489</v>
      </c>
      <c r="D1037" s="60" t="s">
        <v>37</v>
      </c>
      <c r="E1037" s="39">
        <v>0</v>
      </c>
      <c r="F1037" s="60" t="s">
        <v>283</v>
      </c>
      <c r="G1037" s="60" t="s">
        <v>310</v>
      </c>
      <c r="H1037" s="60" t="s">
        <v>191</v>
      </c>
      <c r="I1037" s="60" t="s">
        <v>1411</v>
      </c>
      <c r="J1037" s="61" t="s">
        <v>1510</v>
      </c>
      <c r="K1037" s="62">
        <v>497.40286921589421</v>
      </c>
      <c r="L1037" s="62">
        <v>497.40286921589421</v>
      </c>
    </row>
    <row r="1038" spans="1:12" x14ac:dyDescent="0.3">
      <c r="A1038" s="60" t="s">
        <v>33</v>
      </c>
      <c r="B1038" s="60" t="s">
        <v>1473</v>
      </c>
      <c r="C1038" s="60" t="s">
        <v>1489</v>
      </c>
      <c r="D1038" s="60" t="s">
        <v>37</v>
      </c>
      <c r="E1038" s="39">
        <v>0</v>
      </c>
      <c r="F1038" s="60" t="s">
        <v>283</v>
      </c>
      <c r="G1038" s="60" t="s">
        <v>310</v>
      </c>
      <c r="H1038" s="60" t="s">
        <v>191</v>
      </c>
      <c r="I1038" s="60" t="s">
        <v>1413</v>
      </c>
      <c r="J1038" s="61" t="s">
        <v>1511</v>
      </c>
      <c r="K1038" s="62">
        <v>3097.4655946300327</v>
      </c>
      <c r="L1038" s="62">
        <v>3097.4655946300327</v>
      </c>
    </row>
    <row r="1039" spans="1:12" x14ac:dyDescent="0.3">
      <c r="A1039" s="60" t="s">
        <v>33</v>
      </c>
      <c r="B1039" s="60" t="s">
        <v>1473</v>
      </c>
      <c r="C1039" s="60" t="s">
        <v>1489</v>
      </c>
      <c r="D1039" s="60" t="s">
        <v>37</v>
      </c>
      <c r="E1039" s="39">
        <v>0</v>
      </c>
      <c r="F1039" s="60" t="s">
        <v>283</v>
      </c>
      <c r="G1039" s="60" t="s">
        <v>310</v>
      </c>
      <c r="H1039" s="60" t="s">
        <v>191</v>
      </c>
      <c r="I1039" s="60" t="s">
        <v>1413</v>
      </c>
      <c r="J1039" s="61" t="s">
        <v>1512</v>
      </c>
      <c r="K1039" s="62">
        <v>6194.9311892600654</v>
      </c>
      <c r="L1039" s="62">
        <v>6194.9311892600654</v>
      </c>
    </row>
    <row r="1040" spans="1:12" x14ac:dyDescent="0.3">
      <c r="A1040" s="60" t="s">
        <v>33</v>
      </c>
      <c r="B1040" s="60" t="s">
        <v>1473</v>
      </c>
      <c r="C1040" s="60" t="s">
        <v>1489</v>
      </c>
      <c r="D1040" s="60" t="s">
        <v>37</v>
      </c>
      <c r="E1040" s="39">
        <v>0</v>
      </c>
      <c r="F1040" s="60" t="s">
        <v>283</v>
      </c>
      <c r="G1040" s="60" t="s">
        <v>310</v>
      </c>
      <c r="H1040" s="60" t="s">
        <v>191</v>
      </c>
      <c r="I1040" s="60" t="s">
        <v>1413</v>
      </c>
      <c r="J1040" s="61" t="s">
        <v>1513</v>
      </c>
      <c r="K1040" s="62">
        <v>12204.035042547008</v>
      </c>
      <c r="L1040" s="62">
        <v>12204.035042547008</v>
      </c>
    </row>
    <row r="1041" spans="1:12" x14ac:dyDescent="0.3">
      <c r="A1041" s="60" t="s">
        <v>33</v>
      </c>
      <c r="B1041" s="60" t="s">
        <v>1473</v>
      </c>
      <c r="C1041" s="60" t="s">
        <v>1489</v>
      </c>
      <c r="D1041" s="60" t="s">
        <v>37</v>
      </c>
      <c r="E1041" s="39">
        <v>0</v>
      </c>
      <c r="F1041" s="60" t="s">
        <v>283</v>
      </c>
      <c r="G1041" s="60" t="s">
        <v>310</v>
      </c>
      <c r="H1041" s="60" t="s">
        <v>191</v>
      </c>
      <c r="I1041" s="60" t="s">
        <v>1413</v>
      </c>
      <c r="J1041" s="61" t="s">
        <v>1514</v>
      </c>
      <c r="K1041" s="62">
        <v>24593.947420350345</v>
      </c>
      <c r="L1041" s="62">
        <v>24593.947420350345</v>
      </c>
    </row>
    <row r="1042" spans="1:12" x14ac:dyDescent="0.3">
      <c r="A1042" s="60" t="s">
        <v>33</v>
      </c>
      <c r="B1042" s="60" t="s">
        <v>1473</v>
      </c>
      <c r="C1042" s="60" t="s">
        <v>1489</v>
      </c>
      <c r="D1042" s="60" t="s">
        <v>37</v>
      </c>
      <c r="E1042" s="39">
        <v>0</v>
      </c>
      <c r="F1042" s="60" t="s">
        <v>283</v>
      </c>
      <c r="G1042" s="60" t="s">
        <v>310</v>
      </c>
      <c r="H1042" s="60" t="s">
        <v>191</v>
      </c>
      <c r="I1042" s="60" t="s">
        <v>1413</v>
      </c>
      <c r="J1042" s="61" t="s">
        <v>1515</v>
      </c>
      <c r="K1042" s="62">
        <v>18306.057563748836</v>
      </c>
      <c r="L1042" s="62">
        <v>18306.057563748836</v>
      </c>
    </row>
    <row r="1043" spans="1:12" x14ac:dyDescent="0.3">
      <c r="A1043" s="60" t="s">
        <v>33</v>
      </c>
      <c r="B1043" s="60" t="s">
        <v>1473</v>
      </c>
      <c r="C1043" s="60" t="s">
        <v>1489</v>
      </c>
      <c r="D1043" s="60" t="s">
        <v>37</v>
      </c>
      <c r="E1043" s="39">
        <v>0</v>
      </c>
      <c r="F1043" s="60" t="s">
        <v>283</v>
      </c>
      <c r="G1043" s="60" t="s">
        <v>310</v>
      </c>
      <c r="H1043" s="60" t="s">
        <v>191</v>
      </c>
      <c r="I1043" s="60" t="s">
        <v>1413</v>
      </c>
      <c r="J1043" s="61" t="s">
        <v>1516</v>
      </c>
      <c r="K1043" s="62">
        <v>6102.0025214885427</v>
      </c>
      <c r="L1043" s="62">
        <v>6102.0025214885427</v>
      </c>
    </row>
    <row r="1044" spans="1:12" x14ac:dyDescent="0.3">
      <c r="A1044" s="60" t="s">
        <v>33</v>
      </c>
      <c r="B1044" s="60" t="s">
        <v>1473</v>
      </c>
      <c r="C1044" s="60" t="s">
        <v>1489</v>
      </c>
      <c r="D1044" s="60" t="s">
        <v>37</v>
      </c>
      <c r="E1044" s="39">
        <v>0</v>
      </c>
      <c r="F1044" s="60" t="s">
        <v>283</v>
      </c>
      <c r="G1044" s="60" t="s">
        <v>310</v>
      </c>
      <c r="H1044" s="60" t="s">
        <v>191</v>
      </c>
      <c r="I1044" s="60" t="s">
        <v>1413</v>
      </c>
      <c r="J1044" s="61" t="s">
        <v>1517</v>
      </c>
      <c r="K1044" s="62">
        <v>2995.2070606117832</v>
      </c>
      <c r="L1044" s="62">
        <v>2995.2070606117832</v>
      </c>
    </row>
    <row r="1045" spans="1:12" x14ac:dyDescent="0.3">
      <c r="A1045" s="60" t="s">
        <v>33</v>
      </c>
      <c r="B1045" s="60" t="s">
        <v>1473</v>
      </c>
      <c r="C1045" s="60" t="s">
        <v>1489</v>
      </c>
      <c r="D1045" s="60" t="s">
        <v>38</v>
      </c>
      <c r="E1045" s="39">
        <v>0</v>
      </c>
      <c r="F1045" s="60" t="s">
        <v>283</v>
      </c>
      <c r="G1045" s="60" t="s">
        <v>310</v>
      </c>
      <c r="H1045" s="60" t="s">
        <v>191</v>
      </c>
      <c r="I1045" s="60" t="s">
        <v>1422</v>
      </c>
      <c r="J1045" s="61" t="s">
        <v>1518</v>
      </c>
      <c r="K1045" s="62">
        <v>154852.83146107741</v>
      </c>
      <c r="L1045" s="62">
        <v>154852.83146107741</v>
      </c>
    </row>
    <row r="1046" spans="1:12" x14ac:dyDescent="0.3">
      <c r="A1046" s="60" t="s">
        <v>33</v>
      </c>
      <c r="B1046" s="60" t="s">
        <v>1473</v>
      </c>
      <c r="C1046" s="60" t="s">
        <v>1489</v>
      </c>
      <c r="D1046" s="60" t="s">
        <v>38</v>
      </c>
      <c r="E1046" s="39">
        <v>0</v>
      </c>
      <c r="F1046" s="60" t="s">
        <v>283</v>
      </c>
      <c r="G1046" s="60" t="s">
        <v>310</v>
      </c>
      <c r="H1046" s="60" t="s">
        <v>191</v>
      </c>
      <c r="I1046" s="60" t="s">
        <v>1422</v>
      </c>
      <c r="J1046" s="61" t="s">
        <v>1519</v>
      </c>
      <c r="K1046" s="62">
        <v>2728.9458087645444</v>
      </c>
      <c r="L1046" s="62">
        <v>2728.9458087645444</v>
      </c>
    </row>
    <row r="1047" spans="1:12" x14ac:dyDescent="0.3">
      <c r="A1047" s="60" t="s">
        <v>33</v>
      </c>
      <c r="B1047" s="60" t="s">
        <v>1473</v>
      </c>
      <c r="C1047" s="60" t="s">
        <v>1489</v>
      </c>
      <c r="D1047" s="60" t="s">
        <v>38</v>
      </c>
      <c r="E1047" s="39">
        <v>0</v>
      </c>
      <c r="F1047" s="60" t="s">
        <v>283</v>
      </c>
      <c r="G1047" s="60" t="s">
        <v>310</v>
      </c>
      <c r="H1047" s="60" t="s">
        <v>191</v>
      </c>
      <c r="I1047" s="60" t="s">
        <v>1422</v>
      </c>
      <c r="J1047" s="61" t="s">
        <v>1520</v>
      </c>
      <c r="K1047" s="62">
        <v>14178.873705910763</v>
      </c>
      <c r="L1047" s="62">
        <v>14178.873705910763</v>
      </c>
    </row>
    <row r="1048" spans="1:12" ht="15" thickBot="1" x14ac:dyDescent="0.35">
      <c r="A1048" s="60" t="s">
        <v>33</v>
      </c>
      <c r="B1048" s="60" t="s">
        <v>1473</v>
      </c>
      <c r="C1048" s="60" t="s">
        <v>1489</v>
      </c>
      <c r="D1048" s="60" t="s">
        <v>40</v>
      </c>
      <c r="E1048" s="39">
        <v>0</v>
      </c>
      <c r="F1048" s="60" t="s">
        <v>283</v>
      </c>
      <c r="G1048" s="60" t="s">
        <v>310</v>
      </c>
      <c r="H1048" s="60" t="s">
        <v>191</v>
      </c>
      <c r="I1048" s="60" t="s">
        <v>1435</v>
      </c>
      <c r="J1048" s="61" t="s">
        <v>1521</v>
      </c>
      <c r="K1048" s="62">
        <v>607.05948029747037</v>
      </c>
      <c r="L1048" s="62">
        <v>607.05948029747037</v>
      </c>
    </row>
    <row r="1049" spans="1:12" x14ac:dyDescent="0.3">
      <c r="A1049" s="60" t="s">
        <v>33</v>
      </c>
      <c r="B1049" s="60" t="s">
        <v>1473</v>
      </c>
      <c r="C1049" s="60" t="s">
        <v>1489</v>
      </c>
      <c r="D1049" s="58"/>
      <c r="E1049" s="39">
        <v>0</v>
      </c>
      <c r="F1049" s="58"/>
      <c r="G1049" s="58"/>
      <c r="H1049" s="58"/>
      <c r="I1049" s="58"/>
      <c r="J1049" s="109" t="s">
        <v>1522</v>
      </c>
      <c r="K1049" s="110">
        <v>8016796.2155595636</v>
      </c>
      <c r="L1049" s="110">
        <v>8017883.6603046609</v>
      </c>
    </row>
    <row r="1050" spans="1:12" x14ac:dyDescent="0.3">
      <c r="E1050" s="39" t="s">
        <v>1839</v>
      </c>
    </row>
    <row r="1051" spans="1:12" ht="17.399999999999999" x14ac:dyDescent="0.3">
      <c r="A1051" s="60" t="s">
        <v>33</v>
      </c>
      <c r="B1051" s="60" t="s">
        <v>1473</v>
      </c>
      <c r="C1051" s="58"/>
      <c r="D1051" s="58"/>
      <c r="E1051" s="39">
        <v>0</v>
      </c>
      <c r="F1051" s="58"/>
      <c r="G1051" s="58"/>
      <c r="H1051" s="58"/>
      <c r="I1051" s="58"/>
      <c r="J1051" s="63" t="s">
        <v>1523</v>
      </c>
      <c r="K1051" s="64">
        <v>30760787.54867363</v>
      </c>
      <c r="L1051" s="64">
        <v>41364785.958702996</v>
      </c>
    </row>
    <row r="1052" spans="1:12" x14ac:dyDescent="0.3">
      <c r="E1052" s="39" t="s">
        <v>1839</v>
      </c>
    </row>
    <row r="1053" spans="1:12" x14ac:dyDescent="0.3">
      <c r="A1053" s="60" t="s">
        <v>33</v>
      </c>
      <c r="B1053" s="60" t="s">
        <v>1524</v>
      </c>
      <c r="C1053" s="60" t="s">
        <v>1524</v>
      </c>
      <c r="D1053" s="60" t="s">
        <v>188</v>
      </c>
      <c r="E1053" s="39">
        <v>0</v>
      </c>
      <c r="F1053" s="60" t="s">
        <v>189</v>
      </c>
      <c r="G1053" s="60" t="s">
        <v>220</v>
      </c>
      <c r="H1053" s="60" t="s">
        <v>191</v>
      </c>
      <c r="I1053" s="60" t="s">
        <v>1525</v>
      </c>
      <c r="J1053" s="61" t="s">
        <v>1526</v>
      </c>
      <c r="K1053" s="62">
        <v>14343.171148662623</v>
      </c>
      <c r="L1053" s="62">
        <v>14343.171148662623</v>
      </c>
    </row>
    <row r="1054" spans="1:12" x14ac:dyDescent="0.3">
      <c r="A1054" s="60" t="s">
        <v>33</v>
      </c>
      <c r="B1054" s="60" t="s">
        <v>1524</v>
      </c>
      <c r="C1054" s="60" t="s">
        <v>1524</v>
      </c>
      <c r="D1054" s="60" t="s">
        <v>188</v>
      </c>
      <c r="E1054" s="39">
        <v>0</v>
      </c>
      <c r="F1054" s="60" t="s">
        <v>189</v>
      </c>
      <c r="G1054" s="60" t="s">
        <v>220</v>
      </c>
      <c r="H1054" s="60" t="s">
        <v>191</v>
      </c>
      <c r="I1054" s="60" t="s">
        <v>1525</v>
      </c>
      <c r="J1054" s="61" t="s">
        <v>1527</v>
      </c>
      <c r="K1054" s="62">
        <v>1045559.0411387132</v>
      </c>
      <c r="L1054" s="62">
        <v>1043889.8411387135</v>
      </c>
    </row>
    <row r="1055" spans="1:12" x14ac:dyDescent="0.3">
      <c r="A1055" s="60" t="s">
        <v>33</v>
      </c>
      <c r="B1055" s="60" t="s">
        <v>1524</v>
      </c>
      <c r="C1055" s="60" t="s">
        <v>1524</v>
      </c>
      <c r="D1055" s="60" t="s">
        <v>188</v>
      </c>
      <c r="E1055" s="39">
        <v>0</v>
      </c>
      <c r="F1055" s="60" t="s">
        <v>189</v>
      </c>
      <c r="G1055" s="60" t="s">
        <v>220</v>
      </c>
      <c r="H1055" s="60" t="s">
        <v>191</v>
      </c>
      <c r="I1055" s="60" t="s">
        <v>1525</v>
      </c>
      <c r="J1055" s="61" t="s">
        <v>1528</v>
      </c>
      <c r="K1055" s="62">
        <v>351371053.18705273</v>
      </c>
      <c r="L1055" s="62">
        <v>347678562.34705281</v>
      </c>
    </row>
    <row r="1056" spans="1:12" x14ac:dyDescent="0.3">
      <c r="A1056" s="60" t="s">
        <v>33</v>
      </c>
      <c r="B1056" s="60" t="s">
        <v>1524</v>
      </c>
      <c r="C1056" s="60" t="s">
        <v>1524</v>
      </c>
      <c r="D1056" s="60" t="s">
        <v>188</v>
      </c>
      <c r="E1056" s="39">
        <v>0</v>
      </c>
      <c r="F1056" s="60" t="s">
        <v>189</v>
      </c>
      <c r="G1056" s="60" t="s">
        <v>220</v>
      </c>
      <c r="H1056" s="60" t="s">
        <v>191</v>
      </c>
      <c r="I1056" s="60" t="s">
        <v>1525</v>
      </c>
      <c r="J1056" s="61" t="s">
        <v>1529</v>
      </c>
      <c r="K1056" s="62">
        <v>3497856.0738389348</v>
      </c>
      <c r="L1056" s="62">
        <v>3415017.6738389325</v>
      </c>
    </row>
    <row r="1057" spans="1:12" x14ac:dyDescent="0.3">
      <c r="A1057" s="60" t="s">
        <v>33</v>
      </c>
      <c r="B1057" s="60" t="s">
        <v>1524</v>
      </c>
      <c r="C1057" s="60" t="s">
        <v>1524</v>
      </c>
      <c r="D1057" s="60" t="s">
        <v>188</v>
      </c>
      <c r="E1057" s="39">
        <v>0</v>
      </c>
      <c r="F1057" s="60" t="s">
        <v>189</v>
      </c>
      <c r="G1057" s="60" t="s">
        <v>220</v>
      </c>
      <c r="H1057" s="60" t="s">
        <v>191</v>
      </c>
      <c r="I1057" s="60" t="s">
        <v>1525</v>
      </c>
      <c r="J1057" s="61" t="s">
        <v>1530</v>
      </c>
      <c r="K1057" s="62">
        <v>2316010.145487187</v>
      </c>
      <c r="L1057" s="62">
        <v>2315506.0254871896</v>
      </c>
    </row>
    <row r="1058" spans="1:12" x14ac:dyDescent="0.3">
      <c r="A1058" s="60" t="s">
        <v>33</v>
      </c>
      <c r="B1058" s="60" t="s">
        <v>1524</v>
      </c>
      <c r="C1058" s="60" t="s">
        <v>1524</v>
      </c>
      <c r="D1058" s="60" t="s">
        <v>188</v>
      </c>
      <c r="E1058" s="39">
        <v>0</v>
      </c>
      <c r="F1058" s="60" t="s">
        <v>189</v>
      </c>
      <c r="G1058" s="60" t="s">
        <v>220</v>
      </c>
      <c r="H1058" s="60" t="s">
        <v>191</v>
      </c>
      <c r="I1058" s="60" t="s">
        <v>1525</v>
      </c>
      <c r="J1058" s="61" t="s">
        <v>1531</v>
      </c>
      <c r="K1058" s="62">
        <v>5434504.6613816321</v>
      </c>
      <c r="L1058" s="62">
        <v>5426783.621381633</v>
      </c>
    </row>
    <row r="1059" spans="1:12" x14ac:dyDescent="0.3">
      <c r="A1059" s="60" t="s">
        <v>33</v>
      </c>
      <c r="B1059" s="60" t="s">
        <v>1524</v>
      </c>
      <c r="C1059" s="60" t="s">
        <v>1524</v>
      </c>
      <c r="D1059" s="60" t="s">
        <v>188</v>
      </c>
      <c r="E1059" s="39">
        <v>0</v>
      </c>
      <c r="F1059" s="60" t="s">
        <v>189</v>
      </c>
      <c r="G1059" s="60" t="s">
        <v>220</v>
      </c>
      <c r="H1059" s="60" t="s">
        <v>191</v>
      </c>
      <c r="I1059" s="60" t="s">
        <v>1525</v>
      </c>
      <c r="J1059" s="61" t="s">
        <v>1532</v>
      </c>
      <c r="K1059" s="62">
        <v>538219.84622669395</v>
      </c>
      <c r="L1059" s="62">
        <v>538219.84622669395</v>
      </c>
    </row>
    <row r="1060" spans="1:12" x14ac:dyDescent="0.3">
      <c r="A1060" s="60" t="s">
        <v>33</v>
      </c>
      <c r="B1060" s="60" t="s">
        <v>1524</v>
      </c>
      <c r="C1060" s="60" t="s">
        <v>1524</v>
      </c>
      <c r="D1060" s="60" t="s">
        <v>188</v>
      </c>
      <c r="E1060" s="39">
        <v>0</v>
      </c>
      <c r="F1060" s="60" t="s">
        <v>189</v>
      </c>
      <c r="G1060" s="60" t="s">
        <v>220</v>
      </c>
      <c r="H1060" s="60" t="s">
        <v>191</v>
      </c>
      <c r="I1060" s="60" t="s">
        <v>1525</v>
      </c>
      <c r="J1060" s="61" t="s">
        <v>1533</v>
      </c>
      <c r="K1060" s="62">
        <v>13338055.558471067</v>
      </c>
      <c r="L1060" s="62">
        <v>13216774.43847107</v>
      </c>
    </row>
    <row r="1061" spans="1:12" x14ac:dyDescent="0.3">
      <c r="A1061" s="60" t="s">
        <v>33</v>
      </c>
      <c r="B1061" s="60" t="s">
        <v>1524</v>
      </c>
      <c r="C1061" s="60" t="s">
        <v>1524</v>
      </c>
      <c r="D1061" s="60" t="s">
        <v>188</v>
      </c>
      <c r="E1061" s="39">
        <v>0</v>
      </c>
      <c r="F1061" s="60" t="s">
        <v>189</v>
      </c>
      <c r="G1061" s="60" t="s">
        <v>220</v>
      </c>
      <c r="H1061" s="60" t="s">
        <v>191</v>
      </c>
      <c r="I1061" s="60" t="s">
        <v>1525</v>
      </c>
      <c r="J1061" s="61" t="s">
        <v>1534</v>
      </c>
      <c r="K1061" s="62">
        <v>141148.01051950912</v>
      </c>
      <c r="L1061" s="62">
        <v>141148.01051950912</v>
      </c>
    </row>
    <row r="1062" spans="1:12" x14ac:dyDescent="0.3">
      <c r="A1062" s="60" t="s">
        <v>33</v>
      </c>
      <c r="B1062" s="60" t="s">
        <v>1524</v>
      </c>
      <c r="C1062" s="60" t="s">
        <v>1524</v>
      </c>
      <c r="D1062" s="60" t="s">
        <v>188</v>
      </c>
      <c r="E1062" s="39">
        <v>0</v>
      </c>
      <c r="F1062" s="60" t="s">
        <v>189</v>
      </c>
      <c r="G1062" s="60" t="s">
        <v>220</v>
      </c>
      <c r="H1062" s="60" t="s">
        <v>191</v>
      </c>
      <c r="I1062" s="60" t="s">
        <v>1525</v>
      </c>
      <c r="J1062" s="61" t="s">
        <v>1535</v>
      </c>
      <c r="K1062" s="62">
        <v>228308.865692783</v>
      </c>
      <c r="L1062" s="62">
        <v>228308.865692783</v>
      </c>
    </row>
    <row r="1063" spans="1:12" ht="15" thickBot="1" x14ac:dyDescent="0.35">
      <c r="A1063" s="60" t="s">
        <v>33</v>
      </c>
      <c r="B1063" s="60" t="s">
        <v>1524</v>
      </c>
      <c r="C1063" s="60" t="s">
        <v>1524</v>
      </c>
      <c r="D1063" s="60" t="s">
        <v>188</v>
      </c>
      <c r="E1063" s="39">
        <v>0</v>
      </c>
      <c r="F1063" s="60" t="s">
        <v>189</v>
      </c>
      <c r="G1063" s="60" t="s">
        <v>191</v>
      </c>
      <c r="H1063" s="60" t="s">
        <v>220</v>
      </c>
      <c r="I1063" s="60" t="s">
        <v>231</v>
      </c>
      <c r="J1063" s="61" t="s">
        <v>1539</v>
      </c>
      <c r="K1063" s="62">
        <v>117433783.6630635</v>
      </c>
      <c r="L1063" s="62">
        <v>158975945.01325107</v>
      </c>
    </row>
    <row r="1064" spans="1:12" x14ac:dyDescent="0.3">
      <c r="A1064" s="60" t="s">
        <v>33</v>
      </c>
      <c r="B1064" s="60" t="s">
        <v>1524</v>
      </c>
      <c r="C1064" s="60" t="s">
        <v>1524</v>
      </c>
      <c r="D1064" s="58"/>
      <c r="E1064" s="39">
        <v>0</v>
      </c>
      <c r="F1064" s="58"/>
      <c r="G1064" s="58"/>
      <c r="H1064" s="58"/>
      <c r="I1064" s="58"/>
      <c r="J1064" s="109" t="s">
        <v>1540</v>
      </c>
      <c r="K1064" s="110">
        <v>495358842.22402143</v>
      </c>
      <c r="L1064" s="110">
        <v>532994498.85420907</v>
      </c>
    </row>
    <row r="1065" spans="1:12" x14ac:dyDescent="0.3">
      <c r="E1065" s="39" t="s">
        <v>1839</v>
      </c>
    </row>
    <row r="1066" spans="1:12" ht="17.399999999999999" x14ac:dyDescent="0.3">
      <c r="A1066" s="60" t="s">
        <v>33</v>
      </c>
      <c r="B1066" s="60" t="s">
        <v>1524</v>
      </c>
      <c r="C1066" s="58"/>
      <c r="D1066" s="58"/>
      <c r="E1066" s="39">
        <v>0</v>
      </c>
      <c r="F1066" s="58"/>
      <c r="G1066" s="58"/>
      <c r="H1066" s="58"/>
      <c r="I1066" s="58"/>
      <c r="J1066" s="63" t="s">
        <v>1540</v>
      </c>
      <c r="K1066" s="64">
        <v>495358842.22402143</v>
      </c>
      <c r="L1066" s="64">
        <v>532994498.85420907</v>
      </c>
    </row>
    <row r="1067" spans="1:12" x14ac:dyDescent="0.3">
      <c r="E1067" s="39" t="s">
        <v>1839</v>
      </c>
    </row>
    <row r="1068" spans="1:12" x14ac:dyDescent="0.3">
      <c r="A1068" s="60" t="s">
        <v>33</v>
      </c>
      <c r="B1068" s="60" t="s">
        <v>1541</v>
      </c>
      <c r="C1068" s="60" t="s">
        <v>1542</v>
      </c>
      <c r="D1068" s="60" t="s">
        <v>188</v>
      </c>
      <c r="E1068" s="39">
        <v>0</v>
      </c>
      <c r="F1068" s="60" t="s">
        <v>283</v>
      </c>
      <c r="G1068" s="60" t="s">
        <v>310</v>
      </c>
      <c r="H1068" s="60" t="s">
        <v>191</v>
      </c>
      <c r="I1068" s="60" t="s">
        <v>1525</v>
      </c>
      <c r="J1068" s="61" t="s">
        <v>1543</v>
      </c>
      <c r="K1068" s="62">
        <v>4413.5542483239869</v>
      </c>
      <c r="L1068" s="62">
        <v>4413.5542483239869</v>
      </c>
    </row>
    <row r="1069" spans="1:12" x14ac:dyDescent="0.3">
      <c r="A1069" s="60" t="s">
        <v>33</v>
      </c>
      <c r="B1069" s="60" t="s">
        <v>1541</v>
      </c>
      <c r="C1069" s="60" t="s">
        <v>1542</v>
      </c>
      <c r="D1069" s="60" t="s">
        <v>188</v>
      </c>
      <c r="E1069" s="39">
        <v>0</v>
      </c>
      <c r="F1069" s="60" t="s">
        <v>283</v>
      </c>
      <c r="G1069" s="60" t="s">
        <v>310</v>
      </c>
      <c r="H1069" s="60" t="s">
        <v>191</v>
      </c>
      <c r="I1069" s="60" t="s">
        <v>1525</v>
      </c>
      <c r="J1069" s="61" t="s">
        <v>1544</v>
      </c>
      <c r="K1069" s="62">
        <v>146717.72282613453</v>
      </c>
      <c r="L1069" s="62">
        <v>146717.72282613453</v>
      </c>
    </row>
    <row r="1070" spans="1:12" x14ac:dyDescent="0.3">
      <c r="A1070" s="60" t="s">
        <v>33</v>
      </c>
      <c r="B1070" s="60" t="s">
        <v>1541</v>
      </c>
      <c r="C1070" s="60" t="s">
        <v>1542</v>
      </c>
      <c r="D1070" s="60" t="s">
        <v>188</v>
      </c>
      <c r="E1070" s="39">
        <v>0</v>
      </c>
      <c r="F1070" s="60" t="s">
        <v>283</v>
      </c>
      <c r="G1070" s="60" t="s">
        <v>310</v>
      </c>
      <c r="H1070" s="60" t="s">
        <v>191</v>
      </c>
      <c r="I1070" s="60" t="s">
        <v>1525</v>
      </c>
      <c r="J1070" s="61" t="s">
        <v>1545</v>
      </c>
      <c r="K1070" s="62">
        <v>5838890.7470688866</v>
      </c>
      <c r="L1070" s="62">
        <v>5838890.7470688866</v>
      </c>
    </row>
    <row r="1071" spans="1:12" x14ac:dyDescent="0.3">
      <c r="A1071" s="60" t="s">
        <v>33</v>
      </c>
      <c r="B1071" s="60" t="s">
        <v>1541</v>
      </c>
      <c r="C1071" s="60" t="s">
        <v>1542</v>
      </c>
      <c r="D1071" s="60" t="s">
        <v>188</v>
      </c>
      <c r="E1071" s="39">
        <v>0</v>
      </c>
      <c r="F1071" s="60" t="s">
        <v>283</v>
      </c>
      <c r="G1071" s="60" t="s">
        <v>310</v>
      </c>
      <c r="H1071" s="60" t="s">
        <v>191</v>
      </c>
      <c r="I1071" s="60" t="s">
        <v>1525</v>
      </c>
      <c r="J1071" s="61" t="s">
        <v>1546</v>
      </c>
      <c r="K1071" s="62">
        <v>115467.46913596985</v>
      </c>
      <c r="L1071" s="62">
        <v>115467.46913596985</v>
      </c>
    </row>
    <row r="1072" spans="1:12" ht="15" thickBot="1" x14ac:dyDescent="0.35">
      <c r="A1072" s="60" t="s">
        <v>33</v>
      </c>
      <c r="B1072" s="60" t="s">
        <v>1541</v>
      </c>
      <c r="C1072" s="60" t="s">
        <v>1542</v>
      </c>
      <c r="D1072" s="60" t="s">
        <v>188</v>
      </c>
      <c r="E1072" s="39">
        <v>0</v>
      </c>
      <c r="F1072" s="60" t="s">
        <v>283</v>
      </c>
      <c r="G1072" s="60" t="s">
        <v>191</v>
      </c>
      <c r="H1072" s="60" t="s">
        <v>310</v>
      </c>
      <c r="I1072" s="60" t="s">
        <v>231</v>
      </c>
      <c r="J1072" s="61" t="s">
        <v>1551</v>
      </c>
      <c r="K1072" s="62">
        <v>12962.831425989063</v>
      </c>
      <c r="L1072" s="62">
        <v>13695.925039825475</v>
      </c>
    </row>
    <row r="1073" spans="1:12" x14ac:dyDescent="0.3">
      <c r="A1073" s="60" t="s">
        <v>33</v>
      </c>
      <c r="B1073" s="60" t="s">
        <v>1541</v>
      </c>
      <c r="C1073" s="60" t="s">
        <v>1542</v>
      </c>
      <c r="D1073" s="58"/>
      <c r="E1073" s="39">
        <v>0</v>
      </c>
      <c r="F1073" s="58"/>
      <c r="G1073" s="58"/>
      <c r="H1073" s="58"/>
      <c r="I1073" s="58"/>
      <c r="J1073" s="109" t="s">
        <v>1555</v>
      </c>
      <c r="K1073" s="110">
        <v>6118452.3247053036</v>
      </c>
      <c r="L1073" s="110">
        <v>6119185.4183191396</v>
      </c>
    </row>
    <row r="1074" spans="1:12" x14ac:dyDescent="0.3">
      <c r="E1074" s="39" t="s">
        <v>1839</v>
      </c>
    </row>
    <row r="1075" spans="1:12" x14ac:dyDescent="0.3">
      <c r="A1075" s="60" t="s">
        <v>33</v>
      </c>
      <c r="B1075" s="60" t="s">
        <v>1541</v>
      </c>
      <c r="C1075" s="60" t="s">
        <v>1556</v>
      </c>
      <c r="D1075" s="60" t="s">
        <v>188</v>
      </c>
      <c r="E1075" s="39">
        <v>0</v>
      </c>
      <c r="F1075" s="60" t="s">
        <v>189</v>
      </c>
      <c r="G1075" s="60" t="s">
        <v>220</v>
      </c>
      <c r="H1075" s="60" t="s">
        <v>191</v>
      </c>
      <c r="I1075" s="60" t="s">
        <v>1562</v>
      </c>
      <c r="J1075" s="61" t="s">
        <v>1563</v>
      </c>
      <c r="K1075" s="62">
        <v>11835.13</v>
      </c>
      <c r="L1075" s="62">
        <v>11835.13</v>
      </c>
    </row>
    <row r="1076" spans="1:12" x14ac:dyDescent="0.3">
      <c r="A1076" s="60" t="s">
        <v>33</v>
      </c>
      <c r="B1076" s="60" t="s">
        <v>1541</v>
      </c>
      <c r="C1076" s="60" t="s">
        <v>1556</v>
      </c>
      <c r="D1076" s="60" t="s">
        <v>188</v>
      </c>
      <c r="E1076" s="39">
        <v>0</v>
      </c>
      <c r="F1076" s="60" t="s">
        <v>189</v>
      </c>
      <c r="G1076" s="60" t="s">
        <v>220</v>
      </c>
      <c r="H1076" s="60" t="s">
        <v>191</v>
      </c>
      <c r="I1076" s="60" t="s">
        <v>1562</v>
      </c>
      <c r="J1076" s="61" t="s">
        <v>1564</v>
      </c>
      <c r="K1076" s="62">
        <v>341.52</v>
      </c>
      <c r="L1076" s="62">
        <v>341.52</v>
      </c>
    </row>
    <row r="1077" spans="1:12" x14ac:dyDescent="0.3">
      <c r="A1077" s="60" t="s">
        <v>33</v>
      </c>
      <c r="B1077" s="60" t="s">
        <v>1541</v>
      </c>
      <c r="C1077" s="60" t="s">
        <v>1556</v>
      </c>
      <c r="D1077" s="60" t="s">
        <v>188</v>
      </c>
      <c r="E1077" s="39">
        <v>0</v>
      </c>
      <c r="F1077" s="60" t="s">
        <v>189</v>
      </c>
      <c r="G1077" s="60" t="s">
        <v>220</v>
      </c>
      <c r="H1077" s="60" t="s">
        <v>191</v>
      </c>
      <c r="I1077" s="60" t="s">
        <v>1562</v>
      </c>
      <c r="J1077" s="61" t="s">
        <v>1565</v>
      </c>
      <c r="K1077" s="62">
        <v>1546.0152642103774</v>
      </c>
      <c r="L1077" s="62">
        <v>1546.0152642103774</v>
      </c>
    </row>
    <row r="1078" spans="1:12" x14ac:dyDescent="0.3">
      <c r="A1078" s="60" t="s">
        <v>33</v>
      </c>
      <c r="B1078" s="60" t="s">
        <v>1541</v>
      </c>
      <c r="C1078" s="60" t="s">
        <v>1556</v>
      </c>
      <c r="D1078" s="60" t="s">
        <v>188</v>
      </c>
      <c r="E1078" s="39">
        <v>0</v>
      </c>
      <c r="F1078" s="60" t="s">
        <v>189</v>
      </c>
      <c r="G1078" s="60" t="s">
        <v>220</v>
      </c>
      <c r="H1078" s="60" t="s">
        <v>191</v>
      </c>
      <c r="I1078" s="60" t="s">
        <v>1562</v>
      </c>
      <c r="J1078" s="61" t="s">
        <v>1566</v>
      </c>
      <c r="K1078" s="62">
        <v>25973.739839886439</v>
      </c>
      <c r="L1078" s="62">
        <v>25973.739839886439</v>
      </c>
    </row>
    <row r="1079" spans="1:12" x14ac:dyDescent="0.3">
      <c r="A1079" s="60" t="s">
        <v>33</v>
      </c>
      <c r="B1079" s="60" t="s">
        <v>1541</v>
      </c>
      <c r="C1079" s="60" t="s">
        <v>1556</v>
      </c>
      <c r="D1079" s="60" t="s">
        <v>188</v>
      </c>
      <c r="E1079" s="39">
        <v>0</v>
      </c>
      <c r="F1079" s="60" t="s">
        <v>189</v>
      </c>
      <c r="G1079" s="60" t="s">
        <v>220</v>
      </c>
      <c r="H1079" s="60" t="s">
        <v>191</v>
      </c>
      <c r="I1079" s="60" t="s">
        <v>1562</v>
      </c>
      <c r="J1079" s="61" t="s">
        <v>1567</v>
      </c>
      <c r="K1079" s="62">
        <v>393853.12602998537</v>
      </c>
      <c r="L1079" s="62">
        <v>393853.12602998537</v>
      </c>
    </row>
    <row r="1080" spans="1:12" x14ac:dyDescent="0.3">
      <c r="A1080" s="60" t="s">
        <v>33</v>
      </c>
      <c r="B1080" s="60" t="s">
        <v>1541</v>
      </c>
      <c r="C1080" s="60" t="s">
        <v>1556</v>
      </c>
      <c r="D1080" s="60" t="s">
        <v>188</v>
      </c>
      <c r="E1080" s="39">
        <v>0</v>
      </c>
      <c r="F1080" s="60" t="s">
        <v>189</v>
      </c>
      <c r="G1080" s="60" t="s">
        <v>220</v>
      </c>
      <c r="H1080" s="60" t="s">
        <v>191</v>
      </c>
      <c r="I1080" s="60" t="s">
        <v>1562</v>
      </c>
      <c r="J1080" s="61" t="s">
        <v>1568</v>
      </c>
      <c r="K1080" s="62">
        <v>10748.801085540863</v>
      </c>
      <c r="L1080" s="62">
        <v>10748.801085540863</v>
      </c>
    </row>
    <row r="1081" spans="1:12" x14ac:dyDescent="0.3">
      <c r="A1081" s="60" t="s">
        <v>33</v>
      </c>
      <c r="B1081" s="60" t="s">
        <v>1541</v>
      </c>
      <c r="C1081" s="60" t="s">
        <v>1556</v>
      </c>
      <c r="D1081" s="60" t="s">
        <v>188</v>
      </c>
      <c r="E1081" s="39">
        <v>0</v>
      </c>
      <c r="F1081" s="60" t="s">
        <v>189</v>
      </c>
      <c r="G1081" s="60" t="s">
        <v>220</v>
      </c>
      <c r="H1081" s="60" t="s">
        <v>191</v>
      </c>
      <c r="I1081" s="60" t="s">
        <v>1562</v>
      </c>
      <c r="J1081" s="61" t="s">
        <v>1569</v>
      </c>
      <c r="K1081" s="62">
        <v>64022.768396280422</v>
      </c>
      <c r="L1081" s="62">
        <v>64022.768396280422</v>
      </c>
    </row>
    <row r="1082" spans="1:12" x14ac:dyDescent="0.3">
      <c r="A1082" s="60" t="s">
        <v>33</v>
      </c>
      <c r="B1082" s="60" t="s">
        <v>1541</v>
      </c>
      <c r="C1082" s="60" t="s">
        <v>1556</v>
      </c>
      <c r="D1082" s="60" t="s">
        <v>188</v>
      </c>
      <c r="E1082" s="39">
        <v>0</v>
      </c>
      <c r="F1082" s="60" t="s">
        <v>189</v>
      </c>
      <c r="G1082" s="60" t="s">
        <v>220</v>
      </c>
      <c r="H1082" s="60" t="s">
        <v>191</v>
      </c>
      <c r="I1082" s="60" t="s">
        <v>1562</v>
      </c>
      <c r="J1082" s="61" t="s">
        <v>1570</v>
      </c>
      <c r="K1082" s="62">
        <v>7299.7234288843156</v>
      </c>
      <c r="L1082" s="62">
        <v>7299.7234288843156</v>
      </c>
    </row>
    <row r="1083" spans="1:12" x14ac:dyDescent="0.3">
      <c r="A1083" s="60" t="s">
        <v>33</v>
      </c>
      <c r="B1083" s="60" t="s">
        <v>1541</v>
      </c>
      <c r="C1083" s="60" t="s">
        <v>1556</v>
      </c>
      <c r="D1083" s="60" t="s">
        <v>188</v>
      </c>
      <c r="E1083" s="39">
        <v>0</v>
      </c>
      <c r="F1083" s="60" t="s">
        <v>189</v>
      </c>
      <c r="G1083" s="60" t="s">
        <v>220</v>
      </c>
      <c r="H1083" s="60" t="s">
        <v>191</v>
      </c>
      <c r="I1083" s="60" t="s">
        <v>1562</v>
      </c>
      <c r="J1083" s="61" t="s">
        <v>1571</v>
      </c>
      <c r="K1083" s="62">
        <v>134139.87647007738</v>
      </c>
      <c r="L1083" s="62">
        <v>134139.87647007738</v>
      </c>
    </row>
    <row r="1084" spans="1:12" x14ac:dyDescent="0.3">
      <c r="A1084" s="60" t="s">
        <v>33</v>
      </c>
      <c r="B1084" s="60" t="s">
        <v>1541</v>
      </c>
      <c r="C1084" s="60" t="s">
        <v>1556</v>
      </c>
      <c r="D1084" s="60" t="s">
        <v>188</v>
      </c>
      <c r="E1084" s="39">
        <v>0</v>
      </c>
      <c r="F1084" s="60" t="s">
        <v>189</v>
      </c>
      <c r="G1084" s="60" t="s">
        <v>220</v>
      </c>
      <c r="H1084" s="60" t="s">
        <v>191</v>
      </c>
      <c r="I1084" s="60" t="s">
        <v>1562</v>
      </c>
      <c r="J1084" s="61" t="s">
        <v>1572</v>
      </c>
      <c r="K1084" s="62">
        <v>24222.274606515755</v>
      </c>
      <c r="L1084" s="62">
        <v>24222.274606515755</v>
      </c>
    </row>
    <row r="1085" spans="1:12" x14ac:dyDescent="0.3">
      <c r="A1085" s="60" t="s">
        <v>33</v>
      </c>
      <c r="B1085" s="60" t="s">
        <v>1541</v>
      </c>
      <c r="C1085" s="60" t="s">
        <v>1556</v>
      </c>
      <c r="D1085" s="60" t="s">
        <v>188</v>
      </c>
      <c r="E1085" s="39">
        <v>0</v>
      </c>
      <c r="F1085" s="60" t="s">
        <v>189</v>
      </c>
      <c r="G1085" s="60" t="s">
        <v>220</v>
      </c>
      <c r="H1085" s="60" t="s">
        <v>191</v>
      </c>
      <c r="I1085" s="60" t="s">
        <v>1562</v>
      </c>
      <c r="J1085" s="61" t="s">
        <v>1573</v>
      </c>
      <c r="K1085" s="62">
        <v>62663.81921058915</v>
      </c>
      <c r="L1085" s="62">
        <v>62663.81921058915</v>
      </c>
    </row>
    <row r="1086" spans="1:12" x14ac:dyDescent="0.3">
      <c r="A1086" s="60" t="s">
        <v>33</v>
      </c>
      <c r="B1086" s="60" t="s">
        <v>1541</v>
      </c>
      <c r="C1086" s="60" t="s">
        <v>1556</v>
      </c>
      <c r="D1086" s="60" t="s">
        <v>188</v>
      </c>
      <c r="E1086" s="39">
        <v>0</v>
      </c>
      <c r="F1086" s="60" t="s">
        <v>189</v>
      </c>
      <c r="G1086" s="60" t="s">
        <v>220</v>
      </c>
      <c r="H1086" s="60" t="s">
        <v>191</v>
      </c>
      <c r="I1086" s="60" t="s">
        <v>1562</v>
      </c>
      <c r="J1086" s="61" t="s">
        <v>1574</v>
      </c>
      <c r="K1086" s="62">
        <v>1830146.3484741536</v>
      </c>
      <c r="L1086" s="62">
        <v>1832409.1884741543</v>
      </c>
    </row>
    <row r="1087" spans="1:12" x14ac:dyDescent="0.3">
      <c r="A1087" s="60" t="s">
        <v>33</v>
      </c>
      <c r="B1087" s="60" t="s">
        <v>1541</v>
      </c>
      <c r="C1087" s="60" t="s">
        <v>1556</v>
      </c>
      <c r="D1087" s="60" t="s">
        <v>188</v>
      </c>
      <c r="E1087" s="39">
        <v>0</v>
      </c>
      <c r="F1087" s="60" t="s">
        <v>189</v>
      </c>
      <c r="G1087" s="60" t="s">
        <v>220</v>
      </c>
      <c r="H1087" s="60" t="s">
        <v>191</v>
      </c>
      <c r="I1087" s="60" t="s">
        <v>1562</v>
      </c>
      <c r="J1087" s="61" t="s">
        <v>1575</v>
      </c>
      <c r="K1087" s="62">
        <v>4511863.7130746385</v>
      </c>
      <c r="L1087" s="62">
        <v>4421689.2330746381</v>
      </c>
    </row>
    <row r="1088" spans="1:12" x14ac:dyDescent="0.3">
      <c r="A1088" s="60" t="s">
        <v>33</v>
      </c>
      <c r="B1088" s="60" t="s">
        <v>1541</v>
      </c>
      <c r="C1088" s="60" t="s">
        <v>1556</v>
      </c>
      <c r="D1088" s="60" t="s">
        <v>188</v>
      </c>
      <c r="E1088" s="39">
        <v>0</v>
      </c>
      <c r="F1088" s="60" t="s">
        <v>189</v>
      </c>
      <c r="G1088" s="60" t="s">
        <v>220</v>
      </c>
      <c r="H1088" s="60" t="s">
        <v>191</v>
      </c>
      <c r="I1088" s="60" t="s">
        <v>1562</v>
      </c>
      <c r="J1088" s="61" t="s">
        <v>1576</v>
      </c>
      <c r="K1088" s="62">
        <v>1018439.6729136101</v>
      </c>
      <c r="L1088" s="62">
        <v>1015673.9129136103</v>
      </c>
    </row>
    <row r="1089" spans="1:12" x14ac:dyDescent="0.3">
      <c r="A1089" s="60" t="s">
        <v>33</v>
      </c>
      <c r="B1089" s="60" t="s">
        <v>1541</v>
      </c>
      <c r="C1089" s="60" t="s">
        <v>1556</v>
      </c>
      <c r="D1089" s="60" t="s">
        <v>188</v>
      </c>
      <c r="E1089" s="39">
        <v>0</v>
      </c>
      <c r="F1089" s="60" t="s">
        <v>189</v>
      </c>
      <c r="G1089" s="60" t="s">
        <v>220</v>
      </c>
      <c r="H1089" s="60" t="s">
        <v>191</v>
      </c>
      <c r="I1089" s="60" t="s">
        <v>1562</v>
      </c>
      <c r="J1089" s="61" t="s">
        <v>1577</v>
      </c>
      <c r="K1089" s="62">
        <v>91482.256311057819</v>
      </c>
      <c r="L1089" s="62">
        <v>91482.256311057819</v>
      </c>
    </row>
    <row r="1090" spans="1:12" x14ac:dyDescent="0.3">
      <c r="A1090" s="60" t="s">
        <v>33</v>
      </c>
      <c r="B1090" s="60" t="s">
        <v>1541</v>
      </c>
      <c r="C1090" s="60" t="s">
        <v>1556</v>
      </c>
      <c r="D1090" s="60" t="s">
        <v>188</v>
      </c>
      <c r="E1090" s="39">
        <v>0</v>
      </c>
      <c r="F1090" s="60" t="s">
        <v>189</v>
      </c>
      <c r="G1090" s="60" t="s">
        <v>220</v>
      </c>
      <c r="H1090" s="60" t="s">
        <v>191</v>
      </c>
      <c r="I1090" s="60" t="s">
        <v>1562</v>
      </c>
      <c r="J1090" s="61" t="s">
        <v>1578</v>
      </c>
      <c r="K1090" s="62">
        <v>52590.945825949559</v>
      </c>
      <c r="L1090" s="62">
        <v>52590.945825949559</v>
      </c>
    </row>
    <row r="1091" spans="1:12" x14ac:dyDescent="0.3">
      <c r="A1091" s="60" t="s">
        <v>33</v>
      </c>
      <c r="B1091" s="60" t="s">
        <v>1541</v>
      </c>
      <c r="C1091" s="60" t="s">
        <v>1556</v>
      </c>
      <c r="D1091" s="60" t="s">
        <v>188</v>
      </c>
      <c r="E1091" s="39">
        <v>0</v>
      </c>
      <c r="F1091" s="60" t="s">
        <v>189</v>
      </c>
      <c r="G1091" s="60" t="s">
        <v>220</v>
      </c>
      <c r="H1091" s="60" t="s">
        <v>191</v>
      </c>
      <c r="I1091" s="60" t="s">
        <v>1562</v>
      </c>
      <c r="J1091" s="61" t="s">
        <v>1579</v>
      </c>
      <c r="K1091" s="62">
        <v>32564.014941184032</v>
      </c>
      <c r="L1091" s="62">
        <v>32564.014941184032</v>
      </c>
    </row>
    <row r="1092" spans="1:12" x14ac:dyDescent="0.3">
      <c r="A1092" s="60" t="s">
        <v>33</v>
      </c>
      <c r="B1092" s="60" t="s">
        <v>1541</v>
      </c>
      <c r="C1092" s="60" t="s">
        <v>1556</v>
      </c>
      <c r="D1092" s="60" t="s">
        <v>188</v>
      </c>
      <c r="E1092" s="39">
        <v>0</v>
      </c>
      <c r="F1092" s="60" t="s">
        <v>189</v>
      </c>
      <c r="G1092" s="60" t="s">
        <v>220</v>
      </c>
      <c r="H1092" s="60" t="s">
        <v>191</v>
      </c>
      <c r="I1092" s="60" t="s">
        <v>1562</v>
      </c>
      <c r="J1092" s="61" t="s">
        <v>1580</v>
      </c>
      <c r="K1092" s="62">
        <v>1118048.8907941356</v>
      </c>
      <c r="L1092" s="62">
        <v>1118048.8907941356</v>
      </c>
    </row>
    <row r="1093" spans="1:12" x14ac:dyDescent="0.3">
      <c r="A1093" s="60" t="s">
        <v>33</v>
      </c>
      <c r="B1093" s="60" t="s">
        <v>1541</v>
      </c>
      <c r="C1093" s="60" t="s">
        <v>1556</v>
      </c>
      <c r="D1093" s="60" t="s">
        <v>188</v>
      </c>
      <c r="E1093" s="39">
        <v>0</v>
      </c>
      <c r="F1093" s="60" t="s">
        <v>189</v>
      </c>
      <c r="G1093" s="60" t="s">
        <v>220</v>
      </c>
      <c r="H1093" s="60" t="s">
        <v>191</v>
      </c>
      <c r="I1093" s="60" t="s">
        <v>1562</v>
      </c>
      <c r="J1093" s="61" t="s">
        <v>1581</v>
      </c>
      <c r="K1093" s="62">
        <v>6239.0728513363129</v>
      </c>
      <c r="L1093" s="62">
        <v>6239.0728513363129</v>
      </c>
    </row>
    <row r="1094" spans="1:12" x14ac:dyDescent="0.3">
      <c r="A1094" s="60" t="s">
        <v>33</v>
      </c>
      <c r="B1094" s="60" t="s">
        <v>1541</v>
      </c>
      <c r="C1094" s="60" t="s">
        <v>1556</v>
      </c>
      <c r="D1094" s="60" t="s">
        <v>188</v>
      </c>
      <c r="E1094" s="39">
        <v>0</v>
      </c>
      <c r="F1094" s="60" t="s">
        <v>189</v>
      </c>
      <c r="G1094" s="60" t="s">
        <v>220</v>
      </c>
      <c r="H1094" s="60" t="s">
        <v>191</v>
      </c>
      <c r="I1094" s="60" t="s">
        <v>1562</v>
      </c>
      <c r="J1094" s="61" t="s">
        <v>1582</v>
      </c>
      <c r="K1094" s="62">
        <v>42412.894606103502</v>
      </c>
      <c r="L1094" s="62">
        <v>42412.894606103502</v>
      </c>
    </row>
    <row r="1095" spans="1:12" x14ac:dyDescent="0.3">
      <c r="A1095" s="60" t="s">
        <v>33</v>
      </c>
      <c r="B1095" s="60" t="s">
        <v>1541</v>
      </c>
      <c r="C1095" s="60" t="s">
        <v>1556</v>
      </c>
      <c r="D1095" s="60" t="s">
        <v>188</v>
      </c>
      <c r="E1095" s="39">
        <v>0</v>
      </c>
      <c r="F1095" s="60" t="s">
        <v>189</v>
      </c>
      <c r="G1095" s="60" t="s">
        <v>223</v>
      </c>
      <c r="H1095" s="60" t="s">
        <v>191</v>
      </c>
      <c r="I1095" s="60" t="s">
        <v>1624</v>
      </c>
      <c r="J1095" s="61" t="s">
        <v>1625</v>
      </c>
      <c r="K1095" s="62">
        <v>-64026.449999999975</v>
      </c>
      <c r="L1095" s="62">
        <v>-92482.650000000038</v>
      </c>
    </row>
    <row r="1096" spans="1:12" x14ac:dyDescent="0.3">
      <c r="A1096" s="60" t="s">
        <v>33</v>
      </c>
      <c r="B1096" s="60" t="s">
        <v>1541</v>
      </c>
      <c r="C1096" s="60" t="s">
        <v>1556</v>
      </c>
      <c r="D1096" s="60" t="s">
        <v>188</v>
      </c>
      <c r="E1096" s="39">
        <v>0</v>
      </c>
      <c r="F1096" s="60" t="s">
        <v>189</v>
      </c>
      <c r="G1096" s="60" t="s">
        <v>223</v>
      </c>
      <c r="H1096" s="60" t="s">
        <v>191</v>
      </c>
      <c r="I1096" s="60" t="s">
        <v>1635</v>
      </c>
      <c r="J1096" s="61" t="s">
        <v>1636</v>
      </c>
      <c r="K1096" s="62">
        <v>24795.022721193305</v>
      </c>
      <c r="L1096" s="62">
        <v>24795.022721193305</v>
      </c>
    </row>
    <row r="1097" spans="1:12" x14ac:dyDescent="0.3">
      <c r="A1097" s="60" t="s">
        <v>33</v>
      </c>
      <c r="B1097" s="60" t="s">
        <v>1541</v>
      </c>
      <c r="C1097" s="60" t="s">
        <v>1556</v>
      </c>
      <c r="D1097" s="60" t="s">
        <v>188</v>
      </c>
      <c r="E1097" s="39">
        <v>0</v>
      </c>
      <c r="F1097" s="60" t="s">
        <v>189</v>
      </c>
      <c r="G1097" s="60" t="s">
        <v>223</v>
      </c>
      <c r="H1097" s="60" t="s">
        <v>191</v>
      </c>
      <c r="I1097" s="60" t="s">
        <v>1635</v>
      </c>
      <c r="J1097" s="61" t="s">
        <v>1637</v>
      </c>
      <c r="K1097" s="62">
        <v>64176.273883134425</v>
      </c>
      <c r="L1097" s="62">
        <v>64176.273883134425</v>
      </c>
    </row>
    <row r="1098" spans="1:12" x14ac:dyDescent="0.3">
      <c r="A1098" s="60" t="s">
        <v>33</v>
      </c>
      <c r="B1098" s="60" t="s">
        <v>1541</v>
      </c>
      <c r="C1098" s="60" t="s">
        <v>1556</v>
      </c>
      <c r="D1098" s="60" t="s">
        <v>188</v>
      </c>
      <c r="E1098" s="39">
        <v>0</v>
      </c>
      <c r="F1098" s="60" t="s">
        <v>189</v>
      </c>
      <c r="G1098" s="60" t="s">
        <v>223</v>
      </c>
      <c r="H1098" s="60" t="s">
        <v>191</v>
      </c>
      <c r="I1098" s="60" t="s">
        <v>1650</v>
      </c>
      <c r="J1098" s="61" t="s">
        <v>1651</v>
      </c>
      <c r="K1098" s="62">
        <v>84.176238397877881</v>
      </c>
      <c r="L1098" s="62">
        <v>84.176238397877881</v>
      </c>
    </row>
    <row r="1099" spans="1:12" x14ac:dyDescent="0.3">
      <c r="A1099" s="60" t="s">
        <v>33</v>
      </c>
      <c r="B1099" s="60" t="s">
        <v>1541</v>
      </c>
      <c r="C1099" s="60" t="s">
        <v>1556</v>
      </c>
      <c r="D1099" s="60" t="s">
        <v>188</v>
      </c>
      <c r="E1099" s="39">
        <v>0</v>
      </c>
      <c r="F1099" s="60" t="s">
        <v>189</v>
      </c>
      <c r="G1099" s="60" t="s">
        <v>223</v>
      </c>
      <c r="H1099" s="60" t="s">
        <v>191</v>
      </c>
      <c r="I1099" s="60" t="s">
        <v>1650</v>
      </c>
      <c r="J1099" s="61" t="s">
        <v>1652</v>
      </c>
      <c r="K1099" s="62">
        <v>1148.8732701359268</v>
      </c>
      <c r="L1099" s="62">
        <v>1148.8732701359268</v>
      </c>
    </row>
    <row r="1100" spans="1:12" x14ac:dyDescent="0.3">
      <c r="A1100" s="60" t="s">
        <v>33</v>
      </c>
      <c r="B1100" s="60" t="s">
        <v>1541</v>
      </c>
      <c r="C1100" s="60" t="s">
        <v>1556</v>
      </c>
      <c r="D1100" s="60" t="s">
        <v>188</v>
      </c>
      <c r="E1100" s="39">
        <v>0</v>
      </c>
      <c r="F1100" s="60" t="s">
        <v>189</v>
      </c>
      <c r="G1100" s="60" t="s">
        <v>223</v>
      </c>
      <c r="H1100" s="60" t="s">
        <v>191</v>
      </c>
      <c r="I1100" s="60" t="s">
        <v>1650</v>
      </c>
      <c r="J1100" s="61" t="s">
        <v>1653</v>
      </c>
      <c r="K1100" s="62">
        <v>2209.8935237457358</v>
      </c>
      <c r="L1100" s="62">
        <v>2209.8935237457358</v>
      </c>
    </row>
    <row r="1101" spans="1:12" ht="15" thickBot="1" x14ac:dyDescent="0.35">
      <c r="A1101" s="60" t="s">
        <v>33</v>
      </c>
      <c r="B1101" s="60" t="s">
        <v>1541</v>
      </c>
      <c r="C1101" s="60" t="s">
        <v>1556</v>
      </c>
      <c r="D1101" s="60" t="s">
        <v>188</v>
      </c>
      <c r="E1101" s="39">
        <v>0</v>
      </c>
      <c r="F1101" s="60" t="s">
        <v>189</v>
      </c>
      <c r="G1101" s="60" t="s">
        <v>223</v>
      </c>
      <c r="H1101" s="60" t="s">
        <v>191</v>
      </c>
      <c r="I1101" s="60" t="s">
        <v>1650</v>
      </c>
      <c r="J1101" s="61" t="s">
        <v>1654</v>
      </c>
      <c r="K1101" s="62">
        <v>-135.16156119246196</v>
      </c>
      <c r="L1101" s="62">
        <v>-135.16156119246196</v>
      </c>
    </row>
    <row r="1102" spans="1:12" x14ac:dyDescent="0.3">
      <c r="A1102" s="60" t="s">
        <v>33</v>
      </c>
      <c r="B1102" s="60" t="s">
        <v>1541</v>
      </c>
      <c r="C1102" s="60" t="s">
        <v>1556</v>
      </c>
      <c r="D1102" s="58"/>
      <c r="E1102" s="39">
        <v>0</v>
      </c>
      <c r="F1102" s="58"/>
      <c r="G1102" s="58"/>
      <c r="H1102" s="58"/>
      <c r="I1102" s="58"/>
      <c r="J1102" s="109" t="s">
        <v>1685</v>
      </c>
      <c r="K1102" s="110">
        <v>9468687.2321995534</v>
      </c>
      <c r="L1102" s="110">
        <v>9349553.6321995538</v>
      </c>
    </row>
    <row r="1103" spans="1:12" x14ac:dyDescent="0.3">
      <c r="E1103" s="39" t="s">
        <v>1839</v>
      </c>
    </row>
    <row r="1104" spans="1:12" ht="17.399999999999999" x14ac:dyDescent="0.3">
      <c r="A1104" s="60" t="s">
        <v>33</v>
      </c>
      <c r="B1104" s="60" t="s">
        <v>1541</v>
      </c>
      <c r="C1104" s="58"/>
      <c r="D1104" s="58"/>
      <c r="E1104" s="39">
        <v>0</v>
      </c>
      <c r="F1104" s="58"/>
      <c r="G1104" s="58"/>
      <c r="H1104" s="58"/>
      <c r="I1104" s="58"/>
      <c r="J1104" s="63" t="s">
        <v>1686</v>
      </c>
      <c r="K1104" s="64">
        <v>15587139.556904856</v>
      </c>
      <c r="L1104" s="64">
        <v>15468739.050518693</v>
      </c>
    </row>
    <row r="1105" spans="1:12" x14ac:dyDescent="0.3">
      <c r="E1105" s="39" t="s">
        <v>1839</v>
      </c>
    </row>
    <row r="1106" spans="1:12" ht="15" thickBot="1" x14ac:dyDescent="0.35">
      <c r="A1106" s="60" t="s">
        <v>33</v>
      </c>
      <c r="B1106" s="60" t="s">
        <v>1687</v>
      </c>
      <c r="C1106" s="60" t="s">
        <v>1687</v>
      </c>
      <c r="D1106" s="60" t="s">
        <v>188</v>
      </c>
      <c r="E1106" s="39">
        <v>0</v>
      </c>
      <c r="F1106" s="60" t="s">
        <v>288</v>
      </c>
      <c r="G1106" s="60" t="s">
        <v>191</v>
      </c>
      <c r="H1106" s="60" t="s">
        <v>289</v>
      </c>
      <c r="I1106" s="60" t="s">
        <v>231</v>
      </c>
      <c r="J1106" s="61" t="s">
        <v>1688</v>
      </c>
      <c r="K1106" s="62">
        <v>2661749.2756338515</v>
      </c>
      <c r="L1106" s="62">
        <v>2662177.6694530514</v>
      </c>
    </row>
    <row r="1107" spans="1:12" x14ac:dyDescent="0.3">
      <c r="A1107" s="60" t="s">
        <v>33</v>
      </c>
      <c r="B1107" s="60" t="s">
        <v>1687</v>
      </c>
      <c r="C1107" s="60" t="s">
        <v>1687</v>
      </c>
      <c r="D1107" s="58"/>
      <c r="E1107" s="39">
        <v>0</v>
      </c>
      <c r="F1107" s="58"/>
      <c r="G1107" s="58"/>
      <c r="H1107" s="58"/>
      <c r="I1107" s="58"/>
      <c r="J1107" s="109" t="s">
        <v>1689</v>
      </c>
      <c r="K1107" s="110">
        <v>2661749.2756338515</v>
      </c>
      <c r="L1107" s="110">
        <v>2662177.6694530514</v>
      </c>
    </row>
    <row r="1108" spans="1:12" x14ac:dyDescent="0.3">
      <c r="E1108" s="39" t="s">
        <v>1839</v>
      </c>
    </row>
    <row r="1109" spans="1:12" ht="17.399999999999999" x14ac:dyDescent="0.3">
      <c r="A1109" s="60" t="s">
        <v>33</v>
      </c>
      <c r="B1109" s="60" t="s">
        <v>1687</v>
      </c>
      <c r="C1109" s="58"/>
      <c r="D1109" s="58"/>
      <c r="E1109" s="39">
        <v>0</v>
      </c>
      <c r="F1109" s="58"/>
      <c r="G1109" s="58"/>
      <c r="H1109" s="58"/>
      <c r="I1109" s="58"/>
      <c r="J1109" s="63" t="s">
        <v>1689</v>
      </c>
      <c r="K1109" s="64">
        <v>2661749.2756338515</v>
      </c>
      <c r="L1109" s="64">
        <v>2662177.6694530514</v>
      </c>
    </row>
    <row r="1110" spans="1:12" x14ac:dyDescent="0.3">
      <c r="E1110" s="39" t="s">
        <v>1839</v>
      </c>
    </row>
    <row r="1111" spans="1:12" x14ac:dyDescent="0.3">
      <c r="A1111" s="60" t="s">
        <v>33</v>
      </c>
      <c r="B1111" s="60" t="s">
        <v>1690</v>
      </c>
      <c r="C1111" s="60" t="s">
        <v>1690</v>
      </c>
      <c r="D1111" s="60" t="s">
        <v>188</v>
      </c>
      <c r="E1111" s="39">
        <v>0</v>
      </c>
      <c r="F1111" s="60" t="s">
        <v>189</v>
      </c>
      <c r="G1111" s="60" t="s">
        <v>220</v>
      </c>
      <c r="H1111" s="60" t="s">
        <v>191</v>
      </c>
      <c r="I1111" s="60" t="s">
        <v>1691</v>
      </c>
      <c r="J1111" s="61" t="s">
        <v>1692</v>
      </c>
      <c r="K1111" s="62">
        <v>7180646.9448045529</v>
      </c>
      <c r="L1111" s="62">
        <v>6744923.9448045529</v>
      </c>
    </row>
    <row r="1112" spans="1:12" x14ac:dyDescent="0.3">
      <c r="A1112" s="60" t="s">
        <v>33</v>
      </c>
      <c r="B1112" s="60" t="s">
        <v>1690</v>
      </c>
      <c r="C1112" s="60" t="s">
        <v>1690</v>
      </c>
      <c r="D1112" s="60" t="s">
        <v>188</v>
      </c>
      <c r="E1112" s="39">
        <v>0</v>
      </c>
      <c r="F1112" s="60" t="s">
        <v>189</v>
      </c>
      <c r="G1112" s="60" t="s">
        <v>220</v>
      </c>
      <c r="H1112" s="60" t="s">
        <v>191</v>
      </c>
      <c r="I1112" s="60" t="s">
        <v>1693</v>
      </c>
      <c r="J1112" s="61" t="s">
        <v>1694</v>
      </c>
      <c r="K1112" s="62">
        <v>36653346.410250716</v>
      </c>
      <c r="L1112" s="62">
        <v>33822432.650250755</v>
      </c>
    </row>
    <row r="1113" spans="1:12" x14ac:dyDescent="0.3">
      <c r="A1113" s="60" t="s">
        <v>33</v>
      </c>
      <c r="B1113" s="60" t="s">
        <v>1690</v>
      </c>
      <c r="C1113" s="60" t="s">
        <v>1690</v>
      </c>
      <c r="D1113" s="60" t="s">
        <v>188</v>
      </c>
      <c r="E1113" s="39">
        <v>0</v>
      </c>
      <c r="F1113" s="60" t="s">
        <v>189</v>
      </c>
      <c r="G1113" s="60" t="s">
        <v>220</v>
      </c>
      <c r="H1113" s="60" t="s">
        <v>191</v>
      </c>
      <c r="I1113" s="60" t="s">
        <v>1693</v>
      </c>
      <c r="J1113" s="61" t="s">
        <v>1695</v>
      </c>
      <c r="K1113" s="62">
        <v>394132.68325935106</v>
      </c>
      <c r="L1113" s="62">
        <v>394132.68325935106</v>
      </c>
    </row>
    <row r="1114" spans="1:12" x14ac:dyDescent="0.3">
      <c r="A1114" s="60" t="s">
        <v>33</v>
      </c>
      <c r="B1114" s="60" t="s">
        <v>1690</v>
      </c>
      <c r="C1114" s="60" t="s">
        <v>1690</v>
      </c>
      <c r="D1114" s="60" t="s">
        <v>188</v>
      </c>
      <c r="E1114" s="39">
        <v>0</v>
      </c>
      <c r="F1114" s="60" t="s">
        <v>189</v>
      </c>
      <c r="G1114" s="60" t="s">
        <v>220</v>
      </c>
      <c r="H1114" s="60" t="s">
        <v>191</v>
      </c>
      <c r="I1114" s="60" t="s">
        <v>1696</v>
      </c>
      <c r="J1114" s="61" t="s">
        <v>1697</v>
      </c>
      <c r="K1114" s="62">
        <v>122337.67078124304</v>
      </c>
      <c r="L1114" s="62">
        <v>122337.67078124304</v>
      </c>
    </row>
    <row r="1115" spans="1:12" x14ac:dyDescent="0.3">
      <c r="A1115" s="60" t="s">
        <v>33</v>
      </c>
      <c r="B1115" s="60" t="s">
        <v>1690</v>
      </c>
      <c r="C1115" s="60" t="s">
        <v>1690</v>
      </c>
      <c r="D1115" s="60" t="s">
        <v>188</v>
      </c>
      <c r="E1115" s="39">
        <v>0</v>
      </c>
      <c r="F1115" s="60" t="s">
        <v>189</v>
      </c>
      <c r="G1115" s="60" t="s">
        <v>220</v>
      </c>
      <c r="H1115" s="60" t="s">
        <v>191</v>
      </c>
      <c r="I1115" s="60" t="s">
        <v>1696</v>
      </c>
      <c r="J1115" s="61" t="s">
        <v>1698</v>
      </c>
      <c r="K1115" s="62">
        <v>194869715.79647547</v>
      </c>
      <c r="L1115" s="62">
        <v>185941676.91647536</v>
      </c>
    </row>
    <row r="1116" spans="1:12" x14ac:dyDescent="0.3">
      <c r="A1116" s="60" t="s">
        <v>33</v>
      </c>
      <c r="B1116" s="60" t="s">
        <v>1690</v>
      </c>
      <c r="C1116" s="60" t="s">
        <v>1690</v>
      </c>
      <c r="D1116" s="60" t="s">
        <v>188</v>
      </c>
      <c r="E1116" s="39">
        <v>0</v>
      </c>
      <c r="F1116" s="60" t="s">
        <v>189</v>
      </c>
      <c r="G1116" s="60" t="s">
        <v>220</v>
      </c>
      <c r="H1116" s="60" t="s">
        <v>191</v>
      </c>
      <c r="I1116" s="60" t="s">
        <v>1699</v>
      </c>
      <c r="J1116" s="61" t="s">
        <v>1700</v>
      </c>
      <c r="K1116" s="62">
        <v>223083.10223757642</v>
      </c>
      <c r="L1116" s="62">
        <v>197069.02223757646</v>
      </c>
    </row>
    <row r="1117" spans="1:12" x14ac:dyDescent="0.3">
      <c r="A1117" s="60" t="s">
        <v>33</v>
      </c>
      <c r="B1117" s="60" t="s">
        <v>1690</v>
      </c>
      <c r="C1117" s="60" t="s">
        <v>1690</v>
      </c>
      <c r="D1117" s="60" t="s">
        <v>188</v>
      </c>
      <c r="E1117" s="39">
        <v>0</v>
      </c>
      <c r="F1117" s="60" t="s">
        <v>189</v>
      </c>
      <c r="G1117" s="60" t="s">
        <v>220</v>
      </c>
      <c r="H1117" s="60" t="s">
        <v>191</v>
      </c>
      <c r="I1117" s="60" t="s">
        <v>1701</v>
      </c>
      <c r="J1117" s="61" t="s">
        <v>1702</v>
      </c>
      <c r="K1117" s="62">
        <v>95077.853141916406</v>
      </c>
      <c r="L1117" s="62">
        <v>95077.853141916406</v>
      </c>
    </row>
    <row r="1118" spans="1:12" x14ac:dyDescent="0.3">
      <c r="A1118" s="60" t="s">
        <v>33</v>
      </c>
      <c r="B1118" s="60" t="s">
        <v>1690</v>
      </c>
      <c r="C1118" s="60" t="s">
        <v>1690</v>
      </c>
      <c r="D1118" s="60" t="s">
        <v>188</v>
      </c>
      <c r="E1118" s="39">
        <v>0</v>
      </c>
      <c r="F1118" s="60" t="s">
        <v>189</v>
      </c>
      <c r="G1118" s="60" t="s">
        <v>220</v>
      </c>
      <c r="H1118" s="60" t="s">
        <v>191</v>
      </c>
      <c r="I1118" s="60" t="s">
        <v>1701</v>
      </c>
      <c r="J1118" s="61" t="s">
        <v>1703</v>
      </c>
      <c r="K1118" s="62">
        <v>17115999.418487526</v>
      </c>
      <c r="L1118" s="62">
        <v>16651392.538487539</v>
      </c>
    </row>
    <row r="1119" spans="1:12" x14ac:dyDescent="0.3">
      <c r="A1119" s="60" t="s">
        <v>33</v>
      </c>
      <c r="B1119" s="60" t="s">
        <v>1690</v>
      </c>
      <c r="C1119" s="60" t="s">
        <v>1690</v>
      </c>
      <c r="D1119" s="60" t="s">
        <v>188</v>
      </c>
      <c r="E1119" s="39">
        <v>0</v>
      </c>
      <c r="F1119" s="60" t="s">
        <v>189</v>
      </c>
      <c r="G1119" s="60" t="s">
        <v>220</v>
      </c>
      <c r="H1119" s="60" t="s">
        <v>191</v>
      </c>
      <c r="I1119" s="60" t="s">
        <v>1701</v>
      </c>
      <c r="J1119" s="61" t="s">
        <v>1704</v>
      </c>
      <c r="K1119" s="62">
        <v>21853.879751388027</v>
      </c>
      <c r="L1119" s="62">
        <v>21853.879751388027</v>
      </c>
    </row>
    <row r="1120" spans="1:12" x14ac:dyDescent="0.3">
      <c r="A1120" s="60" t="s">
        <v>33</v>
      </c>
      <c r="B1120" s="60" t="s">
        <v>1690</v>
      </c>
      <c r="C1120" s="60" t="s">
        <v>1690</v>
      </c>
      <c r="D1120" s="60" t="s">
        <v>188</v>
      </c>
      <c r="E1120" s="39">
        <v>0</v>
      </c>
      <c r="F1120" s="60" t="s">
        <v>189</v>
      </c>
      <c r="G1120" s="60" t="s">
        <v>220</v>
      </c>
      <c r="H1120" s="60" t="s">
        <v>191</v>
      </c>
      <c r="I1120" s="60" t="s">
        <v>1705</v>
      </c>
      <c r="J1120" s="61" t="s">
        <v>1706</v>
      </c>
      <c r="K1120" s="62">
        <v>327651.99106835783</v>
      </c>
      <c r="L1120" s="62">
        <v>327651.99106835783</v>
      </c>
    </row>
    <row r="1121" spans="1:12" x14ac:dyDescent="0.3">
      <c r="A1121" s="60" t="s">
        <v>33</v>
      </c>
      <c r="B1121" s="60" t="s">
        <v>1690</v>
      </c>
      <c r="C1121" s="60" t="s">
        <v>1690</v>
      </c>
      <c r="D1121" s="60" t="s">
        <v>188</v>
      </c>
      <c r="E1121" s="39">
        <v>0</v>
      </c>
      <c r="F1121" s="60" t="s">
        <v>189</v>
      </c>
      <c r="G1121" s="60" t="s">
        <v>220</v>
      </c>
      <c r="H1121" s="60" t="s">
        <v>191</v>
      </c>
      <c r="I1121" s="60" t="s">
        <v>1705</v>
      </c>
      <c r="J1121" s="61" t="s">
        <v>1707</v>
      </c>
      <c r="K1121" s="62">
        <v>169551.78812183419</v>
      </c>
      <c r="L1121" s="62">
        <v>169551.78812183419</v>
      </c>
    </row>
    <row r="1122" spans="1:12" x14ac:dyDescent="0.3">
      <c r="A1122" s="60" t="s">
        <v>33</v>
      </c>
      <c r="B1122" s="60" t="s">
        <v>1690</v>
      </c>
      <c r="C1122" s="60" t="s">
        <v>1690</v>
      </c>
      <c r="D1122" s="60" t="s">
        <v>188</v>
      </c>
      <c r="E1122" s="39">
        <v>0</v>
      </c>
      <c r="F1122" s="60" t="s">
        <v>189</v>
      </c>
      <c r="G1122" s="60" t="s">
        <v>220</v>
      </c>
      <c r="H1122" s="60" t="s">
        <v>191</v>
      </c>
      <c r="I1122" s="60" t="s">
        <v>1705</v>
      </c>
      <c r="J1122" s="61" t="s">
        <v>1708</v>
      </c>
      <c r="K1122" s="62">
        <v>203521.92008369439</v>
      </c>
      <c r="L1122" s="62">
        <v>203521.92008369439</v>
      </c>
    </row>
    <row r="1123" spans="1:12" x14ac:dyDescent="0.3">
      <c r="A1123" s="60" t="s">
        <v>33</v>
      </c>
      <c r="B1123" s="60" t="s">
        <v>1690</v>
      </c>
      <c r="C1123" s="60" t="s">
        <v>1690</v>
      </c>
      <c r="D1123" s="60" t="s">
        <v>188</v>
      </c>
      <c r="E1123" s="39">
        <v>0</v>
      </c>
      <c r="F1123" s="60" t="s">
        <v>189</v>
      </c>
      <c r="G1123" s="60" t="s">
        <v>220</v>
      </c>
      <c r="H1123" s="60" t="s">
        <v>191</v>
      </c>
      <c r="I1123" s="60" t="s">
        <v>1705</v>
      </c>
      <c r="J1123" s="61" t="s">
        <v>1709</v>
      </c>
      <c r="K1123" s="62">
        <v>522025.5477893161</v>
      </c>
      <c r="L1123" s="62">
        <v>522025.5477893161</v>
      </c>
    </row>
    <row r="1124" spans="1:12" x14ac:dyDescent="0.3">
      <c r="A1124" s="60" t="s">
        <v>33</v>
      </c>
      <c r="B1124" s="60" t="s">
        <v>1690</v>
      </c>
      <c r="C1124" s="60" t="s">
        <v>1690</v>
      </c>
      <c r="D1124" s="60" t="s">
        <v>188</v>
      </c>
      <c r="E1124" s="39">
        <v>0</v>
      </c>
      <c r="F1124" s="60" t="s">
        <v>189</v>
      </c>
      <c r="G1124" s="60" t="s">
        <v>220</v>
      </c>
      <c r="H1124" s="60" t="s">
        <v>191</v>
      </c>
      <c r="I1124" s="60" t="s">
        <v>1705</v>
      </c>
      <c r="J1124" s="61" t="s">
        <v>1710</v>
      </c>
      <c r="K1124" s="62">
        <v>905.91418148181845</v>
      </c>
      <c r="L1124" s="62">
        <v>905.91418148181845</v>
      </c>
    </row>
    <row r="1125" spans="1:12" x14ac:dyDescent="0.3">
      <c r="A1125" s="60" t="s">
        <v>33</v>
      </c>
      <c r="B1125" s="60" t="s">
        <v>1690</v>
      </c>
      <c r="C1125" s="60" t="s">
        <v>1690</v>
      </c>
      <c r="D1125" s="60" t="s">
        <v>188</v>
      </c>
      <c r="E1125" s="39">
        <v>0</v>
      </c>
      <c r="F1125" s="60" t="s">
        <v>189</v>
      </c>
      <c r="G1125" s="60" t="s">
        <v>220</v>
      </c>
      <c r="H1125" s="60" t="s">
        <v>191</v>
      </c>
      <c r="I1125" s="60" t="s">
        <v>1705</v>
      </c>
      <c r="J1125" s="61" t="s">
        <v>1711</v>
      </c>
      <c r="K1125" s="62">
        <v>233175.32097552984</v>
      </c>
      <c r="L1125" s="62">
        <v>233175.32097552984</v>
      </c>
    </row>
    <row r="1126" spans="1:12" x14ac:dyDescent="0.3">
      <c r="A1126" s="60" t="s">
        <v>33</v>
      </c>
      <c r="B1126" s="60" t="s">
        <v>1690</v>
      </c>
      <c r="C1126" s="60" t="s">
        <v>1690</v>
      </c>
      <c r="D1126" s="60" t="s">
        <v>188</v>
      </c>
      <c r="E1126" s="39">
        <v>0</v>
      </c>
      <c r="F1126" s="60" t="s">
        <v>189</v>
      </c>
      <c r="G1126" s="60" t="s">
        <v>220</v>
      </c>
      <c r="H1126" s="60" t="s">
        <v>191</v>
      </c>
      <c r="I1126" s="60" t="s">
        <v>1705</v>
      </c>
      <c r="J1126" s="61" t="s">
        <v>1712</v>
      </c>
      <c r="K1126" s="62">
        <v>2584849.3935996103</v>
      </c>
      <c r="L1126" s="62">
        <v>2584849.3935996103</v>
      </c>
    </row>
    <row r="1127" spans="1:12" ht="15" thickBot="1" x14ac:dyDescent="0.35">
      <c r="A1127" s="60" t="s">
        <v>33</v>
      </c>
      <c r="B1127" s="60" t="s">
        <v>1690</v>
      </c>
      <c r="C1127" s="60" t="s">
        <v>1690</v>
      </c>
      <c r="D1127" s="60" t="s">
        <v>188</v>
      </c>
      <c r="E1127" s="39">
        <v>0</v>
      </c>
      <c r="F1127" s="60" t="s">
        <v>189</v>
      </c>
      <c r="G1127" s="60" t="s">
        <v>191</v>
      </c>
      <c r="H1127" s="60" t="s">
        <v>191</v>
      </c>
      <c r="I1127" s="60" t="s">
        <v>231</v>
      </c>
      <c r="J1127" s="61" t="s">
        <v>1719</v>
      </c>
      <c r="K1127" s="62">
        <v>85220624.054525763</v>
      </c>
      <c r="L1127" s="62">
        <v>117277640.8867901</v>
      </c>
    </row>
    <row r="1128" spans="1:12" x14ac:dyDescent="0.3">
      <c r="A1128" s="60" t="s">
        <v>33</v>
      </c>
      <c r="B1128" s="60" t="s">
        <v>1690</v>
      </c>
      <c r="C1128" s="60" t="s">
        <v>1690</v>
      </c>
      <c r="D1128" s="58"/>
      <c r="E1128" s="39">
        <v>0</v>
      </c>
      <c r="F1128" s="58"/>
      <c r="G1128" s="58"/>
      <c r="H1128" s="58"/>
      <c r="I1128" s="58"/>
      <c r="J1128" s="109" t="s">
        <v>1720</v>
      </c>
      <c r="K1128" s="110">
        <v>345938499.68953538</v>
      </c>
      <c r="L1128" s="110">
        <v>365310219.9217996</v>
      </c>
    </row>
    <row r="1129" spans="1:12" x14ac:dyDescent="0.3">
      <c r="E1129" s="39" t="s">
        <v>1839</v>
      </c>
    </row>
    <row r="1130" spans="1:12" ht="17.399999999999999" x14ac:dyDescent="0.3">
      <c r="A1130" s="60" t="s">
        <v>33</v>
      </c>
      <c r="B1130" s="60" t="s">
        <v>1690</v>
      </c>
      <c r="C1130" s="58"/>
      <c r="D1130" s="58"/>
      <c r="E1130" s="39">
        <v>0</v>
      </c>
      <c r="F1130" s="58"/>
      <c r="G1130" s="58"/>
      <c r="H1130" s="58"/>
      <c r="I1130" s="58"/>
      <c r="J1130" s="63" t="s">
        <v>1720</v>
      </c>
      <c r="K1130" s="64">
        <v>345938499.68953538</v>
      </c>
      <c r="L1130" s="64">
        <v>365310219.9217996</v>
      </c>
    </row>
    <row r="1131" spans="1:12" x14ac:dyDescent="0.3">
      <c r="E1131" s="39" t="s">
        <v>1839</v>
      </c>
    </row>
    <row r="1132" spans="1:12" x14ac:dyDescent="0.3">
      <c r="A1132" s="60" t="s">
        <v>33</v>
      </c>
      <c r="B1132" s="60" t="s">
        <v>1721</v>
      </c>
      <c r="C1132" s="60" t="s">
        <v>1721</v>
      </c>
      <c r="D1132" s="60" t="s">
        <v>957</v>
      </c>
      <c r="E1132" s="39">
        <v>0</v>
      </c>
      <c r="F1132" s="60" t="s">
        <v>283</v>
      </c>
      <c r="G1132" s="60" t="s">
        <v>310</v>
      </c>
      <c r="H1132" s="60" t="s">
        <v>191</v>
      </c>
      <c r="I1132" s="60" t="s">
        <v>1693</v>
      </c>
      <c r="J1132" s="61" t="s">
        <v>1722</v>
      </c>
      <c r="K1132" s="62">
        <v>25193.18</v>
      </c>
      <c r="L1132" s="62">
        <v>25193.18</v>
      </c>
    </row>
    <row r="1133" spans="1:12" x14ac:dyDescent="0.3">
      <c r="A1133" s="60" t="s">
        <v>33</v>
      </c>
      <c r="B1133" s="60" t="s">
        <v>1721</v>
      </c>
      <c r="C1133" s="60" t="s">
        <v>1721</v>
      </c>
      <c r="D1133" s="60" t="s">
        <v>957</v>
      </c>
      <c r="E1133" s="39">
        <v>0</v>
      </c>
      <c r="F1133" s="60" t="s">
        <v>283</v>
      </c>
      <c r="G1133" s="60" t="s">
        <v>310</v>
      </c>
      <c r="H1133" s="60" t="s">
        <v>191</v>
      </c>
      <c r="I1133" s="60" t="s">
        <v>1699</v>
      </c>
      <c r="J1133" s="61" t="s">
        <v>1723</v>
      </c>
      <c r="K1133" s="62">
        <v>399176.46</v>
      </c>
      <c r="L1133" s="62">
        <v>399176.46</v>
      </c>
    </row>
    <row r="1134" spans="1:12" x14ac:dyDescent="0.3">
      <c r="A1134" s="60" t="s">
        <v>33</v>
      </c>
      <c r="B1134" s="60" t="s">
        <v>1721</v>
      </c>
      <c r="C1134" s="60" t="s">
        <v>1721</v>
      </c>
      <c r="D1134" s="60" t="s">
        <v>957</v>
      </c>
      <c r="E1134" s="39">
        <v>0</v>
      </c>
      <c r="F1134" s="60" t="s">
        <v>283</v>
      </c>
      <c r="G1134" s="60" t="s">
        <v>310</v>
      </c>
      <c r="H1134" s="60" t="s">
        <v>191</v>
      </c>
      <c r="I1134" s="60" t="s">
        <v>1701</v>
      </c>
      <c r="J1134" s="61" t="s">
        <v>1724</v>
      </c>
      <c r="K1134" s="62">
        <v>114261.62</v>
      </c>
      <c r="L1134" s="62">
        <v>114261.62</v>
      </c>
    </row>
    <row r="1135" spans="1:12" x14ac:dyDescent="0.3">
      <c r="A1135" s="60" t="s">
        <v>33</v>
      </c>
      <c r="B1135" s="60" t="s">
        <v>1721</v>
      </c>
      <c r="C1135" s="60" t="s">
        <v>1721</v>
      </c>
      <c r="D1135" s="60" t="s">
        <v>827</v>
      </c>
      <c r="E1135" s="39">
        <v>0</v>
      </c>
      <c r="F1135" s="60" t="s">
        <v>283</v>
      </c>
      <c r="G1135" s="60" t="s">
        <v>310</v>
      </c>
      <c r="H1135" s="60" t="s">
        <v>191</v>
      </c>
      <c r="I1135" s="60" t="s">
        <v>1693</v>
      </c>
      <c r="J1135" s="61" t="s">
        <v>1725</v>
      </c>
      <c r="K1135" s="62">
        <v>28426.16</v>
      </c>
      <c r="L1135" s="62">
        <v>28426.16</v>
      </c>
    </row>
    <row r="1136" spans="1:12" ht="15" thickBot="1" x14ac:dyDescent="0.35">
      <c r="A1136" s="60" t="s">
        <v>33</v>
      </c>
      <c r="B1136" s="60" t="s">
        <v>1721</v>
      </c>
      <c r="C1136" s="60" t="s">
        <v>1721</v>
      </c>
      <c r="D1136" s="60" t="s">
        <v>212</v>
      </c>
      <c r="E1136" s="39">
        <v>0</v>
      </c>
      <c r="F1136" s="60" t="s">
        <v>283</v>
      </c>
      <c r="G1136" s="60" t="s">
        <v>310</v>
      </c>
      <c r="H1136" s="60" t="s">
        <v>191</v>
      </c>
      <c r="I1136" s="60" t="s">
        <v>1693</v>
      </c>
      <c r="J1136" s="61" t="s">
        <v>1726</v>
      </c>
      <c r="K1136" s="62">
        <v>31858.14</v>
      </c>
      <c r="L1136" s="62">
        <v>31858.14</v>
      </c>
    </row>
    <row r="1137" spans="1:12" x14ac:dyDescent="0.3">
      <c r="A1137" s="60" t="s">
        <v>33</v>
      </c>
      <c r="B1137" s="60" t="s">
        <v>1721</v>
      </c>
      <c r="C1137" s="60" t="s">
        <v>1721</v>
      </c>
      <c r="D1137" s="58"/>
      <c r="E1137" s="39">
        <v>0</v>
      </c>
      <c r="F1137" s="58"/>
      <c r="G1137" s="58"/>
      <c r="H1137" s="58"/>
      <c r="I1137" s="58"/>
      <c r="J1137" s="109" t="s">
        <v>1727</v>
      </c>
      <c r="K1137" s="110">
        <v>598915.56000000006</v>
      </c>
      <c r="L1137" s="110">
        <v>598915.56000000006</v>
      </c>
    </row>
    <row r="1138" spans="1:12" x14ac:dyDescent="0.3">
      <c r="E1138" s="39" t="s">
        <v>1839</v>
      </c>
    </row>
    <row r="1139" spans="1:12" ht="17.399999999999999" x14ac:dyDescent="0.3">
      <c r="A1139" s="60" t="s">
        <v>33</v>
      </c>
      <c r="B1139" s="60" t="s">
        <v>1721</v>
      </c>
      <c r="C1139" s="58"/>
      <c r="D1139" s="58"/>
      <c r="E1139" s="39">
        <v>0</v>
      </c>
      <c r="F1139" s="58"/>
      <c r="G1139" s="58"/>
      <c r="H1139" s="58"/>
      <c r="I1139" s="58"/>
      <c r="J1139" s="63" t="s">
        <v>1727</v>
      </c>
      <c r="K1139" s="64">
        <v>598915.56000000006</v>
      </c>
      <c r="L1139" s="64">
        <v>598915.56000000006</v>
      </c>
    </row>
    <row r="1140" spans="1:12" x14ac:dyDescent="0.3">
      <c r="E1140" s="39" t="s">
        <v>1839</v>
      </c>
    </row>
    <row r="1141" spans="1:12" x14ac:dyDescent="0.3">
      <c r="A1141" s="60" t="s">
        <v>33</v>
      </c>
      <c r="B1141" s="60" t="s">
        <v>1728</v>
      </c>
      <c r="C1141" s="60" t="s">
        <v>1728</v>
      </c>
      <c r="D1141" s="60" t="s">
        <v>188</v>
      </c>
      <c r="E1141" s="39">
        <v>0</v>
      </c>
      <c r="F1141" s="60" t="s">
        <v>189</v>
      </c>
      <c r="G1141" s="60" t="s">
        <v>220</v>
      </c>
      <c r="H1141" s="60" t="s">
        <v>191</v>
      </c>
      <c r="I1141" s="60" t="s">
        <v>1729</v>
      </c>
      <c r="J1141" s="61" t="s">
        <v>1736</v>
      </c>
      <c r="K1141" s="62">
        <v>88290.4</v>
      </c>
      <c r="L1141" s="62">
        <v>88290.4</v>
      </c>
    </row>
    <row r="1142" spans="1:12" ht="15" thickBot="1" x14ac:dyDescent="0.35">
      <c r="A1142" s="60" t="s">
        <v>33</v>
      </c>
      <c r="B1142" s="60" t="s">
        <v>1728</v>
      </c>
      <c r="C1142" s="60" t="s">
        <v>1728</v>
      </c>
      <c r="D1142" s="60" t="s">
        <v>188</v>
      </c>
      <c r="E1142" s="39">
        <v>0</v>
      </c>
      <c r="F1142" s="60" t="s">
        <v>189</v>
      </c>
      <c r="G1142" s="60" t="s">
        <v>220</v>
      </c>
      <c r="H1142" s="60" t="s">
        <v>191</v>
      </c>
      <c r="I1142" s="60" t="s">
        <v>1729</v>
      </c>
      <c r="J1142" s="61" t="s">
        <v>1737</v>
      </c>
      <c r="K1142" s="62">
        <v>95251.02</v>
      </c>
      <c r="L1142" s="62">
        <v>95251.02</v>
      </c>
    </row>
    <row r="1143" spans="1:12" x14ac:dyDescent="0.3">
      <c r="A1143" s="60" t="s">
        <v>33</v>
      </c>
      <c r="B1143" s="60" t="s">
        <v>1728</v>
      </c>
      <c r="C1143" s="60" t="s">
        <v>1728</v>
      </c>
      <c r="D1143" s="58"/>
      <c r="E1143" s="39">
        <v>0</v>
      </c>
      <c r="F1143" s="58"/>
      <c r="G1143" s="58"/>
      <c r="H1143" s="58"/>
      <c r="I1143" s="58"/>
      <c r="J1143" s="109" t="s">
        <v>1787</v>
      </c>
      <c r="K1143" s="110">
        <v>183541.41999999998</v>
      </c>
      <c r="L1143" s="110">
        <v>183541.41999999998</v>
      </c>
    </row>
    <row r="1144" spans="1:12" x14ac:dyDescent="0.3">
      <c r="E1144" s="39" t="s">
        <v>1839</v>
      </c>
    </row>
    <row r="1145" spans="1:12" ht="17.399999999999999" x14ac:dyDescent="0.3">
      <c r="A1145" s="60" t="s">
        <v>33</v>
      </c>
      <c r="B1145" s="60" t="s">
        <v>1728</v>
      </c>
      <c r="C1145" s="58"/>
      <c r="D1145" s="58"/>
      <c r="E1145" s="39">
        <v>0</v>
      </c>
      <c r="F1145" s="58"/>
      <c r="G1145" s="58"/>
      <c r="H1145" s="58"/>
      <c r="I1145" s="58"/>
      <c r="J1145" s="63" t="s">
        <v>1787</v>
      </c>
      <c r="K1145" s="64">
        <v>183541.41999999998</v>
      </c>
      <c r="L1145" s="64">
        <v>183541.41999999998</v>
      </c>
    </row>
    <row r="1146" spans="1:12" ht="15" x14ac:dyDescent="0.25">
      <c r="E1146" s="39" t="s">
        <v>1839</v>
      </c>
    </row>
    <row r="1147" spans="1:12" ht="15" thickBot="1" x14ac:dyDescent="0.35">
      <c r="A1147" s="60" t="s">
        <v>33</v>
      </c>
      <c r="B1147" s="60" t="s">
        <v>1788</v>
      </c>
      <c r="C1147" s="60" t="s">
        <v>1788</v>
      </c>
      <c r="D1147" s="60" t="s">
        <v>188</v>
      </c>
      <c r="E1147" s="39">
        <v>0</v>
      </c>
      <c r="F1147" s="60" t="s">
        <v>189</v>
      </c>
      <c r="G1147" s="60" t="s">
        <v>191</v>
      </c>
      <c r="H1147" s="60" t="s">
        <v>1789</v>
      </c>
      <c r="I1147" s="60" t="s">
        <v>231</v>
      </c>
      <c r="J1147" s="61" t="s">
        <v>1790</v>
      </c>
      <c r="K1147" s="62">
        <v>-11262.572586742604</v>
      </c>
      <c r="L1147" s="62">
        <v>-11265.063210294389</v>
      </c>
    </row>
    <row r="1148" spans="1:12" x14ac:dyDescent="0.3">
      <c r="A1148" s="60" t="s">
        <v>33</v>
      </c>
      <c r="B1148" s="60" t="s">
        <v>1788</v>
      </c>
      <c r="C1148" s="60" t="s">
        <v>1788</v>
      </c>
      <c r="D1148" s="58"/>
      <c r="E1148" s="39">
        <v>0</v>
      </c>
      <c r="F1148" s="58"/>
      <c r="G1148" s="58"/>
      <c r="H1148" s="58"/>
      <c r="I1148" s="58"/>
      <c r="J1148" s="109" t="s">
        <v>1791</v>
      </c>
      <c r="K1148" s="110">
        <v>-11262.572586742604</v>
      </c>
      <c r="L1148" s="110">
        <v>-11265.063210294389</v>
      </c>
    </row>
    <row r="1149" spans="1:12" x14ac:dyDescent="0.3">
      <c r="E1149" s="39" t="s">
        <v>1839</v>
      </c>
    </row>
    <row r="1150" spans="1:12" ht="17.399999999999999" x14ac:dyDescent="0.3">
      <c r="A1150" s="60" t="s">
        <v>33</v>
      </c>
      <c r="B1150" s="60" t="s">
        <v>1788</v>
      </c>
      <c r="C1150" s="58"/>
      <c r="D1150" s="58"/>
      <c r="E1150" s="39">
        <v>0</v>
      </c>
      <c r="F1150" s="58"/>
      <c r="G1150" s="58"/>
      <c r="H1150" s="58"/>
      <c r="I1150" s="58"/>
      <c r="J1150" s="63" t="s">
        <v>1791</v>
      </c>
      <c r="K1150" s="64">
        <v>-11262.572586742604</v>
      </c>
      <c r="L1150" s="64">
        <v>-11265.063210294389</v>
      </c>
    </row>
    <row r="1151" spans="1:12" x14ac:dyDescent="0.3">
      <c r="E1151" s="39" t="s">
        <v>1839</v>
      </c>
    </row>
    <row r="1152" spans="1:12" ht="21" x14ac:dyDescent="0.4">
      <c r="A1152" s="60" t="s">
        <v>33</v>
      </c>
      <c r="B1152" s="58"/>
      <c r="C1152" s="58"/>
      <c r="D1152" s="58"/>
      <c r="E1152" s="39">
        <v>0</v>
      </c>
      <c r="F1152" s="58"/>
      <c r="G1152" s="58"/>
      <c r="H1152" s="58"/>
      <c r="I1152" s="58"/>
      <c r="J1152" s="65" t="s">
        <v>1792</v>
      </c>
      <c r="K1152" s="66">
        <v>46163257274.028091</v>
      </c>
      <c r="L1152" s="66">
        <v>48472393121.748093</v>
      </c>
    </row>
    <row r="1153" spans="1:11" x14ac:dyDescent="0.3">
      <c r="K1153" s="13"/>
    </row>
    <row r="1155" spans="1:11" x14ac:dyDescent="0.3">
      <c r="A1155" s="117" t="s">
        <v>1920</v>
      </c>
      <c r="B1155" s="117"/>
      <c r="C1155" s="117"/>
      <c r="D1155" s="117"/>
      <c r="E1155" s="117"/>
    </row>
    <row r="1156" spans="1:11" ht="43.2" x14ac:dyDescent="0.3">
      <c r="A1156" s="26" t="s">
        <v>1917</v>
      </c>
      <c r="B1156" s="26"/>
      <c r="C1156" s="26"/>
      <c r="D1156" s="16" t="s">
        <v>1918</v>
      </c>
      <c r="E1156" s="16" t="s">
        <v>1919</v>
      </c>
    </row>
    <row r="1157" spans="1:11" x14ac:dyDescent="0.3">
      <c r="A1157" s="15" t="s">
        <v>102</v>
      </c>
      <c r="B1157" s="26" t="s">
        <v>0</v>
      </c>
      <c r="C1157" s="26"/>
      <c r="D1157" s="9"/>
      <c r="E1157" s="9"/>
    </row>
    <row r="1158" spans="1:11" x14ac:dyDescent="0.3">
      <c r="A1158" s="26">
        <v>1</v>
      </c>
      <c r="B1158" s="26"/>
      <c r="C1158" s="26" t="s">
        <v>8</v>
      </c>
      <c r="D1158" s="4">
        <v>0</v>
      </c>
      <c r="E1158" s="4"/>
    </row>
    <row r="1159" spans="1:11" x14ac:dyDescent="0.3">
      <c r="A1159" s="26">
        <v>2</v>
      </c>
      <c r="B1159" s="26"/>
      <c r="C1159" s="26" t="s">
        <v>1</v>
      </c>
      <c r="D1159" s="4">
        <v>-540812.72000000009</v>
      </c>
      <c r="E1159" s="4"/>
    </row>
    <row r="1160" spans="1:11" x14ac:dyDescent="0.3">
      <c r="A1160" s="26">
        <v>3</v>
      </c>
      <c r="B1160" s="26"/>
      <c r="C1160" s="26" t="s">
        <v>2</v>
      </c>
      <c r="D1160" s="4">
        <v>-529415.5199999999</v>
      </c>
      <c r="E1160" s="4"/>
    </row>
    <row r="1161" spans="1:11" x14ac:dyDescent="0.3">
      <c r="A1161" s="26">
        <v>4</v>
      </c>
      <c r="B1161" s="26"/>
      <c r="C1161" s="26" t="s">
        <v>3</v>
      </c>
      <c r="D1161" s="4">
        <v>-682055.60000000009</v>
      </c>
      <c r="E1161" s="4"/>
    </row>
    <row r="1162" spans="1:11" x14ac:dyDescent="0.3">
      <c r="A1162" s="26">
        <v>5</v>
      </c>
      <c r="B1162" s="26"/>
      <c r="C1162" s="26" t="s">
        <v>4</v>
      </c>
      <c r="D1162" s="4">
        <v>-84911.290000000008</v>
      </c>
      <c r="E1162" s="4"/>
    </row>
    <row r="1163" spans="1:11" x14ac:dyDescent="0.3">
      <c r="A1163" s="26">
        <v>6</v>
      </c>
      <c r="B1163" s="26"/>
      <c r="C1163" s="8" t="s">
        <v>149</v>
      </c>
      <c r="D1163" s="5">
        <v>1837195.1300000001</v>
      </c>
      <c r="E1163" s="5"/>
    </row>
    <row r="1164" spans="1:11" x14ac:dyDescent="0.3">
      <c r="A1164" s="26"/>
      <c r="B1164" s="26"/>
      <c r="C1164" s="1" t="s">
        <v>5</v>
      </c>
      <c r="D1164" s="4">
        <v>0</v>
      </c>
      <c r="E1164" s="4"/>
    </row>
    <row r="1165" spans="1:11" x14ac:dyDescent="0.3">
      <c r="A1165" s="26"/>
      <c r="B1165" s="26"/>
      <c r="C1165" s="26"/>
      <c r="D1165" s="9"/>
      <c r="E1165" s="9"/>
    </row>
    <row r="1166" spans="1:11" x14ac:dyDescent="0.3">
      <c r="A1166" s="19" t="s">
        <v>6</v>
      </c>
      <c r="B1166" s="26" t="s">
        <v>10</v>
      </c>
      <c r="C1166" s="26"/>
      <c r="D1166" s="9"/>
      <c r="E1166" s="9"/>
    </row>
    <row r="1167" spans="1:11" x14ac:dyDescent="0.3">
      <c r="A1167" s="26">
        <v>7</v>
      </c>
      <c r="B1167" s="26"/>
      <c r="C1167" s="26" t="s">
        <v>7</v>
      </c>
      <c r="D1167" s="4">
        <v>-8988403.1399999987</v>
      </c>
      <c r="E1167" s="4"/>
    </row>
    <row r="1168" spans="1:11" x14ac:dyDescent="0.3">
      <c r="A1168" s="26">
        <v>8</v>
      </c>
      <c r="B1168" s="26"/>
      <c r="C1168" s="26" t="s">
        <v>8</v>
      </c>
      <c r="D1168" s="4">
        <v>-14806982.25</v>
      </c>
      <c r="E1168" s="4"/>
    </row>
    <row r="1169" spans="1:5" x14ac:dyDescent="0.3">
      <c r="A1169" s="26">
        <v>9</v>
      </c>
      <c r="B1169" s="26"/>
      <c r="C1169" s="26" t="s">
        <v>150</v>
      </c>
      <c r="D1169" s="5">
        <v>23795385.390000001</v>
      </c>
      <c r="E1169" s="5"/>
    </row>
    <row r="1170" spans="1:5" x14ac:dyDescent="0.3">
      <c r="A1170" s="26"/>
      <c r="B1170" s="26"/>
      <c r="C1170" s="1" t="s">
        <v>9</v>
      </c>
      <c r="D1170" s="4"/>
      <c r="E1170" s="4"/>
    </row>
    <row r="1171" spans="1:5" x14ac:dyDescent="0.3">
      <c r="A1171" s="26"/>
      <c r="B1171" s="26"/>
      <c r="C1171" s="26"/>
      <c r="D1171" s="9"/>
      <c r="E1171" s="9"/>
    </row>
    <row r="1172" spans="1:5" x14ac:dyDescent="0.3">
      <c r="A1172" s="15" t="s">
        <v>168</v>
      </c>
      <c r="B1172" s="26" t="s">
        <v>11</v>
      </c>
      <c r="C1172" s="26"/>
      <c r="D1172" s="9"/>
      <c r="E1172" s="9"/>
    </row>
    <row r="1173" spans="1:5" x14ac:dyDescent="0.3">
      <c r="A1173" s="26">
        <v>10</v>
      </c>
      <c r="B1173" s="26"/>
      <c r="C1173" s="26" t="s">
        <v>12</v>
      </c>
      <c r="D1173" s="4">
        <v>-765153.74</v>
      </c>
      <c r="E1173" s="87"/>
    </row>
    <row r="1174" spans="1:5" x14ac:dyDescent="0.3">
      <c r="A1174" s="26">
        <v>11</v>
      </c>
      <c r="B1174" s="26"/>
      <c r="C1174" s="26" t="s">
        <v>13</v>
      </c>
      <c r="D1174" s="4">
        <v>-3846993.5300000003</v>
      </c>
      <c r="E1174" s="87"/>
    </row>
    <row r="1175" spans="1:5" x14ac:dyDescent="0.3">
      <c r="A1175" s="26">
        <v>12</v>
      </c>
      <c r="B1175" s="26"/>
      <c r="C1175" s="26" t="s">
        <v>1</v>
      </c>
      <c r="D1175" s="4">
        <v>-1027346.5800000001</v>
      </c>
      <c r="E1175" s="4"/>
    </row>
    <row r="1176" spans="1:5" x14ac:dyDescent="0.3">
      <c r="A1176" s="26">
        <v>13</v>
      </c>
      <c r="B1176" s="26"/>
      <c r="C1176" s="26" t="s">
        <v>2</v>
      </c>
      <c r="D1176" s="4">
        <v>-2883427.93</v>
      </c>
      <c r="E1176" s="4"/>
    </row>
    <row r="1177" spans="1:5" x14ac:dyDescent="0.3">
      <c r="A1177" s="26">
        <v>14</v>
      </c>
      <c r="B1177" s="26"/>
      <c r="C1177" s="26" t="s">
        <v>14</v>
      </c>
      <c r="D1177" s="4">
        <v>-2223493.83</v>
      </c>
      <c r="E1177" s="4"/>
    </row>
    <row r="1178" spans="1:5" x14ac:dyDescent="0.3">
      <c r="A1178" s="26">
        <v>15</v>
      </c>
      <c r="B1178" s="26"/>
      <c r="C1178" s="26" t="s">
        <v>8</v>
      </c>
      <c r="D1178" s="4">
        <v>-926541.68</v>
      </c>
      <c r="E1178" s="4"/>
    </row>
    <row r="1179" spans="1:5" x14ac:dyDescent="0.3">
      <c r="A1179" s="26">
        <v>16</v>
      </c>
      <c r="B1179" s="26"/>
      <c r="C1179" s="26" t="s">
        <v>15</v>
      </c>
      <c r="D1179" s="4">
        <v>-1341816.5799999998</v>
      </c>
      <c r="E1179" s="4"/>
    </row>
    <row r="1180" spans="1:5" x14ac:dyDescent="0.3">
      <c r="A1180" s="26">
        <v>17</v>
      </c>
      <c r="B1180" s="26"/>
      <c r="C1180" s="26" t="s">
        <v>16</v>
      </c>
      <c r="D1180" s="4">
        <v>-734674.86</v>
      </c>
      <c r="E1180" s="4"/>
    </row>
    <row r="1181" spans="1:5" x14ac:dyDescent="0.3">
      <c r="A1181" s="26">
        <v>18</v>
      </c>
      <c r="B1181" s="26"/>
      <c r="C1181" s="26" t="s">
        <v>17</v>
      </c>
      <c r="D1181" s="4">
        <v>-483216.30999999994</v>
      </c>
      <c r="E1181" s="4"/>
    </row>
    <row r="1182" spans="1:5" x14ac:dyDescent="0.3">
      <c r="A1182" s="26">
        <v>19</v>
      </c>
      <c r="B1182" s="26"/>
      <c r="C1182" s="26" t="s">
        <v>18</v>
      </c>
      <c r="D1182" s="4">
        <v>-8715240.2300000004</v>
      </c>
      <c r="E1182" s="4"/>
    </row>
    <row r="1183" spans="1:5" x14ac:dyDescent="0.3">
      <c r="A1183" s="26">
        <v>20</v>
      </c>
      <c r="B1183" s="26"/>
      <c r="C1183" s="26" t="s">
        <v>150</v>
      </c>
      <c r="D1183" s="5">
        <v>30110949.590000004</v>
      </c>
      <c r="E1183" s="5"/>
    </row>
    <row r="1184" spans="1:5" x14ac:dyDescent="0.3">
      <c r="A1184" s="26"/>
      <c r="B1184" s="26"/>
      <c r="C1184" s="1" t="s">
        <v>19</v>
      </c>
      <c r="D1184" s="4">
        <v>7163044.3200000003</v>
      </c>
      <c r="E1184" s="4"/>
    </row>
    <row r="1185" spans="1:6" x14ac:dyDescent="0.3">
      <c r="A1185" s="26"/>
      <c r="B1185" s="26"/>
      <c r="C1185" s="26"/>
      <c r="D1185" s="9"/>
      <c r="E1185" s="9"/>
    </row>
    <row r="1186" spans="1:6" x14ac:dyDescent="0.3">
      <c r="A1186" s="26">
        <v>21</v>
      </c>
      <c r="B1186" s="26"/>
      <c r="C1186" s="2" t="s">
        <v>20</v>
      </c>
      <c r="D1186" s="26"/>
      <c r="E1186" s="88"/>
    </row>
    <row r="1187" spans="1:6" x14ac:dyDescent="0.3">
      <c r="A1187" s="26">
        <v>22</v>
      </c>
      <c r="B1187" s="26"/>
      <c r="C1187" s="2" t="s">
        <v>21</v>
      </c>
      <c r="D1187" s="5">
        <v>-3818130.23</v>
      </c>
      <c r="E1187" s="5"/>
    </row>
    <row r="1188" spans="1:6" x14ac:dyDescent="0.3">
      <c r="A1188" s="26"/>
      <c r="B1188" s="26"/>
      <c r="C1188" s="1" t="s">
        <v>22</v>
      </c>
      <c r="D1188" s="4">
        <v>-3818130.23</v>
      </c>
      <c r="E1188" s="4"/>
    </row>
    <row r="1189" spans="1:6" x14ac:dyDescent="0.3">
      <c r="A1189" s="15" t="s">
        <v>112</v>
      </c>
      <c r="B1189" s="26"/>
      <c r="C1189" s="26"/>
      <c r="D1189" s="9"/>
      <c r="E1189" s="9"/>
    </row>
    <row r="1190" spans="1:6" x14ac:dyDescent="0.3">
      <c r="A1190" s="26">
        <v>23</v>
      </c>
      <c r="B1190" s="26"/>
      <c r="C1190" s="26" t="s">
        <v>23</v>
      </c>
      <c r="D1190" s="4">
        <v>-38781.53</v>
      </c>
      <c r="E1190" s="4">
        <v>13465586.389373319</v>
      </c>
    </row>
    <row r="1191" spans="1:6" x14ac:dyDescent="0.3">
      <c r="A1191" s="26">
        <v>24</v>
      </c>
      <c r="B1191" s="26"/>
      <c r="C1191" s="26" t="s">
        <v>24</v>
      </c>
      <c r="D1191" s="4">
        <v>-13649.71</v>
      </c>
      <c r="E1191" s="4">
        <v>-1723204.4048546869</v>
      </c>
    </row>
    <row r="1192" spans="1:6" x14ac:dyDescent="0.3">
      <c r="A1192" s="26">
        <v>25</v>
      </c>
      <c r="B1192" s="26"/>
      <c r="C1192" s="26" t="s">
        <v>2</v>
      </c>
      <c r="D1192" s="4">
        <v>-115213.28999999998</v>
      </c>
      <c r="E1192" s="4">
        <v>-11742381.984518632</v>
      </c>
    </row>
    <row r="1193" spans="1:6" x14ac:dyDescent="0.3">
      <c r="A1193" s="26">
        <v>26</v>
      </c>
      <c r="B1193" s="26"/>
      <c r="C1193" s="26" t="s">
        <v>25</v>
      </c>
      <c r="D1193" s="4">
        <v>-1044618.1399999999</v>
      </c>
      <c r="E1193" s="4"/>
    </row>
    <row r="1194" spans="1:6" x14ac:dyDescent="0.3">
      <c r="A1194" s="26">
        <v>27</v>
      </c>
      <c r="B1194" s="26"/>
      <c r="C1194" s="26" t="s">
        <v>1</v>
      </c>
      <c r="D1194" s="4">
        <v>-1054990.8999999999</v>
      </c>
      <c r="E1194" s="4"/>
    </row>
    <row r="1195" spans="1:6" x14ac:dyDescent="0.3">
      <c r="A1195" s="26">
        <v>28</v>
      </c>
      <c r="B1195" s="26"/>
      <c r="C1195" s="26" t="s">
        <v>26</v>
      </c>
      <c r="D1195" s="5">
        <v>-1077660.52</v>
      </c>
      <c r="E1195" s="5"/>
    </row>
    <row r="1196" spans="1:6" x14ac:dyDescent="0.3">
      <c r="A1196" s="26"/>
      <c r="B1196" s="26"/>
      <c r="C1196" s="1" t="s">
        <v>27</v>
      </c>
      <c r="D1196" s="4">
        <v>-3344914.09</v>
      </c>
      <c r="E1196" s="4"/>
    </row>
    <row r="1197" spans="1:6" x14ac:dyDescent="0.3">
      <c r="A1197" s="26"/>
      <c r="B1197" s="26"/>
      <c r="C1197" s="26"/>
      <c r="D1197" s="9"/>
      <c r="E1197" s="9"/>
    </row>
    <row r="1198" spans="1:6" ht="15" thickBot="1" x14ac:dyDescent="0.35">
      <c r="A1198" s="89"/>
      <c r="B1198" s="89"/>
      <c r="C1198" s="90"/>
      <c r="D1198" s="4"/>
      <c r="E1198" s="4"/>
    </row>
    <row r="1199" spans="1:6" ht="27" thickBot="1" x14ac:dyDescent="0.35">
      <c r="A1199" s="95" t="s">
        <v>1921</v>
      </c>
      <c r="B1199" s="95" t="s">
        <v>1922</v>
      </c>
      <c r="C1199" s="29" t="s">
        <v>1923</v>
      </c>
      <c r="D1199" s="29" t="s">
        <v>169</v>
      </c>
      <c r="E1199" s="29" t="s">
        <v>1924</v>
      </c>
      <c r="F1199" s="29" t="s">
        <v>1925</v>
      </c>
    </row>
    <row r="1200" spans="1:6" x14ac:dyDescent="0.3">
      <c r="A1200" s="96">
        <v>1</v>
      </c>
      <c r="B1200" s="96">
        <v>8</v>
      </c>
      <c r="C1200" s="30" t="s">
        <v>160</v>
      </c>
      <c r="D1200" s="30" t="s">
        <v>58</v>
      </c>
      <c r="E1200" s="97" t="s">
        <v>1926</v>
      </c>
      <c r="F1200" s="31">
        <v>0</v>
      </c>
    </row>
    <row r="1201" spans="1:6" x14ac:dyDescent="0.3">
      <c r="A1201" s="96">
        <v>1</v>
      </c>
      <c r="B1201" s="96">
        <v>8</v>
      </c>
      <c r="C1201" s="30" t="s">
        <v>160</v>
      </c>
      <c r="D1201" s="30" t="s">
        <v>65</v>
      </c>
      <c r="E1201" s="97" t="s">
        <v>1926</v>
      </c>
      <c r="F1201" s="100">
        <v>-60138747.409999996</v>
      </c>
    </row>
    <row r="1202" spans="1:6" x14ac:dyDescent="0.3">
      <c r="A1202" s="96">
        <v>1</v>
      </c>
      <c r="B1202" s="96">
        <v>8</v>
      </c>
      <c r="C1202" s="30" t="s">
        <v>160</v>
      </c>
      <c r="D1202" s="30" t="s">
        <v>66</v>
      </c>
      <c r="E1202" s="97" t="s">
        <v>1926</v>
      </c>
      <c r="F1202" s="100">
        <v>-8742.4353651624951</v>
      </c>
    </row>
    <row r="1203" spans="1:6" x14ac:dyDescent="0.3">
      <c r="A1203" s="96">
        <v>1</v>
      </c>
      <c r="B1203" s="96">
        <v>8</v>
      </c>
      <c r="C1203" s="30" t="s">
        <v>160</v>
      </c>
      <c r="D1203" s="30" t="s">
        <v>68</v>
      </c>
      <c r="E1203" s="97" t="s">
        <v>1926</v>
      </c>
      <c r="F1203" s="100">
        <v>-31107274.52</v>
      </c>
    </row>
    <row r="1204" spans="1:6" x14ac:dyDescent="0.3">
      <c r="A1204" s="96">
        <v>1</v>
      </c>
      <c r="B1204" s="96">
        <v>7</v>
      </c>
      <c r="C1204" s="30" t="s">
        <v>160</v>
      </c>
      <c r="D1204" s="30" t="s">
        <v>59</v>
      </c>
      <c r="E1204" s="97" t="s">
        <v>1926</v>
      </c>
      <c r="F1204" s="100">
        <v>-8478.66</v>
      </c>
    </row>
    <row r="1205" spans="1:6" x14ac:dyDescent="0.3">
      <c r="A1205" s="96">
        <v>1</v>
      </c>
      <c r="B1205" s="96">
        <v>7</v>
      </c>
      <c r="C1205" s="30" t="s">
        <v>160</v>
      </c>
      <c r="D1205" s="30" t="s">
        <v>71</v>
      </c>
      <c r="E1205" s="97" t="s">
        <v>1926</v>
      </c>
      <c r="F1205" s="100">
        <v>-36239.089999999997</v>
      </c>
    </row>
    <row r="1206" spans="1:6" x14ac:dyDescent="0.3">
      <c r="A1206" s="96">
        <v>1</v>
      </c>
      <c r="B1206" s="96">
        <v>7</v>
      </c>
      <c r="C1206" s="30" t="s">
        <v>160</v>
      </c>
      <c r="D1206" s="30" t="s">
        <v>72</v>
      </c>
      <c r="E1206" s="97" t="s">
        <v>1926</v>
      </c>
      <c r="F1206" s="100">
        <v>-31027206.760000002</v>
      </c>
    </row>
    <row r="1207" spans="1:6" x14ac:dyDescent="0.3">
      <c r="A1207" s="96">
        <v>1</v>
      </c>
      <c r="B1207" s="96">
        <v>7</v>
      </c>
      <c r="C1207" s="30" t="s">
        <v>160</v>
      </c>
      <c r="D1207" s="30" t="s">
        <v>73</v>
      </c>
      <c r="E1207" s="97" t="s">
        <v>1926</v>
      </c>
      <c r="F1207" s="100">
        <v>-25645443</v>
      </c>
    </row>
    <row r="1208" spans="1:6" x14ac:dyDescent="0.3">
      <c r="A1208" s="96">
        <v>1</v>
      </c>
      <c r="B1208" s="96">
        <v>30</v>
      </c>
      <c r="C1208" s="30" t="s">
        <v>162</v>
      </c>
      <c r="D1208" s="30" t="s">
        <v>32</v>
      </c>
      <c r="E1208" s="97" t="s">
        <v>1926</v>
      </c>
      <c r="F1208" s="31">
        <v>-1642757.3750123323</v>
      </c>
    </row>
    <row r="1209" spans="1:6" x14ac:dyDescent="0.3">
      <c r="A1209" s="96">
        <v>1</v>
      </c>
      <c r="B1209" s="96">
        <v>33</v>
      </c>
      <c r="C1209" s="30" t="s">
        <v>163</v>
      </c>
      <c r="D1209" s="30" t="s">
        <v>35</v>
      </c>
      <c r="E1209" s="97" t="s">
        <v>1926</v>
      </c>
      <c r="F1209" s="31">
        <v>-9.0770518635266804</v>
      </c>
    </row>
    <row r="1210" spans="1:6" x14ac:dyDescent="0.3">
      <c r="A1210" s="96">
        <v>1</v>
      </c>
      <c r="B1210" s="96">
        <v>34</v>
      </c>
      <c r="C1210" s="30" t="s">
        <v>163</v>
      </c>
      <c r="D1210" s="30" t="s">
        <v>36</v>
      </c>
      <c r="E1210" s="97" t="s">
        <v>1926</v>
      </c>
      <c r="F1210" s="31">
        <v>-12.657094284883433</v>
      </c>
    </row>
    <row r="1211" spans="1:6" x14ac:dyDescent="0.3">
      <c r="A1211" s="96">
        <v>1</v>
      </c>
      <c r="B1211" s="96">
        <v>36</v>
      </c>
      <c r="C1211" s="30" t="s">
        <v>163</v>
      </c>
      <c r="D1211" s="30" t="s">
        <v>38</v>
      </c>
      <c r="E1211" s="97" t="s">
        <v>1926</v>
      </c>
      <c r="F1211" s="31">
        <v>-66.25422245325521</v>
      </c>
    </row>
    <row r="1212" spans="1:6" x14ac:dyDescent="0.3">
      <c r="A1212" s="96">
        <v>1</v>
      </c>
      <c r="B1212" s="96">
        <v>38</v>
      </c>
      <c r="C1212" s="30" t="s">
        <v>163</v>
      </c>
      <c r="D1212" s="30" t="s">
        <v>40</v>
      </c>
      <c r="E1212" s="97" t="s">
        <v>1926</v>
      </c>
      <c r="F1212" s="31">
        <v>-0.43999962331711362</v>
      </c>
    </row>
    <row r="1213" spans="1:6" ht="15" thickBot="1" x14ac:dyDescent="0.35">
      <c r="A1213" s="96">
        <v>1</v>
      </c>
      <c r="B1213" s="96">
        <v>44</v>
      </c>
      <c r="C1213" s="30" t="s">
        <v>166</v>
      </c>
      <c r="D1213" s="30" t="s">
        <v>32</v>
      </c>
      <c r="E1213" s="97" t="s">
        <v>1926</v>
      </c>
      <c r="F1213" s="31">
        <v>-340.65149533242095</v>
      </c>
    </row>
    <row r="1214" spans="1:6" x14ac:dyDescent="0.3">
      <c r="A1214" s="26"/>
      <c r="B1214" s="26"/>
      <c r="C1214" s="26"/>
      <c r="D1214" s="26"/>
      <c r="E1214" s="98"/>
      <c r="F1214" s="99">
        <v>-149615318.33024105</v>
      </c>
    </row>
    <row r="1215" spans="1:6" x14ac:dyDescent="0.3">
      <c r="A1215" s="89"/>
      <c r="B1215" s="89"/>
      <c r="C1215" s="89"/>
      <c r="D1215" s="91"/>
      <c r="E1215" s="91"/>
    </row>
    <row r="1216" spans="1:6" x14ac:dyDescent="0.3">
      <c r="A1216" s="89"/>
      <c r="B1216" s="89"/>
      <c r="C1216" s="89"/>
      <c r="D1216" s="91"/>
      <c r="E1216" s="91"/>
    </row>
    <row r="1217" spans="1:5" x14ac:dyDescent="0.3">
      <c r="A1217" s="89"/>
      <c r="B1217" s="89"/>
      <c r="C1217" s="89"/>
      <c r="D1217" s="91"/>
      <c r="E1217" s="91"/>
    </row>
    <row r="1218" spans="1:5" x14ac:dyDescent="0.3">
      <c r="A1218" s="89"/>
      <c r="B1218" s="89"/>
      <c r="C1218" s="89"/>
      <c r="D1218" s="4"/>
      <c r="E1218" s="4"/>
    </row>
    <row r="1219" spans="1:5" x14ac:dyDescent="0.3">
      <c r="A1219" s="89"/>
      <c r="B1219" s="89"/>
      <c r="C1219" s="89"/>
      <c r="D1219" s="4"/>
      <c r="E1219" s="4"/>
    </row>
    <row r="1220" spans="1:5" x14ac:dyDescent="0.3">
      <c r="A1220" s="89"/>
      <c r="B1220" s="89"/>
      <c r="C1220" s="89"/>
      <c r="D1220" s="4"/>
      <c r="E1220" s="4"/>
    </row>
    <row r="1221" spans="1:5" x14ac:dyDescent="0.3">
      <c r="A1221" s="89"/>
      <c r="B1221" s="89"/>
      <c r="C1221" s="89"/>
      <c r="D1221" s="4"/>
      <c r="E1221" s="4"/>
    </row>
    <row r="1222" spans="1:5" x14ac:dyDescent="0.3">
      <c r="A1222" s="89"/>
      <c r="B1222" s="89"/>
      <c r="C1222" s="89"/>
      <c r="D1222" s="4"/>
      <c r="E1222" s="4"/>
    </row>
    <row r="1223" spans="1:5" x14ac:dyDescent="0.3">
      <c r="A1223" s="89"/>
      <c r="B1223" s="89"/>
      <c r="C1223" s="89"/>
      <c r="D1223" s="4"/>
      <c r="E1223" s="4"/>
    </row>
    <row r="1224" spans="1:5" x14ac:dyDescent="0.3">
      <c r="A1224" s="89"/>
      <c r="B1224" s="89"/>
      <c r="C1224" s="89"/>
      <c r="D1224" s="4"/>
      <c r="E1224" s="4"/>
    </row>
    <row r="1225" spans="1:5" x14ac:dyDescent="0.3">
      <c r="A1225" s="89"/>
      <c r="B1225" s="89"/>
      <c r="C1225" s="89"/>
      <c r="D1225" s="4"/>
      <c r="E1225" s="4"/>
    </row>
    <row r="1226" spans="1:5" x14ac:dyDescent="0.3">
      <c r="A1226" s="89"/>
      <c r="B1226" s="89"/>
      <c r="C1226" s="89"/>
      <c r="D1226" s="4"/>
      <c r="E1226" s="4"/>
    </row>
    <row r="1227" spans="1:5" x14ac:dyDescent="0.3">
      <c r="A1227" s="89"/>
      <c r="B1227" s="89"/>
      <c r="C1227" s="89"/>
      <c r="D1227" s="4"/>
      <c r="E1227" s="4"/>
    </row>
    <row r="1228" spans="1:5" x14ac:dyDescent="0.3">
      <c r="A1228" s="89"/>
      <c r="B1228" s="89"/>
      <c r="C1228" s="89"/>
      <c r="D1228" s="4"/>
      <c r="E1228" s="4"/>
    </row>
    <row r="1229" spans="1:5" x14ac:dyDescent="0.3">
      <c r="A1229" s="89"/>
      <c r="B1229" s="89"/>
      <c r="C1229" s="89"/>
      <c r="D1229" s="4"/>
      <c r="E1229" s="4"/>
    </row>
    <row r="1230" spans="1:5" x14ac:dyDescent="0.3">
      <c r="A1230" s="89"/>
      <c r="B1230" s="89"/>
      <c r="C1230" s="89"/>
      <c r="D1230" s="4"/>
      <c r="E1230" s="4"/>
    </row>
    <row r="1231" spans="1:5" x14ac:dyDescent="0.3">
      <c r="A1231" s="89"/>
      <c r="B1231" s="89"/>
      <c r="C1231" s="89"/>
      <c r="D1231" s="4"/>
      <c r="E1231" s="4"/>
    </row>
    <row r="1232" spans="1:5" x14ac:dyDescent="0.3">
      <c r="A1232" s="89"/>
      <c r="B1232" s="89"/>
      <c r="C1232" s="89"/>
      <c r="D1232" s="4"/>
      <c r="E1232" s="4"/>
    </row>
    <row r="1233" spans="1:5" x14ac:dyDescent="0.3">
      <c r="A1233" s="89"/>
      <c r="B1233" s="89"/>
      <c r="C1233" s="89"/>
      <c r="D1233" s="4"/>
      <c r="E1233" s="4"/>
    </row>
    <row r="1234" spans="1:5" x14ac:dyDescent="0.3">
      <c r="A1234" s="89"/>
      <c r="B1234" s="89"/>
      <c r="C1234" s="89"/>
      <c r="D1234" s="4"/>
      <c r="E1234" s="4"/>
    </row>
    <row r="1235" spans="1:5" x14ac:dyDescent="0.3">
      <c r="A1235" s="89"/>
      <c r="B1235" s="89"/>
      <c r="C1235" s="89"/>
      <c r="D1235" s="4"/>
      <c r="E1235" s="4"/>
    </row>
    <row r="1236" spans="1:5" x14ac:dyDescent="0.3">
      <c r="A1236" s="89"/>
      <c r="B1236" s="89"/>
      <c r="C1236" s="89"/>
      <c r="D1236" s="4"/>
      <c r="E1236" s="4"/>
    </row>
    <row r="1237" spans="1:5" x14ac:dyDescent="0.3">
      <c r="A1237" s="89"/>
      <c r="B1237" s="89"/>
      <c r="C1237" s="89"/>
      <c r="D1237" s="4"/>
      <c r="E1237" s="4"/>
    </row>
    <row r="1238" spans="1:5" x14ac:dyDescent="0.3">
      <c r="A1238" s="89"/>
      <c r="B1238" s="89"/>
      <c r="C1238" s="89"/>
      <c r="D1238" s="4"/>
      <c r="E1238" s="4"/>
    </row>
    <row r="1239" spans="1:5" x14ac:dyDescent="0.3">
      <c r="A1239" s="89"/>
      <c r="B1239" s="89"/>
      <c r="C1239" s="89"/>
      <c r="D1239" s="92"/>
      <c r="E1239" s="92"/>
    </row>
    <row r="1240" spans="1:5" x14ac:dyDescent="0.3">
      <c r="A1240" s="89"/>
      <c r="B1240" s="89"/>
      <c r="C1240" s="89"/>
      <c r="D1240" s="91"/>
      <c r="E1240" s="91"/>
    </row>
    <row r="1241" spans="1:5" x14ac:dyDescent="0.3">
      <c r="A1241" s="89"/>
      <c r="B1241" s="89"/>
      <c r="C1241" s="89"/>
      <c r="D1241" s="91"/>
      <c r="E1241" s="91"/>
    </row>
    <row r="1242" spans="1:5" x14ac:dyDescent="0.3">
      <c r="A1242" s="89"/>
      <c r="B1242" s="89"/>
      <c r="C1242" s="89"/>
      <c r="D1242" s="4"/>
      <c r="E1242" s="4"/>
    </row>
    <row r="1243" spans="1:5" x14ac:dyDescent="0.3">
      <c r="A1243" s="89"/>
      <c r="B1243" s="89"/>
      <c r="C1243" s="89"/>
      <c r="D1243" s="4"/>
      <c r="E1243" s="4"/>
    </row>
    <row r="1244" spans="1:5" x14ac:dyDescent="0.3">
      <c r="A1244" s="89"/>
      <c r="B1244" s="89"/>
      <c r="C1244" s="89"/>
      <c r="D1244" s="4"/>
      <c r="E1244" s="4"/>
    </row>
    <row r="1245" spans="1:5" ht="15" x14ac:dyDescent="0.25">
      <c r="A1245" s="89"/>
      <c r="B1245" s="89"/>
      <c r="C1245" s="89"/>
      <c r="D1245" s="4"/>
      <c r="E1245" s="4"/>
    </row>
    <row r="1246" spans="1:5" ht="15" x14ac:dyDescent="0.25">
      <c r="A1246" s="89"/>
      <c r="B1246" s="89"/>
      <c r="C1246" s="89"/>
      <c r="D1246" s="4"/>
      <c r="E1246" s="4"/>
    </row>
    <row r="1247" spans="1:5" ht="15" x14ac:dyDescent="0.25">
      <c r="A1247" s="89"/>
      <c r="B1247" s="89"/>
      <c r="C1247" s="89"/>
      <c r="D1247" s="4"/>
      <c r="E1247" s="4"/>
    </row>
    <row r="1248" spans="1:5" ht="15" x14ac:dyDescent="0.25">
      <c r="A1248" s="89"/>
      <c r="B1248" s="89"/>
      <c r="C1248" s="89"/>
      <c r="D1248" s="4"/>
      <c r="E1248" s="4"/>
    </row>
    <row r="1249" spans="1:5" x14ac:dyDescent="0.3">
      <c r="A1249" s="89"/>
      <c r="B1249" s="89"/>
      <c r="C1249" s="89"/>
      <c r="D1249" s="4"/>
      <c r="E1249" s="4"/>
    </row>
    <row r="1250" spans="1:5" x14ac:dyDescent="0.3">
      <c r="A1250" s="89"/>
      <c r="B1250" s="89"/>
      <c r="C1250" s="89"/>
      <c r="D1250" s="92"/>
      <c r="E1250" s="92"/>
    </row>
    <row r="1251" spans="1:5" x14ac:dyDescent="0.3">
      <c r="A1251" s="89"/>
      <c r="B1251" s="89"/>
      <c r="C1251" s="89"/>
      <c r="D1251" s="91"/>
      <c r="E1251" s="91"/>
    </row>
    <row r="1252" spans="1:5" x14ac:dyDescent="0.3">
      <c r="A1252" s="89"/>
      <c r="B1252" s="93"/>
      <c r="C1252" s="89"/>
      <c r="D1252" s="94"/>
      <c r="E1252" s="94"/>
    </row>
  </sheetData>
  <autoFilter ref="A9:L1152"/>
  <mergeCells count="1">
    <mergeCell ref="A1155:E1155"/>
  </mergeCells>
  <conditionalFormatting sqref="D1158:E1185 D1187:E1252">
    <cfRule type="expression" dxfId="1" priority="1">
      <formula>IF(ROUND(D1158-#REF!,10)=0,FALSE,TRUE)</formula>
    </cfRule>
  </conditionalFormatting>
  <conditionalFormatting sqref="E1186">
    <cfRule type="expression" dxfId="0" priority="2">
      <formula>IF(ROUND(E1186-#REF!,10)=0,FALSE,TRUE)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workbookViewId="0">
      <selection activeCell="A7" sqref="A7"/>
    </sheetView>
  </sheetViews>
  <sheetFormatPr defaultRowHeight="14.4" x14ac:dyDescent="0.3"/>
  <cols>
    <col min="1" max="2" width="45.44140625" bestFit="1" customWidth="1"/>
    <col min="3" max="3" width="35" bestFit="1" customWidth="1"/>
    <col min="4" max="4" width="35" style="26" customWidth="1"/>
    <col min="5" max="5" width="35" bestFit="1" customWidth="1"/>
  </cols>
  <sheetData>
    <row r="1" spans="1:5" s="26" customFormat="1" x14ac:dyDescent="0.3">
      <c r="A1" s="8" t="s">
        <v>1935</v>
      </c>
    </row>
    <row r="2" spans="1:5" s="26" customFormat="1" x14ac:dyDescent="0.3">
      <c r="A2" s="8" t="s">
        <v>1936</v>
      </c>
    </row>
    <row r="3" spans="1:5" s="26" customFormat="1" x14ac:dyDescent="0.3">
      <c r="A3" s="8" t="s">
        <v>1937</v>
      </c>
    </row>
    <row r="4" spans="1:5" s="26" customFormat="1" x14ac:dyDescent="0.3">
      <c r="A4" s="8" t="s">
        <v>1938</v>
      </c>
    </row>
    <row r="5" spans="1:5" s="26" customFormat="1" x14ac:dyDescent="0.3">
      <c r="A5" s="8" t="s">
        <v>1939</v>
      </c>
    </row>
    <row r="6" spans="1:5" s="26" customFormat="1" x14ac:dyDescent="0.3">
      <c r="A6" s="8" t="s">
        <v>1944</v>
      </c>
    </row>
    <row r="7" spans="1:5" s="26" customFormat="1" x14ac:dyDescent="0.3"/>
    <row r="8" spans="1:5" s="26" customFormat="1" ht="15" thickBot="1" x14ac:dyDescent="0.35"/>
    <row r="9" spans="1:5" ht="15" thickBot="1" x14ac:dyDescent="0.35">
      <c r="A9" s="11"/>
      <c r="B9" s="11" t="s">
        <v>169</v>
      </c>
      <c r="C9" s="11" t="s">
        <v>170</v>
      </c>
      <c r="D9" s="11"/>
      <c r="E9" s="11" t="s">
        <v>175</v>
      </c>
    </row>
    <row r="10" spans="1:5" x14ac:dyDescent="0.3">
      <c r="A10" s="12" t="s">
        <v>159</v>
      </c>
      <c r="B10" s="12" t="s">
        <v>32</v>
      </c>
      <c r="C10" t="s">
        <v>150</v>
      </c>
      <c r="D10" s="26" t="str">
        <f>LEFT(B10,3)</f>
        <v>000</v>
      </c>
      <c r="E10">
        <v>6</v>
      </c>
    </row>
    <row r="11" spans="1:5" x14ac:dyDescent="0.3">
      <c r="A11" s="12" t="s">
        <v>160</v>
      </c>
      <c r="B11" s="12" t="s">
        <v>32</v>
      </c>
      <c r="C11" t="s">
        <v>150</v>
      </c>
      <c r="E11">
        <v>9</v>
      </c>
    </row>
    <row r="12" spans="1:5" x14ac:dyDescent="0.3">
      <c r="A12" s="12" t="s">
        <v>161</v>
      </c>
      <c r="B12" s="12" t="s">
        <v>32</v>
      </c>
      <c r="C12" t="s">
        <v>150</v>
      </c>
      <c r="E12">
        <v>20</v>
      </c>
    </row>
    <row r="13" spans="1:5" x14ac:dyDescent="0.3">
      <c r="A13" s="12" t="s">
        <v>162</v>
      </c>
      <c r="B13" s="12" t="s">
        <v>32</v>
      </c>
      <c r="C13" t="s">
        <v>150</v>
      </c>
      <c r="E13">
        <v>30</v>
      </c>
    </row>
    <row r="14" spans="1:5" x14ac:dyDescent="0.3">
      <c r="A14" s="12" t="s">
        <v>163</v>
      </c>
      <c r="B14" s="12" t="s">
        <v>32</v>
      </c>
      <c r="C14" t="s">
        <v>150</v>
      </c>
      <c r="E14">
        <v>43</v>
      </c>
    </row>
    <row r="15" spans="1:5" x14ac:dyDescent="0.3">
      <c r="A15" s="12" t="s">
        <v>164</v>
      </c>
      <c r="B15" s="12" t="s">
        <v>32</v>
      </c>
      <c r="C15" t="s">
        <v>150</v>
      </c>
      <c r="E15">
        <v>43</v>
      </c>
    </row>
    <row r="16" spans="1:5" x14ac:dyDescent="0.3">
      <c r="A16" s="12" t="s">
        <v>165</v>
      </c>
      <c r="B16" s="12" t="s">
        <v>32</v>
      </c>
      <c r="C16" t="s">
        <v>150</v>
      </c>
      <c r="E16">
        <v>44</v>
      </c>
    </row>
    <row r="17" spans="1:5" x14ac:dyDescent="0.3">
      <c r="A17" s="12" t="s">
        <v>166</v>
      </c>
      <c r="B17" s="12" t="s">
        <v>32</v>
      </c>
      <c r="C17" t="s">
        <v>150</v>
      </c>
      <c r="E17">
        <v>44</v>
      </c>
    </row>
    <row r="18" spans="1:5" x14ac:dyDescent="0.3">
      <c r="A18" s="12" t="s">
        <v>167</v>
      </c>
      <c r="B18" s="12" t="s">
        <v>32</v>
      </c>
      <c r="C18" t="s">
        <v>150</v>
      </c>
      <c r="E18">
        <v>44</v>
      </c>
    </row>
    <row r="19" spans="1:5" x14ac:dyDescent="0.3">
      <c r="A19" s="12" t="s">
        <v>159</v>
      </c>
      <c r="B19" s="12" t="s">
        <v>50</v>
      </c>
      <c r="C19" t="s">
        <v>150</v>
      </c>
      <c r="E19">
        <v>6</v>
      </c>
    </row>
    <row r="20" spans="1:5" x14ac:dyDescent="0.3">
      <c r="A20" s="12"/>
      <c r="B20" s="114" t="s">
        <v>50</v>
      </c>
      <c r="C20" s="115" t="s">
        <v>171</v>
      </c>
      <c r="D20" s="115"/>
    </row>
    <row r="21" spans="1:5" x14ac:dyDescent="0.3">
      <c r="A21" s="12" t="s">
        <v>159</v>
      </c>
      <c r="B21" s="12" t="s">
        <v>78</v>
      </c>
      <c r="C21" t="s">
        <v>150</v>
      </c>
      <c r="E21">
        <v>6</v>
      </c>
    </row>
    <row r="22" spans="1:5" x14ac:dyDescent="0.3">
      <c r="A22" s="12" t="s">
        <v>161</v>
      </c>
      <c r="B22" s="12" t="s">
        <v>78</v>
      </c>
      <c r="C22" t="s">
        <v>17</v>
      </c>
      <c r="E22">
        <v>18</v>
      </c>
    </row>
    <row r="23" spans="1:5" x14ac:dyDescent="0.3">
      <c r="A23" s="12" t="s">
        <v>162</v>
      </c>
      <c r="B23" s="12" t="s">
        <v>51</v>
      </c>
      <c r="C23" t="s">
        <v>150</v>
      </c>
      <c r="E23">
        <v>30</v>
      </c>
    </row>
    <row r="24" spans="1:5" x14ac:dyDescent="0.3">
      <c r="A24" s="12" t="s">
        <v>161</v>
      </c>
      <c r="B24" s="12" t="s">
        <v>51</v>
      </c>
      <c r="C24" t="s">
        <v>17</v>
      </c>
      <c r="E24">
        <v>18</v>
      </c>
    </row>
    <row r="25" spans="1:5" x14ac:dyDescent="0.3">
      <c r="A25" s="12" t="s">
        <v>161</v>
      </c>
      <c r="B25" s="114" t="s">
        <v>52</v>
      </c>
      <c r="C25" s="115" t="s">
        <v>172</v>
      </c>
      <c r="D25" s="115"/>
      <c r="E25">
        <v>20</v>
      </c>
    </row>
    <row r="26" spans="1:5" x14ac:dyDescent="0.3">
      <c r="A26" s="12" t="s">
        <v>159</v>
      </c>
      <c r="B26" s="12" t="s">
        <v>53</v>
      </c>
      <c r="C26" t="s">
        <v>150</v>
      </c>
      <c r="E26">
        <v>6</v>
      </c>
    </row>
    <row r="27" spans="1:5" x14ac:dyDescent="0.3">
      <c r="A27" s="12" t="s">
        <v>161</v>
      </c>
      <c r="B27" s="12" t="s">
        <v>53</v>
      </c>
      <c r="C27" t="s">
        <v>14</v>
      </c>
      <c r="E27">
        <v>14</v>
      </c>
    </row>
    <row r="28" spans="1:5" x14ac:dyDescent="0.3">
      <c r="A28" s="12" t="s">
        <v>159</v>
      </c>
      <c r="B28" s="12" t="s">
        <v>79</v>
      </c>
      <c r="C28" t="s">
        <v>150</v>
      </c>
      <c r="E28">
        <v>6</v>
      </c>
    </row>
    <row r="29" spans="1:5" x14ac:dyDescent="0.3">
      <c r="A29" s="12" t="s">
        <v>161</v>
      </c>
      <c r="B29" s="12" t="s">
        <v>79</v>
      </c>
      <c r="C29" t="s">
        <v>14</v>
      </c>
      <c r="E29">
        <v>14</v>
      </c>
    </row>
    <row r="30" spans="1:5" x14ac:dyDescent="0.3">
      <c r="A30" s="12" t="s">
        <v>161</v>
      </c>
      <c r="B30" s="12" t="s">
        <v>54</v>
      </c>
      <c r="C30" t="s">
        <v>12</v>
      </c>
      <c r="E30">
        <v>10</v>
      </c>
    </row>
    <row r="31" spans="1:5" x14ac:dyDescent="0.3">
      <c r="A31" s="12" t="s">
        <v>161</v>
      </c>
      <c r="B31" s="12" t="s">
        <v>80</v>
      </c>
      <c r="C31" t="s">
        <v>12</v>
      </c>
      <c r="E31">
        <v>21</v>
      </c>
    </row>
    <row r="32" spans="1:5" x14ac:dyDescent="0.3">
      <c r="A32" s="12" t="s">
        <v>161</v>
      </c>
      <c r="B32" s="14" t="s">
        <v>81</v>
      </c>
      <c r="C32" s="26" t="s">
        <v>12</v>
      </c>
      <c r="E32">
        <v>22</v>
      </c>
    </row>
    <row r="33" spans="1:5" x14ac:dyDescent="0.3">
      <c r="A33" s="12" t="s">
        <v>161</v>
      </c>
      <c r="B33" s="12" t="s">
        <v>82</v>
      </c>
      <c r="C33" t="s">
        <v>13</v>
      </c>
      <c r="E33" s="24">
        <v>21</v>
      </c>
    </row>
    <row r="34" spans="1:5" x14ac:dyDescent="0.3">
      <c r="A34" s="12" t="s">
        <v>161</v>
      </c>
      <c r="B34" s="12" t="s">
        <v>55</v>
      </c>
      <c r="C34" t="s">
        <v>13</v>
      </c>
      <c r="E34">
        <v>11</v>
      </c>
    </row>
    <row r="35" spans="1:5" x14ac:dyDescent="0.3">
      <c r="A35" s="12" t="s">
        <v>161</v>
      </c>
      <c r="B35" s="14" t="s">
        <v>83</v>
      </c>
      <c r="C35" s="26" t="s">
        <v>13</v>
      </c>
      <c r="E35">
        <v>11</v>
      </c>
    </row>
    <row r="36" spans="1:5" x14ac:dyDescent="0.3">
      <c r="A36" s="12" t="s">
        <v>159</v>
      </c>
      <c r="B36" s="12" t="s">
        <v>56</v>
      </c>
      <c r="C36" t="s">
        <v>150</v>
      </c>
      <c r="E36">
        <v>6</v>
      </c>
    </row>
    <row r="37" spans="1:5" x14ac:dyDescent="0.3">
      <c r="A37" s="12" t="s">
        <v>161</v>
      </c>
      <c r="B37" s="12" t="s">
        <v>56</v>
      </c>
      <c r="C37" t="s">
        <v>18</v>
      </c>
      <c r="E37">
        <v>21</v>
      </c>
    </row>
    <row r="38" spans="1:5" x14ac:dyDescent="0.3">
      <c r="A38" s="12" t="s">
        <v>162</v>
      </c>
      <c r="B38" s="12" t="s">
        <v>84</v>
      </c>
      <c r="C38" t="s">
        <v>150</v>
      </c>
      <c r="E38">
        <v>30</v>
      </c>
    </row>
    <row r="39" spans="1:5" x14ac:dyDescent="0.3">
      <c r="A39" s="12" t="s">
        <v>161</v>
      </c>
      <c r="B39" s="12" t="s">
        <v>84</v>
      </c>
      <c r="C39" t="s">
        <v>18</v>
      </c>
      <c r="E39">
        <v>19</v>
      </c>
    </row>
    <row r="40" spans="1:5" x14ac:dyDescent="0.3">
      <c r="A40" s="12" t="s">
        <v>159</v>
      </c>
      <c r="B40" s="12" t="s">
        <v>85</v>
      </c>
      <c r="C40" t="s">
        <v>150</v>
      </c>
      <c r="E40">
        <v>6</v>
      </c>
    </row>
    <row r="41" spans="1:5" x14ac:dyDescent="0.3">
      <c r="A41" s="12" t="s">
        <v>161</v>
      </c>
      <c r="B41" s="12" t="s">
        <v>85</v>
      </c>
      <c r="C41" t="s">
        <v>16</v>
      </c>
      <c r="E41" s="26">
        <v>17</v>
      </c>
    </row>
    <row r="42" spans="1:5" x14ac:dyDescent="0.3">
      <c r="A42" s="12" t="s">
        <v>161</v>
      </c>
      <c r="B42" s="12" t="s">
        <v>57</v>
      </c>
      <c r="C42" t="s">
        <v>16</v>
      </c>
      <c r="E42">
        <v>17</v>
      </c>
    </row>
    <row r="43" spans="1:5" x14ac:dyDescent="0.3">
      <c r="A43" s="12" t="s">
        <v>161</v>
      </c>
      <c r="B43" s="12" t="s">
        <v>58</v>
      </c>
      <c r="C43" t="s">
        <v>8</v>
      </c>
      <c r="E43">
        <v>15</v>
      </c>
    </row>
    <row r="44" spans="1:5" x14ac:dyDescent="0.3">
      <c r="A44" s="12" t="s">
        <v>159</v>
      </c>
      <c r="B44" s="12" t="s">
        <v>58</v>
      </c>
      <c r="C44" t="s">
        <v>8</v>
      </c>
      <c r="E44">
        <v>1</v>
      </c>
    </row>
    <row r="45" spans="1:5" x14ac:dyDescent="0.3">
      <c r="A45" s="12" t="s">
        <v>160</v>
      </c>
      <c r="B45" s="12" t="s">
        <v>58</v>
      </c>
      <c r="C45" t="s">
        <v>8</v>
      </c>
      <c r="E45">
        <v>8</v>
      </c>
    </row>
    <row r="46" spans="1:5" x14ac:dyDescent="0.3">
      <c r="A46" s="12" t="s">
        <v>161</v>
      </c>
      <c r="B46" s="12" t="s">
        <v>86</v>
      </c>
      <c r="C46" t="s">
        <v>8</v>
      </c>
      <c r="E46">
        <v>15</v>
      </c>
    </row>
    <row r="47" spans="1:5" x14ac:dyDescent="0.3">
      <c r="A47" s="12" t="s">
        <v>159</v>
      </c>
      <c r="B47" s="12" t="s">
        <v>86</v>
      </c>
      <c r="C47" t="s">
        <v>8</v>
      </c>
      <c r="E47">
        <v>1</v>
      </c>
    </row>
    <row r="48" spans="1:5" x14ac:dyDescent="0.3">
      <c r="A48" s="12" t="s">
        <v>160</v>
      </c>
      <c r="B48" s="12" t="s">
        <v>86</v>
      </c>
      <c r="C48" t="s">
        <v>8</v>
      </c>
      <c r="E48">
        <v>8</v>
      </c>
    </row>
    <row r="49" spans="1:5" x14ac:dyDescent="0.3">
      <c r="A49" s="12" t="s">
        <v>159</v>
      </c>
      <c r="B49" s="12" t="s">
        <v>65</v>
      </c>
      <c r="C49" t="s">
        <v>8</v>
      </c>
      <c r="E49">
        <v>1</v>
      </c>
    </row>
    <row r="50" spans="1:5" x14ac:dyDescent="0.3">
      <c r="A50" s="12" t="s">
        <v>160</v>
      </c>
      <c r="B50" s="12" t="s">
        <v>65</v>
      </c>
      <c r="C50" t="s">
        <v>8</v>
      </c>
      <c r="E50">
        <v>8</v>
      </c>
    </row>
    <row r="51" spans="1:5" x14ac:dyDescent="0.3">
      <c r="A51" s="12" t="s">
        <v>159</v>
      </c>
      <c r="B51" s="12" t="s">
        <v>66</v>
      </c>
      <c r="C51" t="s">
        <v>8</v>
      </c>
      <c r="E51">
        <v>1</v>
      </c>
    </row>
    <row r="52" spans="1:5" x14ac:dyDescent="0.3">
      <c r="A52" s="12" t="s">
        <v>160</v>
      </c>
      <c r="B52" s="12" t="s">
        <v>66</v>
      </c>
      <c r="C52" t="s">
        <v>8</v>
      </c>
      <c r="E52">
        <v>8</v>
      </c>
    </row>
    <row r="53" spans="1:5" x14ac:dyDescent="0.3">
      <c r="A53" s="12" t="s">
        <v>160</v>
      </c>
      <c r="B53" s="12" t="s">
        <v>67</v>
      </c>
      <c r="C53" t="s">
        <v>8</v>
      </c>
      <c r="E53">
        <v>8</v>
      </c>
    </row>
    <row r="54" spans="1:5" x14ac:dyDescent="0.3">
      <c r="A54" s="12" t="s">
        <v>160</v>
      </c>
      <c r="B54" s="12" t="s">
        <v>176</v>
      </c>
      <c r="C54" t="s">
        <v>8</v>
      </c>
      <c r="E54">
        <v>8</v>
      </c>
    </row>
    <row r="55" spans="1:5" x14ac:dyDescent="0.3">
      <c r="A55" s="12" t="s">
        <v>159</v>
      </c>
      <c r="B55" s="12" t="s">
        <v>68</v>
      </c>
      <c r="C55" t="s">
        <v>8</v>
      </c>
      <c r="E55">
        <v>1</v>
      </c>
    </row>
    <row r="56" spans="1:5" x14ac:dyDescent="0.3">
      <c r="A56" s="12" t="s">
        <v>160</v>
      </c>
      <c r="B56" s="12" t="s">
        <v>68</v>
      </c>
      <c r="C56" t="s">
        <v>8</v>
      </c>
      <c r="E56">
        <v>8</v>
      </c>
    </row>
    <row r="57" spans="1:5" x14ac:dyDescent="0.3">
      <c r="A57" s="12" t="s">
        <v>160</v>
      </c>
      <c r="B57" s="12" t="s">
        <v>59</v>
      </c>
      <c r="C57" t="s">
        <v>7</v>
      </c>
      <c r="E57">
        <v>7</v>
      </c>
    </row>
    <row r="58" spans="1:5" x14ac:dyDescent="0.3">
      <c r="A58" s="12" t="s">
        <v>160</v>
      </c>
      <c r="B58" s="12" t="s">
        <v>69</v>
      </c>
      <c r="C58" t="s">
        <v>7</v>
      </c>
      <c r="E58">
        <v>7</v>
      </c>
    </row>
    <row r="59" spans="1:5" x14ac:dyDescent="0.3">
      <c r="A59" s="12" t="s">
        <v>160</v>
      </c>
      <c r="B59" s="12" t="s">
        <v>70</v>
      </c>
      <c r="C59" t="s">
        <v>7</v>
      </c>
      <c r="E59">
        <v>7</v>
      </c>
    </row>
    <row r="60" spans="1:5" x14ac:dyDescent="0.3">
      <c r="A60" s="14" t="s">
        <v>160</v>
      </c>
      <c r="B60" s="14" t="s">
        <v>71</v>
      </c>
      <c r="C60" t="s">
        <v>7</v>
      </c>
      <c r="E60">
        <v>7</v>
      </c>
    </row>
    <row r="61" spans="1:5" x14ac:dyDescent="0.3">
      <c r="A61" s="12" t="s">
        <v>160</v>
      </c>
      <c r="B61" s="12" t="s">
        <v>72</v>
      </c>
      <c r="C61" t="s">
        <v>7</v>
      </c>
      <c r="E61">
        <v>7</v>
      </c>
    </row>
    <row r="62" spans="1:5" x14ac:dyDescent="0.3">
      <c r="A62" s="12" t="s">
        <v>160</v>
      </c>
      <c r="B62" s="12" t="s">
        <v>73</v>
      </c>
      <c r="C62" t="s">
        <v>7</v>
      </c>
      <c r="E62">
        <v>7</v>
      </c>
    </row>
    <row r="63" spans="1:5" x14ac:dyDescent="0.3">
      <c r="A63" s="12" t="s">
        <v>159</v>
      </c>
      <c r="B63" s="12" t="s">
        <v>60</v>
      </c>
      <c r="C63" t="s">
        <v>1</v>
      </c>
      <c r="E63">
        <v>2</v>
      </c>
    </row>
    <row r="64" spans="1:5" x14ac:dyDescent="0.3">
      <c r="A64" s="12" t="s">
        <v>161</v>
      </c>
      <c r="B64" s="12" t="s">
        <v>60</v>
      </c>
      <c r="C64" t="s">
        <v>1</v>
      </c>
      <c r="E64">
        <v>12</v>
      </c>
    </row>
    <row r="65" spans="1:5" x14ac:dyDescent="0.3">
      <c r="A65" s="12" t="s">
        <v>161</v>
      </c>
      <c r="B65" s="12" t="s">
        <v>87</v>
      </c>
      <c r="C65" t="s">
        <v>1</v>
      </c>
      <c r="E65">
        <v>12</v>
      </c>
    </row>
    <row r="66" spans="1:5" x14ac:dyDescent="0.3">
      <c r="A66" s="12" t="s">
        <v>161</v>
      </c>
      <c r="B66" s="12" t="s">
        <v>88</v>
      </c>
      <c r="C66" t="s">
        <v>115</v>
      </c>
      <c r="E66">
        <v>27</v>
      </c>
    </row>
    <row r="67" spans="1:5" x14ac:dyDescent="0.3">
      <c r="A67" s="12" t="s">
        <v>159</v>
      </c>
      <c r="B67" s="12" t="s">
        <v>61</v>
      </c>
      <c r="C67" t="s">
        <v>2</v>
      </c>
      <c r="E67">
        <v>3</v>
      </c>
    </row>
    <row r="68" spans="1:5" x14ac:dyDescent="0.3">
      <c r="A68" s="12" t="s">
        <v>161</v>
      </c>
      <c r="B68" s="12" t="s">
        <v>61</v>
      </c>
      <c r="C68" t="s">
        <v>2</v>
      </c>
      <c r="E68">
        <v>13</v>
      </c>
    </row>
    <row r="69" spans="1:5" x14ac:dyDescent="0.3">
      <c r="A69" s="12" t="s">
        <v>161</v>
      </c>
      <c r="B69" s="12" t="s">
        <v>89</v>
      </c>
      <c r="C69" t="s">
        <v>2</v>
      </c>
      <c r="E69">
        <v>13</v>
      </c>
    </row>
    <row r="70" spans="1:5" x14ac:dyDescent="0.3">
      <c r="A70" s="12" t="s">
        <v>159</v>
      </c>
      <c r="B70" s="12" t="s">
        <v>97</v>
      </c>
      <c r="C70" t="s">
        <v>2</v>
      </c>
      <c r="E70">
        <v>6</v>
      </c>
    </row>
    <row r="71" spans="1:5" x14ac:dyDescent="0.3">
      <c r="A71" s="12" t="s">
        <v>167</v>
      </c>
      <c r="B71" s="12" t="s">
        <v>49</v>
      </c>
      <c r="C71" t="s">
        <v>150</v>
      </c>
      <c r="E71">
        <v>44</v>
      </c>
    </row>
    <row r="72" spans="1:5" x14ac:dyDescent="0.3">
      <c r="A72" s="12" t="s">
        <v>161</v>
      </c>
      <c r="B72" s="12" t="s">
        <v>49</v>
      </c>
      <c r="C72" t="s">
        <v>113</v>
      </c>
      <c r="E72">
        <v>25</v>
      </c>
    </row>
    <row r="73" spans="1:5" x14ac:dyDescent="0.3">
      <c r="A73" s="12" t="s">
        <v>161</v>
      </c>
      <c r="B73" s="12" t="s">
        <v>62</v>
      </c>
      <c r="C73" t="s">
        <v>15</v>
      </c>
      <c r="E73">
        <v>16</v>
      </c>
    </row>
    <row r="74" spans="1:5" x14ac:dyDescent="0.3">
      <c r="A74" s="12" t="s">
        <v>162</v>
      </c>
      <c r="B74" s="12" t="s">
        <v>90</v>
      </c>
      <c r="C74" t="s">
        <v>150</v>
      </c>
      <c r="E74">
        <v>30</v>
      </c>
    </row>
    <row r="75" spans="1:5" x14ac:dyDescent="0.3">
      <c r="A75" s="12" t="s">
        <v>161</v>
      </c>
      <c r="B75" s="12" t="s">
        <v>90</v>
      </c>
      <c r="C75" t="s">
        <v>15</v>
      </c>
      <c r="E75">
        <v>16</v>
      </c>
    </row>
    <row r="76" spans="1:5" x14ac:dyDescent="0.3">
      <c r="A76" s="12" t="s">
        <v>167</v>
      </c>
      <c r="B76" s="12" t="s">
        <v>91</v>
      </c>
      <c r="C76" t="s">
        <v>150</v>
      </c>
      <c r="E76">
        <v>44</v>
      </c>
    </row>
    <row r="77" spans="1:5" x14ac:dyDescent="0.3">
      <c r="A77" s="12" t="s">
        <v>161</v>
      </c>
      <c r="B77" s="12" t="s">
        <v>91</v>
      </c>
      <c r="C77" t="s">
        <v>23</v>
      </c>
      <c r="E77">
        <v>23</v>
      </c>
    </row>
    <row r="78" spans="1:5" x14ac:dyDescent="0.3">
      <c r="A78" s="12" t="s">
        <v>167</v>
      </c>
      <c r="B78" s="12" t="s">
        <v>63</v>
      </c>
      <c r="C78" t="s">
        <v>150</v>
      </c>
      <c r="E78">
        <v>44</v>
      </c>
    </row>
    <row r="79" spans="1:5" x14ac:dyDescent="0.3">
      <c r="A79" s="12" t="s">
        <v>161</v>
      </c>
      <c r="B79" s="12" t="s">
        <v>63</v>
      </c>
      <c r="C79" t="s">
        <v>24</v>
      </c>
      <c r="E79">
        <v>24</v>
      </c>
    </row>
    <row r="80" spans="1:5" x14ac:dyDescent="0.3">
      <c r="A80" s="12" t="s">
        <v>162</v>
      </c>
      <c r="B80" s="12" t="s">
        <v>92</v>
      </c>
      <c r="C80" t="s">
        <v>150</v>
      </c>
      <c r="E80">
        <v>30</v>
      </c>
    </row>
    <row r="81" spans="1:5" x14ac:dyDescent="0.3">
      <c r="A81" s="12"/>
      <c r="B81" s="114" t="s">
        <v>92</v>
      </c>
      <c r="C81" s="115" t="s">
        <v>173</v>
      </c>
      <c r="D81" s="115"/>
    </row>
    <row r="82" spans="1:5" x14ac:dyDescent="0.3">
      <c r="A82" s="12"/>
      <c r="B82" s="114" t="s">
        <v>93</v>
      </c>
      <c r="C82" s="115" t="s">
        <v>174</v>
      </c>
      <c r="D82" s="115"/>
    </row>
    <row r="83" spans="1:5" x14ac:dyDescent="0.3">
      <c r="A83" s="12" t="s">
        <v>161</v>
      </c>
      <c r="B83" s="12" t="s">
        <v>94</v>
      </c>
      <c r="C83" t="s">
        <v>25</v>
      </c>
      <c r="E83">
        <v>26</v>
      </c>
    </row>
    <row r="84" spans="1:5" x14ac:dyDescent="0.3">
      <c r="A84" s="12" t="s">
        <v>161</v>
      </c>
      <c r="B84" s="12" t="s">
        <v>95</v>
      </c>
      <c r="C84" t="s">
        <v>26</v>
      </c>
      <c r="E84">
        <v>28</v>
      </c>
    </row>
    <row r="85" spans="1:5" x14ac:dyDescent="0.3">
      <c r="A85" s="12" t="s">
        <v>160</v>
      </c>
      <c r="B85" s="12" t="s">
        <v>74</v>
      </c>
      <c r="C85" t="s">
        <v>8</v>
      </c>
      <c r="E85">
        <v>8</v>
      </c>
    </row>
    <row r="86" spans="1:5" x14ac:dyDescent="0.3">
      <c r="A86" s="12" t="s">
        <v>160</v>
      </c>
      <c r="B86" s="12" t="s">
        <v>75</v>
      </c>
      <c r="C86" t="s">
        <v>8</v>
      </c>
      <c r="E86">
        <v>8</v>
      </c>
    </row>
    <row r="87" spans="1:5" x14ac:dyDescent="0.3">
      <c r="A87" s="12" t="s">
        <v>160</v>
      </c>
      <c r="B87" s="12" t="s">
        <v>76</v>
      </c>
      <c r="C87" t="s">
        <v>7</v>
      </c>
      <c r="E87">
        <v>7</v>
      </c>
    </row>
    <row r="88" spans="1:5" x14ac:dyDescent="0.3">
      <c r="A88" s="12" t="s">
        <v>160</v>
      </c>
      <c r="B88" s="12" t="s">
        <v>77</v>
      </c>
      <c r="C88" t="s">
        <v>7</v>
      </c>
      <c r="E88">
        <v>7</v>
      </c>
    </row>
    <row r="89" spans="1:5" x14ac:dyDescent="0.3">
      <c r="A89" s="12"/>
      <c r="B89" s="114" t="s">
        <v>34</v>
      </c>
      <c r="C89" s="115" t="s">
        <v>46</v>
      </c>
      <c r="D89" s="115"/>
    </row>
    <row r="90" spans="1:5" x14ac:dyDescent="0.3">
      <c r="A90" s="12" t="s">
        <v>164</v>
      </c>
      <c r="B90" s="12" t="s">
        <v>47</v>
      </c>
      <c r="C90" t="s">
        <v>103</v>
      </c>
      <c r="E90">
        <v>31</v>
      </c>
    </row>
    <row r="91" spans="1:5" x14ac:dyDescent="0.3">
      <c r="A91" s="12" t="s">
        <v>164</v>
      </c>
      <c r="B91" s="12" t="s">
        <v>48</v>
      </c>
      <c r="C91" t="s">
        <v>117</v>
      </c>
      <c r="E91">
        <v>32</v>
      </c>
    </row>
    <row r="92" spans="1:5" x14ac:dyDescent="0.3">
      <c r="A92" s="12" t="s">
        <v>163</v>
      </c>
      <c r="B92" s="12" t="s">
        <v>35</v>
      </c>
      <c r="C92" t="s">
        <v>120</v>
      </c>
      <c r="E92">
        <v>33</v>
      </c>
    </row>
    <row r="93" spans="1:5" x14ac:dyDescent="0.3">
      <c r="A93" s="12" t="s">
        <v>163</v>
      </c>
      <c r="B93" s="12" t="s">
        <v>36</v>
      </c>
      <c r="C93" t="s">
        <v>121</v>
      </c>
      <c r="E93">
        <v>34</v>
      </c>
    </row>
    <row r="94" spans="1:5" x14ac:dyDescent="0.3">
      <c r="A94" s="12" t="s">
        <v>163</v>
      </c>
      <c r="B94" s="12" t="s">
        <v>37</v>
      </c>
      <c r="C94" t="s">
        <v>122</v>
      </c>
      <c r="E94">
        <v>35</v>
      </c>
    </row>
    <row r="95" spans="1:5" x14ac:dyDescent="0.3">
      <c r="A95" s="12" t="s">
        <v>163</v>
      </c>
      <c r="B95" s="12" t="s">
        <v>38</v>
      </c>
      <c r="C95" t="s">
        <v>123</v>
      </c>
      <c r="E95">
        <v>36</v>
      </c>
    </row>
    <row r="96" spans="1:5" x14ac:dyDescent="0.3">
      <c r="A96" s="12" t="s">
        <v>163</v>
      </c>
      <c r="B96" s="12" t="s">
        <v>39</v>
      </c>
      <c r="C96" t="s">
        <v>133</v>
      </c>
      <c r="E96">
        <v>37</v>
      </c>
    </row>
    <row r="97" spans="1:5" x14ac:dyDescent="0.3">
      <c r="A97" s="12" t="s">
        <v>163</v>
      </c>
      <c r="B97" s="12" t="s">
        <v>40</v>
      </c>
      <c r="C97" t="s">
        <v>156</v>
      </c>
      <c r="E97">
        <v>38</v>
      </c>
    </row>
    <row r="98" spans="1:5" x14ac:dyDescent="0.3">
      <c r="A98" s="12" t="s">
        <v>163</v>
      </c>
      <c r="B98" s="12" t="s">
        <v>41</v>
      </c>
      <c r="C98" t="s">
        <v>137</v>
      </c>
      <c r="E98">
        <v>40</v>
      </c>
    </row>
    <row r="99" spans="1:5" x14ac:dyDescent="0.3">
      <c r="A99" s="12" t="s">
        <v>163</v>
      </c>
      <c r="B99" s="12" t="s">
        <v>42</v>
      </c>
      <c r="C99" t="s">
        <v>137</v>
      </c>
      <c r="E99">
        <v>40</v>
      </c>
    </row>
    <row r="100" spans="1:5" x14ac:dyDescent="0.3">
      <c r="A100" s="12" t="s">
        <v>163</v>
      </c>
      <c r="B100" s="12" t="s">
        <v>43</v>
      </c>
      <c r="C100" t="s">
        <v>136</v>
      </c>
      <c r="E100">
        <v>39</v>
      </c>
    </row>
    <row r="101" spans="1:5" x14ac:dyDescent="0.3">
      <c r="A101" s="12" t="s">
        <v>163</v>
      </c>
      <c r="B101" s="12" t="s">
        <v>44</v>
      </c>
      <c r="C101" t="s">
        <v>138</v>
      </c>
      <c r="E101">
        <v>41</v>
      </c>
    </row>
    <row r="102" spans="1:5" x14ac:dyDescent="0.3">
      <c r="A102" s="12" t="s">
        <v>163</v>
      </c>
      <c r="B102" s="12" t="s">
        <v>45</v>
      </c>
      <c r="C102" t="s">
        <v>139</v>
      </c>
      <c r="E102">
        <v>42</v>
      </c>
    </row>
    <row r="103" spans="1:5" x14ac:dyDescent="0.3">
      <c r="A103" s="12" t="s">
        <v>159</v>
      </c>
      <c r="B103" s="12" t="s">
        <v>64</v>
      </c>
      <c r="C103" t="s">
        <v>4</v>
      </c>
      <c r="E103">
        <v>5</v>
      </c>
    </row>
    <row r="104" spans="1:5" x14ac:dyDescent="0.3">
      <c r="A104" s="12" t="s">
        <v>159</v>
      </c>
      <c r="B104" s="12" t="s">
        <v>101</v>
      </c>
      <c r="C104" t="s">
        <v>4</v>
      </c>
      <c r="E104">
        <v>5</v>
      </c>
    </row>
    <row r="105" spans="1:5" ht="15" x14ac:dyDescent="0.25">
      <c r="A105" s="12" t="s">
        <v>159</v>
      </c>
      <c r="B105" s="12" t="s">
        <v>98</v>
      </c>
      <c r="C105" t="s">
        <v>4</v>
      </c>
      <c r="E105">
        <v>5</v>
      </c>
    </row>
    <row r="106" spans="1:5" ht="15" x14ac:dyDescent="0.25">
      <c r="A106" s="12" t="s">
        <v>159</v>
      </c>
      <c r="B106" s="12" t="s">
        <v>99</v>
      </c>
      <c r="C106" t="s">
        <v>4</v>
      </c>
      <c r="E106">
        <v>5</v>
      </c>
    </row>
    <row r="107" spans="1:5" ht="15" x14ac:dyDescent="0.25">
      <c r="A107" s="12" t="s">
        <v>159</v>
      </c>
      <c r="B107" s="12" t="s">
        <v>100</v>
      </c>
      <c r="C107" t="s">
        <v>3</v>
      </c>
      <c r="E107">
        <v>4</v>
      </c>
    </row>
    <row r="108" spans="1:5" x14ac:dyDescent="0.3">
      <c r="A108" s="12" t="s">
        <v>161</v>
      </c>
      <c r="B108" s="12" t="s">
        <v>96</v>
      </c>
      <c r="C108" t="s">
        <v>150</v>
      </c>
      <c r="E108">
        <v>23</v>
      </c>
    </row>
  </sheetData>
  <autoFilter ref="A9:E10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MFR_B_7_Test</vt:lpstr>
      <vt:lpstr>MFR B7 Detail</vt:lpstr>
      <vt:lpstr>MFR-B7 less Depr Exclusions</vt:lpstr>
      <vt:lpstr>Map Table</vt:lpstr>
      <vt:lpstr>MFR_B_7_Test!Print_Titles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