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19416" windowHeight="11016"/>
  </bookViews>
  <sheets>
    <sheet name="COSID" sheetId="1" r:id="rId1"/>
  </sheets>
  <externalReferences>
    <externalReference r:id="rId2"/>
  </externalReferences>
  <definedNames>
    <definedName name="_xlnm.Print_Titles" localSheetId="0">COSID!$A:$A,COSID!$8:$9</definedName>
  </definedNames>
  <calcPr calcId="145621"/>
</workbook>
</file>

<file path=xl/calcChain.xml><?xml version="1.0" encoding="utf-8"?>
<calcChain xmlns="http://schemas.openxmlformats.org/spreadsheetml/2006/main">
  <c r="B95" i="1" l="1"/>
  <c r="B131" i="1" l="1"/>
  <c r="B127" i="1"/>
  <c r="B126" i="1"/>
  <c r="B123" i="1"/>
  <c r="B119" i="1"/>
  <c r="B118" i="1"/>
  <c r="B117" i="1"/>
  <c r="B116" i="1"/>
  <c r="B115" i="1"/>
  <c r="B114" i="1"/>
  <c r="B113" i="1"/>
  <c r="B112" i="1"/>
  <c r="B111" i="1"/>
  <c r="B110" i="1"/>
  <c r="B106" i="1"/>
  <c r="B105" i="1"/>
  <c r="B104" i="1"/>
  <c r="B103" i="1"/>
  <c r="B100" i="1"/>
  <c r="B107" i="1" l="1"/>
  <c r="B120" i="1"/>
  <c r="B128" i="1"/>
  <c r="B133" i="1" l="1"/>
  <c r="E145" i="1"/>
  <c r="E141" i="1"/>
  <c r="I161" i="1"/>
  <c r="I156" i="1"/>
  <c r="I151" i="1"/>
  <c r="I142" i="1"/>
  <c r="K160" i="1"/>
  <c r="E160" i="1" s="1"/>
  <c r="K159" i="1"/>
  <c r="E159" i="1" s="1"/>
  <c r="K155" i="1"/>
  <c r="E155" i="1" s="1"/>
  <c r="K154" i="1"/>
  <c r="E154" i="1" s="1"/>
  <c r="K150" i="1"/>
  <c r="E150" i="1" s="1"/>
  <c r="K149" i="1"/>
  <c r="E149" i="1" s="1"/>
  <c r="K148" i="1"/>
  <c r="E148" i="1" s="1"/>
  <c r="K147" i="1"/>
  <c r="E147" i="1" s="1"/>
  <c r="K146" i="1"/>
  <c r="E146" i="1" s="1"/>
  <c r="K145" i="1"/>
  <c r="K141" i="1"/>
  <c r="K140" i="1"/>
  <c r="E140" i="1" s="1"/>
  <c r="K139" i="1"/>
  <c r="E139" i="1" s="1"/>
  <c r="K138" i="1"/>
  <c r="E138" i="1" s="1"/>
  <c r="E142" i="1" s="1"/>
  <c r="E156" i="1" l="1"/>
  <c r="E151" i="1"/>
  <c r="E161" i="1"/>
  <c r="I163" i="1"/>
  <c r="E163" i="1"/>
  <c r="K131" i="1" l="1"/>
  <c r="A131" i="1"/>
  <c r="K127" i="1"/>
  <c r="K126" i="1"/>
  <c r="A127" i="1"/>
  <c r="A126" i="1"/>
  <c r="D127" i="1"/>
  <c r="H127" i="1" s="1"/>
  <c r="D126" i="1"/>
  <c r="K123" i="1"/>
  <c r="A123" i="1"/>
  <c r="A119" i="1"/>
  <c r="A118" i="1"/>
  <c r="A117" i="1"/>
  <c r="A116" i="1"/>
  <c r="A115" i="1"/>
  <c r="A114" i="1"/>
  <c r="A113" i="1"/>
  <c r="A112" i="1"/>
  <c r="A111" i="1"/>
  <c r="A110" i="1"/>
  <c r="K119" i="1"/>
  <c r="H119" i="1" s="1"/>
  <c r="K118" i="1"/>
  <c r="K117" i="1"/>
  <c r="K116" i="1"/>
  <c r="K115" i="1"/>
  <c r="K114" i="1"/>
  <c r="K113" i="1"/>
  <c r="K112" i="1"/>
  <c r="K111" i="1"/>
  <c r="H111" i="1" s="1"/>
  <c r="K110" i="1"/>
  <c r="D119" i="1"/>
  <c r="D118" i="1"/>
  <c r="D117" i="1"/>
  <c r="H117" i="1" s="1"/>
  <c r="D116" i="1"/>
  <c r="H116" i="1" s="1"/>
  <c r="D115" i="1"/>
  <c r="D114" i="1"/>
  <c r="D113" i="1"/>
  <c r="H113" i="1" s="1"/>
  <c r="D112" i="1"/>
  <c r="H112" i="1" s="1"/>
  <c r="D111" i="1"/>
  <c r="D110" i="1"/>
  <c r="H106" i="1"/>
  <c r="K106" i="1"/>
  <c r="K105" i="1"/>
  <c r="K104" i="1"/>
  <c r="K103" i="1"/>
  <c r="A106" i="1"/>
  <c r="A105" i="1"/>
  <c r="A104" i="1"/>
  <c r="A103" i="1"/>
  <c r="D106" i="1"/>
  <c r="D105" i="1"/>
  <c r="H105" i="1" s="1"/>
  <c r="D104" i="1"/>
  <c r="H104" i="1" s="1"/>
  <c r="D103" i="1"/>
  <c r="H103" i="1" s="1"/>
  <c r="H107" i="1" s="1"/>
  <c r="A100" i="1"/>
  <c r="K100" i="1"/>
  <c r="D131" i="1"/>
  <c r="H131" i="1" s="1"/>
  <c r="D123" i="1"/>
  <c r="H123" i="1" s="1"/>
  <c r="D100" i="1"/>
  <c r="J93" i="1"/>
  <c r="I93" i="1"/>
  <c r="I164" i="1" s="1"/>
  <c r="H93" i="1"/>
  <c r="G93" i="1"/>
  <c r="F93" i="1"/>
  <c r="E93" i="1"/>
  <c r="E164" i="1" s="1"/>
  <c r="D93" i="1"/>
  <c r="C93" i="1"/>
  <c r="B93" i="1"/>
  <c r="B96" i="1" s="1"/>
  <c r="H110" i="1" l="1"/>
  <c r="H118" i="1"/>
  <c r="H100" i="1"/>
  <c r="D128" i="1"/>
  <c r="H114" i="1"/>
  <c r="H120" i="1" s="1"/>
  <c r="H133" i="1" s="1"/>
  <c r="H134" i="1" s="1"/>
  <c r="H115" i="1"/>
  <c r="D120" i="1"/>
  <c r="D107" i="1"/>
  <c r="D133" i="1" s="1"/>
  <c r="D134" i="1" s="1"/>
  <c r="H126" i="1"/>
  <c r="H128" i="1" s="1"/>
</calcChain>
</file>

<file path=xl/sharedStrings.xml><?xml version="1.0" encoding="utf-8"?>
<sst xmlns="http://schemas.openxmlformats.org/spreadsheetml/2006/main" count="148" uniqueCount="117">
  <si>
    <t>RAF: Detailed Juris COS ID Income Statement</t>
  </si>
  <si>
    <t>Dec - 2017</t>
  </si>
  <si>
    <t/>
  </si>
  <si>
    <t>TOTAL DEPRECIATION EXPENSE</t>
  </si>
  <si>
    <t>INTANG DEPRECIATION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</si>
  <si>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</si>
  <si>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</si>
  <si>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</si>
  <si>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INC603007: INC603007: DEPR &amp; AMORT EXP - INT ECCR</t>
  </si>
  <si>
    <t>INC603092: INC603092: DEPR &amp; AMORT EXP - INT ECRC</t>
  </si>
  <si>
    <t>INC603339: DEPR &amp; AMORT EXP - ARO - GAS RESERVES</t>
  </si>
  <si>
    <t>STEAM DEPRECIATION PRODUCTION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</si>
  <si>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</si>
  <si>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</si>
  <si>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</si>
  <si>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INC603980: INC603980: DEPR EXP - AMORT ELECT PLT  - ACQUI ADJ</t>
  </si>
  <si>
    <t>NUCLEAR DEPRECIATION PRODUCTION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</si>
  <si>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</si>
  <si>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</si>
  <si>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</si>
  <si>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</si>
  <si>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</si>
  <si>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</si>
  <si>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OTHER DEPRECIATION PRODUCTION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</si>
  <si>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</si>
  <si>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</si>
  <si>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</si>
  <si>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</si>
  <si>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</si>
  <si>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TRANSMISSION DEPRECIATION EXPENSE</t>
  </si>
  <si>
    <t>INC603041: INC603041: DEPR &amp; AMORT EXP - TRANSMISSION</t>
  </si>
  <si>
    <t>INC603042: INC603042: DEPR &amp; AMORT EXP - TRANS - ECRC -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</si>
  <si>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</si>
  <si>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</si>
  <si>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</si>
  <si>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</si>
  <si>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DISTRIBUTION DEPRECIATION EXPENSE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</si>
  <si>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</si>
  <si>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</si>
  <si>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</si>
  <si>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</si>
  <si>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</si>
  <si>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</si>
  <si>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</si>
  <si>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</si>
  <si>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</si>
  <si>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</si>
  <si>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</si>
  <si>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</si>
  <si>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INC603072: INC603072: DEPR &amp; AMORT EXP - DISTRIBUTION A/C 362 ECCR</t>
  </si>
  <si>
    <t>INC603081: INC603081: DEPR &amp; AMORT EXP - DISTRIBUTION A/C 371 ECCR</t>
  </si>
  <si>
    <t>GENERAL DEPRECIATION EXPENSE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</si>
  <si>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</si>
  <si>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</si>
  <si>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</si>
  <si>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</si>
  <si>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AMORT REGULATORY ASSET &amp; LIABILITY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</si>
  <si>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</si>
  <si>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</si>
  <si>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</si>
  <si>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INC607351: INC607351: AMORT OF STORM SECURITIZATION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</si>
  <si>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</si>
  <si>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</si>
  <si>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</si>
  <si>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</si>
  <si>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INC607411: INC607411: AMORT OF PROP GAINS-AVIAT TRF-FPL GROUP</t>
  </si>
  <si>
    <t>INC607900: AMORTIZATION - GAS RESERVES</t>
  </si>
  <si>
    <t>INC608050: INC608050: AMORT OF REG ASSETS - AVOIDED AFUDC DEPR - FERC RECLASS</t>
  </si>
  <si>
    <t>TOTAL DEPRECIATION &amp; AMORTIZATION</t>
  </si>
  <si>
    <t>Ties to MFR C-2</t>
  </si>
  <si>
    <t>CAPACITY COST RECOVERY</t>
  </si>
  <si>
    <t>CONSERVATION COST RECOVERY</t>
  </si>
  <si>
    <t>ENVIRONMENTAL COST RECOVERY</t>
  </si>
  <si>
    <t>COMMISSION ADJUSTMENTS</t>
  </si>
  <si>
    <t>NOI FUEL COST REC RETAIL</t>
  </si>
  <si>
    <t>FUEL CLAUSE - GAS RESERVES</t>
  </si>
  <si>
    <t>STORM DEFICIENCY RECOVERY</t>
  </si>
  <si>
    <t>CAPITAL RECOVERY AMORT</t>
  </si>
  <si>
    <t>DEPRECIATION STUDY</t>
  </si>
  <si>
    <t>FUKUSHIMA PROJECT</t>
  </si>
  <si>
    <t>DISMANTLEMENT STUDY</t>
  </si>
  <si>
    <t>COMPANY ADJUSTMENTS</t>
  </si>
  <si>
    <t>TOTAL</t>
  </si>
  <si>
    <t>Company per Book</t>
  </si>
  <si>
    <t>Utility per Book</t>
  </si>
  <si>
    <t>Commission Adj per Book</t>
  </si>
  <si>
    <t>Company Adj per Book</t>
  </si>
  <si>
    <t>Adj Utility per Book</t>
  </si>
  <si>
    <t>Juris Utility</t>
  </si>
  <si>
    <t>Juris Commission Adj</t>
  </si>
  <si>
    <t>Juris Company Adj</t>
  </si>
  <si>
    <t>Juris Adj Utility</t>
  </si>
  <si>
    <t>Separation Factor</t>
  </si>
  <si>
    <t>TOTAL COMMISSION ADJUSTMENTS</t>
  </si>
  <si>
    <t>AJC010080: PUTNAM - DEPRECIATION EXPENSE - OTHER PRODUCTION</t>
  </si>
  <si>
    <t>AJC010090: GTs - DEPRECIATION EXPENSE - OTHER PRODUCTION</t>
  </si>
  <si>
    <t>AJC010100: TP1 CONDENSER CONVERSION - DEPRECIATION EXPENSE STEAM</t>
  </si>
  <si>
    <t>AJC010110: PUTNAM - DEPRECIATION EXPENSE - TRANSMISSION</t>
  </si>
  <si>
    <t>AJC010021: DEPRECIATION EXPENSE – STEAM – DEPR STUDY</t>
  </si>
  <si>
    <t>AJC010030: AJC010030: DEPRECIATION EXPENSE - NUCLEAR - DEPR STUDY</t>
  </si>
  <si>
    <t>AJC010040: AJC010040: DEPRECIATION EXPENSE - OTHER - DEPR STUDY</t>
  </si>
  <si>
    <t>AJC010050: AJC010050: DEPRECIATION EXPENSE - TRANSMISSION - DEPR STUDY</t>
  </si>
  <si>
    <t>AJC010060: AJC010060: DEPRECIATION EXPENSE - DISTRIB - DEPR STUDY</t>
  </si>
  <si>
    <t>AJC010070: AJC010070: DEPRECIATION EXPENSE - GENERAL PLT - DEPR STUDY</t>
  </si>
  <si>
    <t>AJC010120: DEPRECIATION EXPENSE - INTANGIBLE - FUKUSHIMA</t>
  </si>
  <si>
    <t>AJC010130: DEPRECIATION EXPENSE - NUCLEAR - FUKUSHIMA</t>
  </si>
  <si>
    <t>AJC070000: AJC070000: DISMANTLEMENT EXPENSE - OTHER - DISMANTLEMENT STUDY</t>
  </si>
  <si>
    <t>AJC070010: AJC070010: DISMANTLEMENT EXP - STEAM - DISMANTL STUDY</t>
  </si>
  <si>
    <t>TOTAL COMPANY ADJUSTMENTS</t>
  </si>
  <si>
    <t>Difference</t>
  </si>
  <si>
    <t>Per GL</t>
  </si>
  <si>
    <t>Florida Power &amp; Light Company</t>
  </si>
  <si>
    <t>Docket No. 160021-EI</t>
  </si>
  <si>
    <t>OPC's Fifth Set of Interrogatories</t>
  </si>
  <si>
    <t>Interrogatory No. 168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</si>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</sst>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_);[Red]\(#,##0\);&quot; &quot;"/>
    <numFmt numFmtId="165" formatCode="#,##0.000000_);[Red]\(#,##0.000000\);&quot; &quot;"/>
    <numFmt numFmtId="166" formatCode="_(* #,##0_);_(* \(#,##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indent="4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164" fontId="4" fillId="0" borderId="4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164" fontId="0" fillId="0" borderId="0" xfId="0" applyNumberFormat="1"/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left" indent="5"/>
    </xf>
    <xf numFmtId="0" fontId="4" fillId="0" borderId="0" xfId="0" applyFont="1" applyAlignment="1">
      <alignment horizontal="left" indent="7"/>
    </xf>
    <xf numFmtId="164" fontId="4" fillId="0" borderId="7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4" fontId="4" fillId="0" borderId="8" xfId="0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164" fontId="0" fillId="0" borderId="8" xfId="0" applyNumberFormat="1" applyBorder="1"/>
    <xf numFmtId="164" fontId="0" fillId="0" borderId="0" xfId="0" applyNumberFormat="1" applyBorder="1"/>
    <xf numFmtId="166" fontId="0" fillId="0" borderId="0" xfId="1" applyNumberFormat="1" applyFont="1"/>
    <xf numFmtId="164" fontId="6" fillId="0" borderId="0" xfId="2" applyNumberFormat="1" applyFont="1" applyAlignment="1">
      <alignment horizontal="right"/>
    </xf>
    <xf numFmtId="164" fontId="0" fillId="0" borderId="7" xfId="0" applyNumberFormat="1" applyBorder="1"/>
    <xf numFmtId="0" fontId="7" fillId="0" borderId="0" xfId="0" applyFont="1" applyAlignment="1">
      <alignment horizontal="left"/>
    </xf>
    <xf numFmtId="0" fontId="0" fillId="0" borderId="0" xfId="0"/>
    <xf numFmtId="164" fontId="4" fillId="0" borderId="9" xfId="0" applyNumberFormat="1" applyFont="1" applyBorder="1" applyAlignment="1">
      <alignment horizontal="right"/>
    </xf>
    <xf numFmtId="43" fontId="4" fillId="0" borderId="0" xfId="1" applyFont="1" applyAlignment="1">
      <alignment horizontal="right"/>
    </xf>
    <xf numFmtId="0" fontId="5" fillId="0" borderId="0" xfId="0" applyFont="1" applyBorder="1" applyAlignment="1">
      <alignment horizontal="center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indent="4"/>
    </xf>
    <xf numFmtId="165" fontId="4" fillId="0" borderId="0" xfId="0" applyNumberFormat="1" applyFont="1" applyFill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horizontal="left" indent="3"/>
    </xf>
    <xf numFmtId="164" fontId="4" fillId="0" borderId="4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5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8" fillId="0" borderId="0" xfId="0" applyFont="1"/>
  </cellXfs>
  <cellStyles count="21">
    <cellStyle name="Comma" xfId="1" builtinId="3"/>
    <cellStyle name="Comma 2" xfId="4"/>
    <cellStyle name="Comma 3" xfId="5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2" xfId="2"/>
    <cellStyle name="Normal 3" xfId="3"/>
    <cellStyle name="Normal 3 2" xfId="20"/>
    <cellStyle name="Normal 4" xfId="14"/>
    <cellStyle name="Normal 5" xfId="15"/>
    <cellStyle name="Normal 6" xfId="16"/>
    <cellStyle name="Normal 7" xfId="17"/>
    <cellStyle name="Normal 8" xfId="18"/>
    <cellStyle name="Normal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5th%20Set%20No.%20168%20Attachment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 Dataset"/>
      <sheetName val="GL"/>
    </sheetNames>
    <sheetDataSet>
      <sheetData sheetId="0"/>
      <sheetData sheetId="1">
        <row r="50">
          <cell r="B50">
            <v>1760389071.8579907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showGridLines="0" tabSelected="1" zoomScaleNormal="100" workbookViewId="0">
      <pane xSplit="1" ySplit="9" topLeftCell="I10" activePane="bottomRight" state="frozen"/>
      <selection pane="topRight"/>
      <selection pane="bottomLeft"/>
      <selection pane="bottomRight" activeCell="A8" sqref="A8:A9"/>
    </sheetView>
  </sheetViews>
  <sheetFormatPr defaultRowHeight="14.4" x14ac:dyDescent="0.3"/>
  <cols>
    <col min="1" max="1" width="104.5546875" bestFit="1" customWidth="1"/>
    <col min="2" max="3" width="15" bestFit="1" customWidth="1"/>
    <col min="4" max="4" width="14" bestFit="1" customWidth="1"/>
    <col min="5" max="5" width="13.6640625" customWidth="1"/>
    <col min="6" max="6" width="14" bestFit="1" customWidth="1"/>
    <col min="7" max="7" width="15" bestFit="1" customWidth="1"/>
    <col min="8" max="8" width="14" bestFit="1" customWidth="1"/>
    <col min="9" max="9" width="11.6640625" bestFit="1" customWidth="1"/>
    <col min="10" max="10" width="14" bestFit="1" customWidth="1"/>
    <col min="11" max="11" width="10.109375" customWidth="1"/>
  </cols>
  <sheetData>
    <row r="1" spans="1:11" s="25" customFormat="1" x14ac:dyDescent="0.3">
      <c r="A1" s="40" t="s">
        <v>111</v>
      </c>
    </row>
    <row r="2" spans="1:11" s="25" customFormat="1" x14ac:dyDescent="0.3">
      <c r="A2" s="40" t="s">
        <v>112</v>
      </c>
    </row>
    <row r="3" spans="1:11" s="25" customFormat="1" x14ac:dyDescent="0.3">
      <c r="A3" s="40" t="s">
        <v>113</v>
      </c>
    </row>
    <row r="4" spans="1:11" s="25" customFormat="1" x14ac:dyDescent="0.3">
      <c r="A4" s="40" t="s">
        <v>114</v>
      </c>
    </row>
    <row r="5" spans="1:11" s="25" customFormat="1" x14ac:dyDescent="0.3">
      <c r="A5" s="40" t="s">
        <v>116</v>
      </c>
    </row>
    <row r="6" spans="1:11" s="25" customFormat="1" x14ac:dyDescent="0.3">
      <c r="A6" s="40" t="s">
        <v>115</v>
      </c>
    </row>
    <row r="7" spans="1:11" s="25" customFormat="1" ht="15" thickBot="1" x14ac:dyDescent="0.35"/>
    <row r="8" spans="1:11" ht="15" thickBot="1" x14ac:dyDescent="0.35">
      <c r="A8" s="37" t="s">
        <v>0</v>
      </c>
      <c r="B8" s="37" t="s">
        <v>1</v>
      </c>
      <c r="C8" s="38"/>
      <c r="D8" s="38"/>
      <c r="E8" s="38"/>
      <c r="F8" s="38"/>
      <c r="G8" s="38"/>
      <c r="H8" s="38"/>
      <c r="I8" s="38"/>
      <c r="J8" s="38"/>
      <c r="K8" s="39"/>
    </row>
    <row r="9" spans="1:11" ht="40.200000000000003" thickBot="1" x14ac:dyDescent="0.35">
      <c r="A9" s="37"/>
      <c r="B9" s="1" t="s">
        <v>83</v>
      </c>
      <c r="C9" s="1" t="s">
        <v>84</v>
      </c>
      <c r="D9" s="1" t="s">
        <v>85</v>
      </c>
      <c r="E9" s="1" t="s">
        <v>86</v>
      </c>
      <c r="F9" s="1" t="s">
        <v>87</v>
      </c>
      <c r="G9" s="1" t="s">
        <v>88</v>
      </c>
      <c r="H9" s="1" t="s">
        <v>89</v>
      </c>
      <c r="I9" s="1" t="s">
        <v>90</v>
      </c>
      <c r="J9" s="1" t="s">
        <v>91</v>
      </c>
      <c r="K9" s="1" t="s">
        <v>92</v>
      </c>
    </row>
    <row r="10" spans="1:11" x14ac:dyDescent="0.3">
      <c r="A10" s="6" t="s">
        <v>3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">
      <c r="A11" s="7" t="s">
        <v>4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">
      <c r="A12" s="2" t="s">
        <v>5</v>
      </c>
      <c r="B12" s="3">
        <v>102433386.02604645</v>
      </c>
      <c r="C12" s="3">
        <v>102433386.02604645</v>
      </c>
      <c r="D12" s="3">
        <v>0</v>
      </c>
      <c r="E12" s="3">
        <v>-92317.562446489057</v>
      </c>
      <c r="F12" s="3">
        <v>102341068.46359996</v>
      </c>
      <c r="G12" s="3">
        <v>99099539.281888977</v>
      </c>
      <c r="H12" s="3">
        <v>0</v>
      </c>
      <c r="I12" s="3">
        <v>-89312.950210859912</v>
      </c>
      <c r="J12" s="3">
        <v>99010226.331678122</v>
      </c>
      <c r="K12" s="4">
        <v>0.96745351419595016</v>
      </c>
    </row>
    <row r="13" spans="1:11" x14ac:dyDescent="0.3">
      <c r="A13" s="2" t="s">
        <v>6</v>
      </c>
      <c r="B13" s="3">
        <v>-864263.79645727878</v>
      </c>
      <c r="C13" s="3">
        <v>-864263.79645727878</v>
      </c>
      <c r="D13" s="3">
        <v>0</v>
      </c>
      <c r="E13" s="3">
        <v>0</v>
      </c>
      <c r="F13" s="3">
        <v>-864263.79645727878</v>
      </c>
      <c r="G13" s="3">
        <v>-836135.04707492772</v>
      </c>
      <c r="H13" s="3">
        <v>0</v>
      </c>
      <c r="I13" s="3">
        <v>0</v>
      </c>
      <c r="J13" s="3">
        <v>-836135.04707492772</v>
      </c>
      <c r="K13" s="4">
        <v>0.96745351419595016</v>
      </c>
    </row>
    <row r="14" spans="1:11" x14ac:dyDescent="0.3">
      <c r="A14" s="2" t="s">
        <v>7</v>
      </c>
      <c r="B14" s="3">
        <v>1143857.9659328319</v>
      </c>
      <c r="C14" s="3">
        <v>1143857.9659328319</v>
      </c>
      <c r="D14" s="3">
        <v>0</v>
      </c>
      <c r="E14" s="3">
        <v>0</v>
      </c>
      <c r="F14" s="3">
        <v>1143857.9659328319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</row>
    <row r="15" spans="1:11" x14ac:dyDescent="0.3">
      <c r="A15" s="2" t="s">
        <v>8</v>
      </c>
      <c r="B15" s="3">
        <v>1108999.232660912</v>
      </c>
      <c r="C15" s="3">
        <v>1108999.232660912</v>
      </c>
      <c r="D15" s="3">
        <v>-1108999.232660912</v>
      </c>
      <c r="E15" s="3">
        <v>0</v>
      </c>
      <c r="F15" s="3">
        <v>0</v>
      </c>
      <c r="G15" s="3">
        <v>1108999.232660912</v>
      </c>
      <c r="H15" s="3">
        <v>-1108999.232660912</v>
      </c>
      <c r="I15" s="3">
        <v>0</v>
      </c>
      <c r="J15" s="3">
        <v>0</v>
      </c>
      <c r="K15" s="4">
        <v>1</v>
      </c>
    </row>
    <row r="16" spans="1:11" x14ac:dyDescent="0.3">
      <c r="A16" s="2" t="s">
        <v>9</v>
      </c>
      <c r="B16" s="3">
        <v>225120.44928702011</v>
      </c>
      <c r="C16" s="3">
        <v>225120.44928702011</v>
      </c>
      <c r="D16" s="3">
        <v>-225120.44928702011</v>
      </c>
      <c r="E16" s="3">
        <v>0</v>
      </c>
      <c r="F16" s="3">
        <v>0</v>
      </c>
      <c r="G16" s="3">
        <v>213216.43453234065</v>
      </c>
      <c r="H16" s="3">
        <v>-213216.43453234065</v>
      </c>
      <c r="I16" s="3">
        <v>0</v>
      </c>
      <c r="J16" s="3">
        <v>0</v>
      </c>
      <c r="K16" s="4">
        <v>0.94712157517284312</v>
      </c>
    </row>
    <row r="17" spans="1:11" s="32" customFormat="1" ht="15" thickBot="1" x14ac:dyDescent="0.35">
      <c r="A17" s="30" t="s">
        <v>10</v>
      </c>
      <c r="B17" s="29">
        <v>9672</v>
      </c>
      <c r="C17" s="29">
        <v>9672</v>
      </c>
      <c r="D17" s="29">
        <v>-9672</v>
      </c>
      <c r="E17" s="29">
        <v>0</v>
      </c>
      <c r="F17" s="29">
        <v>0</v>
      </c>
      <c r="G17" s="29">
        <v>9160.5598750717381</v>
      </c>
      <c r="H17" s="29">
        <v>-9160.5598750717381</v>
      </c>
      <c r="I17" s="29">
        <v>0</v>
      </c>
      <c r="J17" s="29">
        <v>0</v>
      </c>
      <c r="K17" s="31">
        <v>0.94712157517284312</v>
      </c>
    </row>
    <row r="18" spans="1:11" s="32" customFormat="1" x14ac:dyDescent="0.3">
      <c r="A18" s="33" t="s">
        <v>4</v>
      </c>
      <c r="B18" s="34">
        <v>104056771.87746996</v>
      </c>
      <c r="C18" s="34">
        <v>104056771.87746996</v>
      </c>
      <c r="D18" s="34">
        <v>-1343791.6819479321</v>
      </c>
      <c r="E18" s="34">
        <v>-92317.562446489057</v>
      </c>
      <c r="F18" s="34">
        <v>102620662.63307552</v>
      </c>
      <c r="G18" s="34">
        <v>99594780.461882383</v>
      </c>
      <c r="H18" s="34">
        <v>-1331376.2270683243</v>
      </c>
      <c r="I18" s="34">
        <v>-89312.950210859912</v>
      </c>
      <c r="J18" s="34">
        <v>98174091.284603193</v>
      </c>
      <c r="K18" s="35" t="s">
        <v>2</v>
      </c>
    </row>
    <row r="19" spans="1:11" s="32" customFormat="1" x14ac:dyDescent="0.3"/>
    <row r="20" spans="1:11" s="32" customFormat="1" x14ac:dyDescent="0.3">
      <c r="A20" s="33" t="s">
        <v>11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s="32" customFormat="1" x14ac:dyDescent="0.3">
      <c r="A21" s="30" t="s">
        <v>12</v>
      </c>
      <c r="B21" s="29">
        <v>57281463.660765253</v>
      </c>
      <c r="C21" s="29">
        <v>57281463.660765253</v>
      </c>
      <c r="D21" s="29">
        <v>0</v>
      </c>
      <c r="E21" s="29">
        <v>31449233.555971567</v>
      </c>
      <c r="F21" s="29">
        <v>88730697.216736823</v>
      </c>
      <c r="G21" s="29">
        <v>54451483.338193759</v>
      </c>
      <c r="H21" s="29">
        <v>0</v>
      </c>
      <c r="I21" s="29">
        <v>29895489.876333095</v>
      </c>
      <c r="J21" s="29">
        <v>84346973.214526862</v>
      </c>
      <c r="K21" s="31">
        <v>0.95059518137784804</v>
      </c>
    </row>
    <row r="22" spans="1:11" s="32" customFormat="1" x14ac:dyDescent="0.3">
      <c r="A22" s="30" t="s">
        <v>13</v>
      </c>
      <c r="B22" s="29">
        <v>9711696</v>
      </c>
      <c r="C22" s="29">
        <v>9711696</v>
      </c>
      <c r="D22" s="29">
        <v>0</v>
      </c>
      <c r="E22" s="29">
        <v>2889061.0536463675</v>
      </c>
      <c r="F22" s="29">
        <v>12600757.053646367</v>
      </c>
      <c r="G22" s="29">
        <v>9231891.4206065219</v>
      </c>
      <c r="H22" s="29">
        <v>0</v>
      </c>
      <c r="I22" s="29">
        <v>2746327.5163026457</v>
      </c>
      <c r="J22" s="29">
        <v>11978218.936909167</v>
      </c>
      <c r="K22" s="31">
        <v>0.95059518137784804</v>
      </c>
    </row>
    <row r="23" spans="1:11" s="32" customFormat="1" x14ac:dyDescent="0.3">
      <c r="A23" s="30" t="s">
        <v>14</v>
      </c>
      <c r="B23" s="29">
        <v>23034939.798594698</v>
      </c>
      <c r="C23" s="29">
        <v>23034939.798594698</v>
      </c>
      <c r="D23" s="29">
        <v>-23034939.798594698</v>
      </c>
      <c r="E23" s="29">
        <v>0</v>
      </c>
      <c r="F23" s="29">
        <v>0</v>
      </c>
      <c r="G23" s="29">
        <v>21816888.466056623</v>
      </c>
      <c r="H23" s="29">
        <v>-21816888.466056623</v>
      </c>
      <c r="I23" s="29">
        <v>0</v>
      </c>
      <c r="J23" s="29">
        <v>0</v>
      </c>
      <c r="K23" s="31">
        <v>0.94712157517284312</v>
      </c>
    </row>
    <row r="24" spans="1:11" s="32" customFormat="1" ht="15" thickBot="1" x14ac:dyDescent="0.35">
      <c r="A24" s="30" t="s">
        <v>15</v>
      </c>
      <c r="B24" s="29">
        <v>1656000</v>
      </c>
      <c r="C24" s="29">
        <v>1656000</v>
      </c>
      <c r="D24" s="29">
        <v>0</v>
      </c>
      <c r="E24" s="29">
        <v>0</v>
      </c>
      <c r="F24" s="29">
        <v>1656000</v>
      </c>
      <c r="G24" s="29">
        <v>1656000</v>
      </c>
      <c r="H24" s="29">
        <v>0</v>
      </c>
      <c r="I24" s="29">
        <v>0</v>
      </c>
      <c r="J24" s="29">
        <v>1656000</v>
      </c>
      <c r="K24" s="31">
        <v>1</v>
      </c>
    </row>
    <row r="25" spans="1:11" x14ac:dyDescent="0.3">
      <c r="A25" s="7" t="s">
        <v>11</v>
      </c>
      <c r="B25" s="8">
        <v>91684099.459359944</v>
      </c>
      <c r="C25" s="8">
        <v>91684099.459359944</v>
      </c>
      <c r="D25" s="8">
        <v>-23034939.798594698</v>
      </c>
      <c r="E25" s="8">
        <v>34338294.609617934</v>
      </c>
      <c r="F25" s="8">
        <v>102987454.27038319</v>
      </c>
      <c r="G25" s="8">
        <v>87156263.224856913</v>
      </c>
      <c r="H25" s="8">
        <v>-21816888.466056623</v>
      </c>
      <c r="I25" s="8">
        <v>32641817.39263574</v>
      </c>
      <c r="J25" s="8">
        <v>97981192.151436031</v>
      </c>
      <c r="K25" s="9" t="s">
        <v>2</v>
      </c>
    </row>
    <row r="27" spans="1:11" x14ac:dyDescent="0.3">
      <c r="A27" s="7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3">
      <c r="A28" s="2" t="s">
        <v>17</v>
      </c>
      <c r="B28" s="3">
        <v>78101445.165355012</v>
      </c>
      <c r="C28" s="3">
        <v>78101445.165355012</v>
      </c>
      <c r="D28" s="3">
        <v>0</v>
      </c>
      <c r="E28" s="3">
        <v>158560589.19079608</v>
      </c>
      <c r="F28" s="3">
        <v>236662034.3561511</v>
      </c>
      <c r="G28" s="3">
        <v>74242857.432832703</v>
      </c>
      <c r="H28" s="3">
        <v>0</v>
      </c>
      <c r="I28" s="3">
        <v>150726932.04120326</v>
      </c>
      <c r="J28" s="3">
        <v>224969789.47403598</v>
      </c>
      <c r="K28" s="4">
        <v>0.95059518137784804</v>
      </c>
    </row>
    <row r="29" spans="1:11" x14ac:dyDescent="0.3">
      <c r="A29" s="2" t="s">
        <v>18</v>
      </c>
      <c r="B29" s="3">
        <v>31418202.703133762</v>
      </c>
      <c r="C29" s="3">
        <v>31418202.703133762</v>
      </c>
      <c r="D29" s="3">
        <v>0</v>
      </c>
      <c r="E29" s="3">
        <v>0</v>
      </c>
      <c r="F29" s="3">
        <v>31418202.703133762</v>
      </c>
      <c r="G29" s="3">
        <v>29865992.097151432</v>
      </c>
      <c r="H29" s="3">
        <v>0</v>
      </c>
      <c r="I29" s="3">
        <v>0</v>
      </c>
      <c r="J29" s="3">
        <v>29865992.097151432</v>
      </c>
      <c r="K29" s="4">
        <v>0.95059518137784804</v>
      </c>
    </row>
    <row r="30" spans="1:11" x14ac:dyDescent="0.3">
      <c r="A30" s="2" t="s">
        <v>19</v>
      </c>
      <c r="B30" s="3">
        <v>13651560.317047128</v>
      </c>
      <c r="C30" s="3">
        <v>13651560.317047128</v>
      </c>
      <c r="D30" s="3">
        <v>0</v>
      </c>
      <c r="E30" s="3">
        <v>0</v>
      </c>
      <c r="F30" s="3">
        <v>13651560.317047128</v>
      </c>
      <c r="G30" s="3">
        <v>12977107.455674049</v>
      </c>
      <c r="H30" s="3">
        <v>0</v>
      </c>
      <c r="I30" s="3">
        <v>0</v>
      </c>
      <c r="J30" s="3">
        <v>12977107.455674049</v>
      </c>
      <c r="K30" s="4">
        <v>0.95059518137784804</v>
      </c>
    </row>
    <row r="31" spans="1:11" x14ac:dyDescent="0.3">
      <c r="A31" s="2" t="s">
        <v>20</v>
      </c>
      <c r="B31" s="3">
        <v>39941028.695096299</v>
      </c>
      <c r="C31" s="3">
        <v>39941028.695096299</v>
      </c>
      <c r="D31" s="3">
        <v>0</v>
      </c>
      <c r="E31" s="3">
        <v>0</v>
      </c>
      <c r="F31" s="3">
        <v>39941028.695096299</v>
      </c>
      <c r="G31" s="3">
        <v>37967749.416832902</v>
      </c>
      <c r="H31" s="3">
        <v>0</v>
      </c>
      <c r="I31" s="3">
        <v>0</v>
      </c>
      <c r="J31" s="3">
        <v>37967749.416832902</v>
      </c>
      <c r="K31" s="4">
        <v>0.95059518137784804</v>
      </c>
    </row>
    <row r="32" spans="1:11" x14ac:dyDescent="0.3">
      <c r="A32" s="2" t="s">
        <v>21</v>
      </c>
      <c r="B32" s="3">
        <v>3337501.7577378112</v>
      </c>
      <c r="C32" s="3">
        <v>3337501.7577378112</v>
      </c>
      <c r="D32" s="3">
        <v>0</v>
      </c>
      <c r="E32" s="3">
        <v>0</v>
      </c>
      <c r="F32" s="3">
        <v>3337501.7577378112</v>
      </c>
      <c r="G32" s="3">
        <v>0</v>
      </c>
      <c r="H32" s="3">
        <v>0</v>
      </c>
      <c r="I32" s="3">
        <v>0</v>
      </c>
      <c r="J32" s="3">
        <v>0</v>
      </c>
      <c r="K32" s="4">
        <v>0</v>
      </c>
    </row>
    <row r="33" spans="1:11" ht="15" thickBot="1" x14ac:dyDescent="0.35">
      <c r="A33" s="2" t="s">
        <v>22</v>
      </c>
      <c r="B33" s="3">
        <v>1708328.7085669627</v>
      </c>
      <c r="C33" s="3">
        <v>1708328.7085669627</v>
      </c>
      <c r="D33" s="3">
        <v>-1708328.7085669627</v>
      </c>
      <c r="E33" s="3">
        <v>0</v>
      </c>
      <c r="F33" s="3">
        <v>0</v>
      </c>
      <c r="G33" s="3">
        <v>1617994.9773709306</v>
      </c>
      <c r="H33" s="3">
        <v>-1617994.9773709306</v>
      </c>
      <c r="I33" s="3">
        <v>0</v>
      </c>
      <c r="J33" s="3">
        <v>0</v>
      </c>
      <c r="K33" s="4">
        <v>0.94712157517284312</v>
      </c>
    </row>
    <row r="34" spans="1:11" x14ac:dyDescent="0.3">
      <c r="A34" s="7" t="s">
        <v>16</v>
      </c>
      <c r="B34" s="8">
        <v>168158067.346937</v>
      </c>
      <c r="C34" s="8">
        <v>168158067.346937</v>
      </c>
      <c r="D34" s="8">
        <v>-1708328.7085669627</v>
      </c>
      <c r="E34" s="8">
        <v>158560589.19079608</v>
      </c>
      <c r="F34" s="8">
        <v>325010327.82916611</v>
      </c>
      <c r="G34" s="8">
        <v>156671701.37986201</v>
      </c>
      <c r="H34" s="8">
        <v>-1617994.9773709306</v>
      </c>
      <c r="I34" s="8">
        <v>150726932.04120326</v>
      </c>
      <c r="J34" s="8">
        <v>305780638.44369435</v>
      </c>
      <c r="K34" s="9" t="s">
        <v>2</v>
      </c>
    </row>
    <row r="36" spans="1:11" x14ac:dyDescent="0.3">
      <c r="A36" s="7" t="s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3">
      <c r="A37" s="2" t="s">
        <v>24</v>
      </c>
      <c r="B37" s="3">
        <v>432996025.21375674</v>
      </c>
      <c r="C37" s="3">
        <v>432996025.21375674</v>
      </c>
      <c r="D37" s="3">
        <v>0</v>
      </c>
      <c r="E37" s="3">
        <v>86039298.516184151</v>
      </c>
      <c r="F37" s="3">
        <v>519035323.72994089</v>
      </c>
      <c r="G37" s="3">
        <v>411603935.12395835</v>
      </c>
      <c r="H37" s="3">
        <v>0</v>
      </c>
      <c r="I37" s="3">
        <v>81788542.578614891</v>
      </c>
      <c r="J37" s="3">
        <v>493392477.70257324</v>
      </c>
      <c r="K37" s="4">
        <v>0.95059518137784804</v>
      </c>
    </row>
    <row r="38" spans="1:11" x14ac:dyDescent="0.3">
      <c r="A38" s="2" t="s">
        <v>25</v>
      </c>
      <c r="B38" s="3">
        <v>8272812</v>
      </c>
      <c r="C38" s="3">
        <v>8272812</v>
      </c>
      <c r="D38" s="3">
        <v>0</v>
      </c>
      <c r="E38" s="3">
        <v>5933141.4858807242</v>
      </c>
      <c r="F38" s="3">
        <v>14205953.485880725</v>
      </c>
      <c r="G38" s="3">
        <v>7864095.2236448377</v>
      </c>
      <c r="H38" s="3">
        <v>0</v>
      </c>
      <c r="I38" s="3">
        <v>5640015.7069112221</v>
      </c>
      <c r="J38" s="3">
        <v>13504110.930556059</v>
      </c>
      <c r="K38" s="4">
        <v>0.95059518137784804</v>
      </c>
    </row>
    <row r="39" spans="1:11" x14ac:dyDescent="0.3">
      <c r="A39" s="2" t="s">
        <v>26</v>
      </c>
      <c r="B39" s="3">
        <v>453816</v>
      </c>
      <c r="C39" s="3">
        <v>453816</v>
      </c>
      <c r="D39" s="3">
        <v>-453816</v>
      </c>
      <c r="E39" s="3">
        <v>0</v>
      </c>
      <c r="F39" s="3">
        <v>0</v>
      </c>
      <c r="G39" s="3">
        <v>429818.92475863895</v>
      </c>
      <c r="H39" s="3">
        <v>-429818.92475863895</v>
      </c>
      <c r="I39" s="3">
        <v>0</v>
      </c>
      <c r="J39" s="3">
        <v>0</v>
      </c>
      <c r="K39" s="4">
        <v>0.94712157517284312</v>
      </c>
    </row>
    <row r="40" spans="1:11" x14ac:dyDescent="0.3">
      <c r="A40" s="2" t="s">
        <v>27</v>
      </c>
      <c r="B40" s="3">
        <v>1658922.0670017994</v>
      </c>
      <c r="C40" s="3">
        <v>1658922.0670017994</v>
      </c>
      <c r="D40" s="3">
        <v>-1658922.0670017994</v>
      </c>
      <c r="E40" s="3">
        <v>0</v>
      </c>
      <c r="F40" s="3">
        <v>0</v>
      </c>
      <c r="G40" s="3">
        <v>1571200.881187733</v>
      </c>
      <c r="H40" s="3">
        <v>-1571200.881187733</v>
      </c>
      <c r="I40" s="3">
        <v>0</v>
      </c>
      <c r="J40" s="3">
        <v>0</v>
      </c>
      <c r="K40" s="4">
        <v>0.94712157517284312</v>
      </c>
    </row>
    <row r="41" spans="1:11" ht="15" thickBot="1" x14ac:dyDescent="0.35">
      <c r="A41" s="2" t="s">
        <v>28</v>
      </c>
      <c r="B41" s="3">
        <v>21320679.657033768</v>
      </c>
      <c r="C41" s="3">
        <v>21320679.657033768</v>
      </c>
      <c r="D41" s="3">
        <v>-21320679.657033768</v>
      </c>
      <c r="E41" s="3">
        <v>0</v>
      </c>
      <c r="F41" s="3">
        <v>0</v>
      </c>
      <c r="G41" s="3">
        <v>20193275.700525414</v>
      </c>
      <c r="H41" s="3">
        <v>-20193275.700525414</v>
      </c>
      <c r="I41" s="3">
        <v>0</v>
      </c>
      <c r="J41" s="3">
        <v>0</v>
      </c>
      <c r="K41" s="4">
        <v>0.94712157517284312</v>
      </c>
    </row>
    <row r="42" spans="1:11" x14ac:dyDescent="0.3">
      <c r="A42" s="7" t="s">
        <v>23</v>
      </c>
      <c r="B42" s="8">
        <v>464702254.9377923</v>
      </c>
      <c r="C42" s="8">
        <v>464702254.9377923</v>
      </c>
      <c r="D42" s="8">
        <v>-23433417.724035569</v>
      </c>
      <c r="E42" s="8">
        <v>91972440.002064869</v>
      </c>
      <c r="F42" s="8">
        <v>533241277.21582162</v>
      </c>
      <c r="G42" s="8">
        <v>441662325.85407495</v>
      </c>
      <c r="H42" s="8">
        <v>-22194295.506471787</v>
      </c>
      <c r="I42" s="8">
        <v>87428558.285526112</v>
      </c>
      <c r="J42" s="8">
        <v>506896588.6331293</v>
      </c>
      <c r="K42" s="9" t="s">
        <v>2</v>
      </c>
    </row>
    <row r="44" spans="1:11" x14ac:dyDescent="0.3">
      <c r="A44" s="7" t="s">
        <v>29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">
      <c r="A45" s="2" t="s">
        <v>30</v>
      </c>
      <c r="B45" s="3">
        <v>128604795.19499685</v>
      </c>
      <c r="C45" s="3">
        <v>128604795.19499685</v>
      </c>
      <c r="D45" s="3">
        <v>0</v>
      </c>
      <c r="E45" s="3">
        <v>-6416455.1926012235</v>
      </c>
      <c r="F45" s="3">
        <v>122188340.00239563</v>
      </c>
      <c r="G45" s="3">
        <v>115325175.05970195</v>
      </c>
      <c r="H45" s="3">
        <v>0</v>
      </c>
      <c r="I45" s="3">
        <v>-5753897.5683408864</v>
      </c>
      <c r="J45" s="3">
        <v>109571277.49136107</v>
      </c>
      <c r="K45" s="4">
        <v>0.89674086323795554</v>
      </c>
    </row>
    <row r="46" spans="1:11" x14ac:dyDescent="0.3">
      <c r="A46" s="2" t="s">
        <v>31</v>
      </c>
      <c r="B46" s="3">
        <v>235451.74043150456</v>
      </c>
      <c r="C46" s="3">
        <v>235451.74043150456</v>
      </c>
      <c r="D46" s="3">
        <v>-235451.74043150456</v>
      </c>
      <c r="E46" s="3">
        <v>0</v>
      </c>
      <c r="F46" s="3">
        <v>0</v>
      </c>
      <c r="G46" s="3">
        <v>223001.42327467399</v>
      </c>
      <c r="H46" s="3">
        <v>-223001.42327467399</v>
      </c>
      <c r="I46" s="3">
        <v>0</v>
      </c>
      <c r="J46" s="3">
        <v>0</v>
      </c>
      <c r="K46" s="4">
        <v>0.94712157517284312</v>
      </c>
    </row>
    <row r="47" spans="1:11" x14ac:dyDescent="0.3">
      <c r="A47" s="2" t="s">
        <v>32</v>
      </c>
      <c r="B47" s="3">
        <v>19007.075910511943</v>
      </c>
      <c r="C47" s="3">
        <v>19007.075910511943</v>
      </c>
      <c r="D47" s="3">
        <v>0</v>
      </c>
      <c r="E47" s="3">
        <v>0</v>
      </c>
      <c r="F47" s="3">
        <v>19007.075910511943</v>
      </c>
      <c r="G47" s="3">
        <v>0</v>
      </c>
      <c r="H47" s="3">
        <v>0</v>
      </c>
      <c r="I47" s="3">
        <v>0</v>
      </c>
      <c r="J47" s="3">
        <v>0</v>
      </c>
      <c r="K47" s="4">
        <v>0</v>
      </c>
    </row>
    <row r="48" spans="1:11" x14ac:dyDescent="0.3">
      <c r="A48" s="2" t="s">
        <v>33</v>
      </c>
      <c r="B48" s="3">
        <v>12094814.488115111</v>
      </c>
      <c r="C48" s="3">
        <v>12094814.488115111</v>
      </c>
      <c r="D48" s="3">
        <v>0</v>
      </c>
      <c r="E48" s="3">
        <v>0</v>
      </c>
      <c r="F48" s="3">
        <v>12094814.488115111</v>
      </c>
      <c r="G48" s="3">
        <v>11497272.372061208</v>
      </c>
      <c r="H48" s="3">
        <v>0</v>
      </c>
      <c r="I48" s="3">
        <v>0</v>
      </c>
      <c r="J48" s="3">
        <v>11497272.372061208</v>
      </c>
      <c r="K48" s="4">
        <v>0.95059518137784804</v>
      </c>
    </row>
    <row r="49" spans="1:11" x14ac:dyDescent="0.3">
      <c r="A49" s="2" t="s">
        <v>34</v>
      </c>
      <c r="B49" s="3">
        <v>1916365.2569913475</v>
      </c>
      <c r="C49" s="3">
        <v>1916365.2569913475</v>
      </c>
      <c r="D49" s="3">
        <v>0</v>
      </c>
      <c r="E49" s="3">
        <v>0</v>
      </c>
      <c r="F49" s="3">
        <v>1916365.2569913475</v>
      </c>
      <c r="G49" s="3">
        <v>1916365.2569913475</v>
      </c>
      <c r="H49" s="3">
        <v>0</v>
      </c>
      <c r="I49" s="3">
        <v>0</v>
      </c>
      <c r="J49" s="3">
        <v>1916365.2569913475</v>
      </c>
      <c r="K49" s="4">
        <v>1</v>
      </c>
    </row>
    <row r="50" spans="1:11" ht="15" thickBot="1" x14ac:dyDescent="0.35">
      <c r="A50" s="2" t="s">
        <v>35</v>
      </c>
      <c r="B50" s="3">
        <v>142823.98852234814</v>
      </c>
      <c r="C50" s="3">
        <v>142823.98852234814</v>
      </c>
      <c r="D50" s="3">
        <v>0</v>
      </c>
      <c r="E50" s="3">
        <v>0</v>
      </c>
      <c r="F50" s="3">
        <v>142823.98852234814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</row>
    <row r="51" spans="1:11" x14ac:dyDescent="0.3">
      <c r="A51" s="7" t="s">
        <v>29</v>
      </c>
      <c r="B51" s="8">
        <v>143013257.74496767</v>
      </c>
      <c r="C51" s="8">
        <v>143013257.74496767</v>
      </c>
      <c r="D51" s="8">
        <v>-235451.74043150456</v>
      </c>
      <c r="E51" s="8">
        <v>-6416455.1926012235</v>
      </c>
      <c r="F51" s="8">
        <v>136361350.81193495</v>
      </c>
      <c r="G51" s="8">
        <v>128961814.11202918</v>
      </c>
      <c r="H51" s="8">
        <v>-223001.42327467399</v>
      </c>
      <c r="I51" s="8">
        <v>-5753897.5683408864</v>
      </c>
      <c r="J51" s="8">
        <v>122984915.12041362</v>
      </c>
      <c r="K51" s="9" t="s">
        <v>2</v>
      </c>
    </row>
    <row r="53" spans="1:11" x14ac:dyDescent="0.3">
      <c r="A53" s="7" t="s">
        <v>36</v>
      </c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3">
      <c r="A54" s="2" t="s">
        <v>37</v>
      </c>
      <c r="B54" s="3">
        <v>3726393.1823173692</v>
      </c>
      <c r="C54" s="3">
        <v>3726393.1823173692</v>
      </c>
      <c r="D54" s="3">
        <v>0</v>
      </c>
      <c r="E54" s="3">
        <v>0</v>
      </c>
      <c r="F54" s="3">
        <v>3726393.1823173692</v>
      </c>
      <c r="G54" s="3">
        <v>3726393.1823173692</v>
      </c>
      <c r="H54" s="3">
        <v>0</v>
      </c>
      <c r="I54" s="3">
        <v>0</v>
      </c>
      <c r="J54" s="3">
        <v>3726393.1823173692</v>
      </c>
      <c r="K54" s="4">
        <v>1</v>
      </c>
    </row>
    <row r="55" spans="1:11" x14ac:dyDescent="0.3">
      <c r="A55" s="2" t="s">
        <v>38</v>
      </c>
      <c r="B55" s="3">
        <v>46984233.825812265</v>
      </c>
      <c r="C55" s="3">
        <v>46984233.825812265</v>
      </c>
      <c r="D55" s="3">
        <v>0</v>
      </c>
      <c r="E55" s="3">
        <v>0</v>
      </c>
      <c r="F55" s="3">
        <v>46984233.825812265</v>
      </c>
      <c r="G55" s="3">
        <v>46984233.825812265</v>
      </c>
      <c r="H55" s="3">
        <v>0</v>
      </c>
      <c r="I55" s="3">
        <v>0</v>
      </c>
      <c r="J55" s="3">
        <v>46984233.825812265</v>
      </c>
      <c r="K55" s="4">
        <v>1</v>
      </c>
    </row>
    <row r="56" spans="1:11" x14ac:dyDescent="0.3">
      <c r="A56" s="2" t="s">
        <v>39</v>
      </c>
      <c r="B56" s="3">
        <v>79301413.862068877</v>
      </c>
      <c r="C56" s="3">
        <v>79301413.862068877</v>
      </c>
      <c r="D56" s="3">
        <v>0</v>
      </c>
      <c r="E56" s="3">
        <v>0</v>
      </c>
      <c r="F56" s="3">
        <v>79301413.862068877</v>
      </c>
      <c r="G56" s="3">
        <v>79301413.862068877</v>
      </c>
      <c r="H56" s="3">
        <v>0</v>
      </c>
      <c r="I56" s="3">
        <v>0</v>
      </c>
      <c r="J56" s="3">
        <v>79301413.862068877</v>
      </c>
      <c r="K56" s="4">
        <v>1</v>
      </c>
    </row>
    <row r="57" spans="1:11" x14ac:dyDescent="0.3">
      <c r="A57" s="2" t="s">
        <v>40</v>
      </c>
      <c r="B57" s="3">
        <v>82277943.767491296</v>
      </c>
      <c r="C57" s="3">
        <v>82277943.767491296</v>
      </c>
      <c r="D57" s="3">
        <v>0</v>
      </c>
      <c r="E57" s="3">
        <v>0</v>
      </c>
      <c r="F57" s="3">
        <v>82277943.767491296</v>
      </c>
      <c r="G57" s="3">
        <v>82277943.767491296</v>
      </c>
      <c r="H57" s="3">
        <v>0</v>
      </c>
      <c r="I57" s="3">
        <v>0</v>
      </c>
      <c r="J57" s="3">
        <v>82277943.767491296</v>
      </c>
      <c r="K57" s="4">
        <v>1</v>
      </c>
    </row>
    <row r="58" spans="1:11" x14ac:dyDescent="0.3">
      <c r="A58" s="2" t="s">
        <v>41</v>
      </c>
      <c r="B58" s="3">
        <v>26899389.312896844</v>
      </c>
      <c r="C58" s="3">
        <v>26899389.312896844</v>
      </c>
      <c r="D58" s="3">
        <v>0</v>
      </c>
      <c r="E58" s="3">
        <v>0</v>
      </c>
      <c r="F58" s="3">
        <v>26899389.312896844</v>
      </c>
      <c r="G58" s="3">
        <v>26899389.312896844</v>
      </c>
      <c r="H58" s="3">
        <v>0</v>
      </c>
      <c r="I58" s="3">
        <v>0</v>
      </c>
      <c r="J58" s="3">
        <v>26899389.312896844</v>
      </c>
      <c r="K58" s="4">
        <v>1</v>
      </c>
    </row>
    <row r="59" spans="1:11" x14ac:dyDescent="0.3">
      <c r="A59" s="2" t="s">
        <v>42</v>
      </c>
      <c r="B59" s="3">
        <v>68296922.011014655</v>
      </c>
      <c r="C59" s="3">
        <v>68296922.011014655</v>
      </c>
      <c r="D59" s="3">
        <v>0</v>
      </c>
      <c r="E59" s="3">
        <v>0</v>
      </c>
      <c r="F59" s="3">
        <v>68296922.011014655</v>
      </c>
      <c r="G59" s="3">
        <v>68296922.011014655</v>
      </c>
      <c r="H59" s="3">
        <v>0</v>
      </c>
      <c r="I59" s="3">
        <v>0</v>
      </c>
      <c r="J59" s="3">
        <v>68296922.011014655</v>
      </c>
      <c r="K59" s="4">
        <v>1</v>
      </c>
    </row>
    <row r="60" spans="1:11" x14ac:dyDescent="0.3">
      <c r="A60" s="2" t="s">
        <v>43</v>
      </c>
      <c r="B60" s="3">
        <v>83462393.294078618</v>
      </c>
      <c r="C60" s="3">
        <v>83462393.294078618</v>
      </c>
      <c r="D60" s="3">
        <v>0</v>
      </c>
      <c r="E60" s="3">
        <v>-21875315.213089112</v>
      </c>
      <c r="F60" s="3">
        <v>61587078.08098951</v>
      </c>
      <c r="G60" s="3">
        <v>83462393.294078618</v>
      </c>
      <c r="H60" s="3">
        <v>0</v>
      </c>
      <c r="I60" s="3">
        <v>-21875315.213089112</v>
      </c>
      <c r="J60" s="3">
        <v>61587078.08098951</v>
      </c>
      <c r="K60" s="4">
        <v>1</v>
      </c>
    </row>
    <row r="61" spans="1:11" x14ac:dyDescent="0.3">
      <c r="A61" s="2" t="s">
        <v>44</v>
      </c>
      <c r="B61" s="3">
        <v>39338326.450008981</v>
      </c>
      <c r="C61" s="3">
        <v>39338326.450008981</v>
      </c>
      <c r="D61" s="3">
        <v>0</v>
      </c>
      <c r="E61" s="3">
        <v>0</v>
      </c>
      <c r="F61" s="3">
        <v>39338326.450008981</v>
      </c>
      <c r="G61" s="3">
        <v>39338326.450008981</v>
      </c>
      <c r="H61" s="3">
        <v>0</v>
      </c>
      <c r="I61" s="3">
        <v>0</v>
      </c>
      <c r="J61" s="3">
        <v>39338326.450008981</v>
      </c>
      <c r="K61" s="4">
        <v>1</v>
      </c>
    </row>
    <row r="62" spans="1:11" x14ac:dyDescent="0.3">
      <c r="A62" s="2" t="s">
        <v>45</v>
      </c>
      <c r="B62" s="3">
        <v>54948325.940522775</v>
      </c>
      <c r="C62" s="3">
        <v>54948325.940522775</v>
      </c>
      <c r="D62" s="3">
        <v>0</v>
      </c>
      <c r="E62" s="3">
        <v>0</v>
      </c>
      <c r="F62" s="3">
        <v>54948325.940522775</v>
      </c>
      <c r="G62" s="3">
        <v>54823065.135589369</v>
      </c>
      <c r="H62" s="3">
        <v>0</v>
      </c>
      <c r="I62" s="3">
        <v>0</v>
      </c>
      <c r="J62" s="3">
        <v>54823065.135589369</v>
      </c>
      <c r="K62" s="4">
        <v>0.99772038906027838</v>
      </c>
    </row>
    <row r="63" spans="1:11" x14ac:dyDescent="0.3">
      <c r="A63" s="2" t="s">
        <v>46</v>
      </c>
      <c r="B63" s="3">
        <v>3356096.0031430372</v>
      </c>
      <c r="C63" s="3">
        <v>3356096.0031430372</v>
      </c>
      <c r="D63" s="3">
        <v>0</v>
      </c>
      <c r="E63" s="3">
        <v>0</v>
      </c>
      <c r="F63" s="3">
        <v>3356096.0031430372</v>
      </c>
      <c r="G63" s="3">
        <v>3356096.0031430372</v>
      </c>
      <c r="H63" s="3">
        <v>0</v>
      </c>
      <c r="I63" s="3">
        <v>0</v>
      </c>
      <c r="J63" s="3">
        <v>3356096.0031430372</v>
      </c>
      <c r="K63" s="4">
        <v>1</v>
      </c>
    </row>
    <row r="64" spans="1:11" x14ac:dyDescent="0.3">
      <c r="A64" s="2" t="s">
        <v>47</v>
      </c>
      <c r="B64" s="3">
        <v>18999919.082505837</v>
      </c>
      <c r="C64" s="3">
        <v>18999919.082505837</v>
      </c>
      <c r="D64" s="3">
        <v>0</v>
      </c>
      <c r="E64" s="3">
        <v>0</v>
      </c>
      <c r="F64" s="3">
        <v>18999919.082505837</v>
      </c>
      <c r="G64" s="3">
        <v>18999919.082505837</v>
      </c>
      <c r="H64" s="3">
        <v>0</v>
      </c>
      <c r="I64" s="3">
        <v>0</v>
      </c>
      <c r="J64" s="3">
        <v>18999919.082505837</v>
      </c>
      <c r="K64" s="4">
        <v>1</v>
      </c>
    </row>
    <row r="65" spans="1:11" x14ac:dyDescent="0.3">
      <c r="A65" s="2" t="s">
        <v>48</v>
      </c>
      <c r="B65" s="3">
        <v>189231.69630803377</v>
      </c>
      <c r="C65" s="3">
        <v>189231.69630803377</v>
      </c>
      <c r="D65" s="3">
        <v>-189231.69630803377</v>
      </c>
      <c r="E65" s="3">
        <v>0</v>
      </c>
      <c r="F65" s="3">
        <v>0</v>
      </c>
      <c r="G65" s="3">
        <v>179225.42227989403</v>
      </c>
      <c r="H65" s="3">
        <v>-179225.42227989403</v>
      </c>
      <c r="I65" s="3">
        <v>0</v>
      </c>
      <c r="J65" s="3">
        <v>0</v>
      </c>
      <c r="K65" s="4">
        <v>0.94712157517284312</v>
      </c>
    </row>
    <row r="66" spans="1:11" x14ac:dyDescent="0.3">
      <c r="A66" s="2" t="s">
        <v>49</v>
      </c>
      <c r="B66" s="3">
        <v>3881199.8081582161</v>
      </c>
      <c r="C66" s="3">
        <v>3881199.8081582161</v>
      </c>
      <c r="D66" s="3">
        <v>-3881199.8081582161</v>
      </c>
      <c r="E66" s="3">
        <v>0</v>
      </c>
      <c r="F66" s="3">
        <v>0</v>
      </c>
      <c r="G66" s="3">
        <v>3881199.8081582161</v>
      </c>
      <c r="H66" s="3">
        <v>-3881199.8081582161</v>
      </c>
      <c r="I66" s="3">
        <v>0</v>
      </c>
      <c r="J66" s="3">
        <v>0</v>
      </c>
      <c r="K66" s="4">
        <v>1</v>
      </c>
    </row>
    <row r="67" spans="1:11" ht="15" thickBot="1" x14ac:dyDescent="0.35">
      <c r="A67" s="2" t="s">
        <v>50</v>
      </c>
      <c r="B67" s="3">
        <v>4404904.1357174879</v>
      </c>
      <c r="C67" s="3">
        <v>4404904.1357174879</v>
      </c>
      <c r="D67" s="3">
        <v>-4404904.1357174879</v>
      </c>
      <c r="E67" s="3">
        <v>0</v>
      </c>
      <c r="F67" s="3">
        <v>0</v>
      </c>
      <c r="G67" s="3">
        <v>4404904.1357174879</v>
      </c>
      <c r="H67" s="3">
        <v>-4404904.1357174879</v>
      </c>
      <c r="I67" s="3">
        <v>0</v>
      </c>
      <c r="J67" s="3">
        <v>0</v>
      </c>
      <c r="K67" s="4">
        <v>1</v>
      </c>
    </row>
    <row r="68" spans="1:11" x14ac:dyDescent="0.3">
      <c r="A68" s="7" t="s">
        <v>36</v>
      </c>
      <c r="B68" s="8">
        <v>516066692.37204432</v>
      </c>
      <c r="C68" s="8">
        <v>516066692.37204432</v>
      </c>
      <c r="D68" s="8">
        <v>-8475335.6401837375</v>
      </c>
      <c r="E68" s="8">
        <v>-21875315.213089112</v>
      </c>
      <c r="F68" s="8">
        <v>485716041.51877147</v>
      </c>
      <c r="G68" s="8">
        <v>515931425.29308277</v>
      </c>
      <c r="H68" s="8">
        <v>-8465329.3661555983</v>
      </c>
      <c r="I68" s="8">
        <v>-21875315.213089112</v>
      </c>
      <c r="J68" s="8">
        <v>485590780.71383804</v>
      </c>
      <c r="K68" s="9" t="s">
        <v>2</v>
      </c>
    </row>
    <row r="70" spans="1:11" x14ac:dyDescent="0.3">
      <c r="A70" s="7" t="s">
        <v>51</v>
      </c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3">
      <c r="A71" s="2" t="s">
        <v>52</v>
      </c>
      <c r="B71" s="3">
        <v>10193914.166115997</v>
      </c>
      <c r="C71" s="3">
        <v>10193914.166115997</v>
      </c>
      <c r="D71" s="3">
        <v>0</v>
      </c>
      <c r="E71" s="3">
        <v>0</v>
      </c>
      <c r="F71" s="3">
        <v>10193914.166115997</v>
      </c>
      <c r="G71" s="3">
        <v>9862138.0834208</v>
      </c>
      <c r="H71" s="3">
        <v>0</v>
      </c>
      <c r="I71" s="3">
        <v>0</v>
      </c>
      <c r="J71" s="3">
        <v>9862138.0834208</v>
      </c>
      <c r="K71" s="4">
        <v>0.96745351419595016</v>
      </c>
    </row>
    <row r="72" spans="1:11" x14ac:dyDescent="0.3">
      <c r="A72" s="2" t="s">
        <v>53</v>
      </c>
      <c r="B72" s="3">
        <v>49002480.719240911</v>
      </c>
      <c r="C72" s="3">
        <v>49002480.719240911</v>
      </c>
      <c r="D72" s="3">
        <v>0</v>
      </c>
      <c r="E72" s="3">
        <v>-2657149.6220995495</v>
      </c>
      <c r="F72" s="3">
        <v>46345331.097141363</v>
      </c>
      <c r="G72" s="3">
        <v>47407622.176148914</v>
      </c>
      <c r="H72" s="3">
        <v>0</v>
      </c>
      <c r="I72" s="3">
        <v>-2570668.7396446499</v>
      </c>
      <c r="J72" s="3">
        <v>44836953.436504267</v>
      </c>
      <c r="K72" s="4">
        <v>0.96745351419595016</v>
      </c>
    </row>
    <row r="73" spans="1:11" x14ac:dyDescent="0.3">
      <c r="A73" s="2" t="s">
        <v>54</v>
      </c>
      <c r="B73" s="3">
        <v>531361.11396905582</v>
      </c>
      <c r="C73" s="3">
        <v>531361.11396905582</v>
      </c>
      <c r="D73" s="3">
        <v>-531361.11396905582</v>
      </c>
      <c r="E73" s="3">
        <v>0</v>
      </c>
      <c r="F73" s="3">
        <v>0</v>
      </c>
      <c r="G73" s="3">
        <v>531361.11396905582</v>
      </c>
      <c r="H73" s="3">
        <v>-531361.11396905582</v>
      </c>
      <c r="I73" s="3">
        <v>0</v>
      </c>
      <c r="J73" s="3">
        <v>0</v>
      </c>
      <c r="K73" s="4">
        <v>1</v>
      </c>
    </row>
    <row r="74" spans="1:11" ht="15" thickBot="1" x14ac:dyDescent="0.35">
      <c r="A74" s="2" t="s">
        <v>55</v>
      </c>
      <c r="B74" s="3">
        <v>193513.45077712828</v>
      </c>
      <c r="C74" s="3">
        <v>193513.45077712828</v>
      </c>
      <c r="D74" s="3">
        <v>-193513.45077712828</v>
      </c>
      <c r="E74" s="3">
        <v>0</v>
      </c>
      <c r="F74" s="3">
        <v>0</v>
      </c>
      <c r="G74" s="3">
        <v>183280.76431716618</v>
      </c>
      <c r="H74" s="3">
        <v>-183280.76431716618</v>
      </c>
      <c r="I74" s="3">
        <v>0</v>
      </c>
      <c r="J74" s="3">
        <v>0</v>
      </c>
      <c r="K74" s="4">
        <v>0.94712157517284312</v>
      </c>
    </row>
    <row r="75" spans="1:11" ht="15" x14ac:dyDescent="0.25">
      <c r="A75" s="7" t="s">
        <v>51</v>
      </c>
      <c r="B75" s="8">
        <v>59921269.450103097</v>
      </c>
      <c r="C75" s="8">
        <v>59921269.450103097</v>
      </c>
      <c r="D75" s="8">
        <v>-724874.56474618404</v>
      </c>
      <c r="E75" s="8">
        <v>-2657149.6220995495</v>
      </c>
      <c r="F75" s="8">
        <v>56539245.263257362</v>
      </c>
      <c r="G75" s="8">
        <v>57984402.13785594</v>
      </c>
      <c r="H75" s="8">
        <v>-714641.878286222</v>
      </c>
      <c r="I75" s="8">
        <v>-2570668.7396446499</v>
      </c>
      <c r="J75" s="8">
        <v>54699091.519925065</v>
      </c>
      <c r="K75" s="9" t="s">
        <v>2</v>
      </c>
    </row>
    <row r="76" spans="1:11" ht="15" thickBot="1" x14ac:dyDescent="0.35"/>
    <row r="77" spans="1:11" x14ac:dyDescent="0.3">
      <c r="A77" s="6" t="s">
        <v>3</v>
      </c>
      <c r="B77" s="8">
        <v>1547602413.1886742</v>
      </c>
      <c r="C77" s="8">
        <v>1547602413.1886742</v>
      </c>
      <c r="D77" s="8">
        <v>-58956139.85850659</v>
      </c>
      <c r="E77" s="8">
        <v>253830086.21224251</v>
      </c>
      <c r="F77" s="8">
        <v>1742476359.5424101</v>
      </c>
      <c r="G77" s="8">
        <v>1487962712.4636443</v>
      </c>
      <c r="H77" s="8">
        <v>-56363527.844684161</v>
      </c>
      <c r="I77" s="8">
        <v>240508113.2480796</v>
      </c>
      <c r="J77" s="8">
        <v>1672107297.8670397</v>
      </c>
      <c r="K77" s="9" t="s">
        <v>2</v>
      </c>
    </row>
    <row r="79" spans="1:11" x14ac:dyDescent="0.3">
      <c r="A79" s="7" t="s">
        <v>56</v>
      </c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3">
      <c r="A80" s="2" t="s">
        <v>57</v>
      </c>
      <c r="B80" s="3">
        <v>82553065.840000004</v>
      </c>
      <c r="C80" s="3">
        <v>82553065.840000004</v>
      </c>
      <c r="D80" s="3">
        <v>0</v>
      </c>
      <c r="E80" s="3">
        <v>0</v>
      </c>
      <c r="F80" s="3">
        <v>82553065.840000004</v>
      </c>
      <c r="G80" s="3">
        <v>79866253.654557645</v>
      </c>
      <c r="H80" s="3">
        <v>0</v>
      </c>
      <c r="I80" s="3">
        <v>0</v>
      </c>
      <c r="J80" s="3">
        <v>79866253.654557645</v>
      </c>
      <c r="K80" s="4">
        <v>0.96745351419595016</v>
      </c>
    </row>
    <row r="81" spans="1:11" x14ac:dyDescent="0.3">
      <c r="A81" s="2" t="s">
        <v>58</v>
      </c>
      <c r="B81" s="3">
        <v>-10600238</v>
      </c>
      <c r="C81" s="3">
        <v>-10600238</v>
      </c>
      <c r="D81" s="3">
        <v>0</v>
      </c>
      <c r="E81" s="3">
        <v>0</v>
      </c>
      <c r="F81" s="3">
        <v>-10600238</v>
      </c>
      <c r="G81" s="3">
        <v>-10220885.249371288</v>
      </c>
      <c r="H81" s="3">
        <v>0</v>
      </c>
      <c r="I81" s="3">
        <v>0</v>
      </c>
      <c r="J81" s="3">
        <v>-10220885.249371288</v>
      </c>
      <c r="K81" s="4">
        <v>0.96421280818140953</v>
      </c>
    </row>
    <row r="82" spans="1:11" x14ac:dyDescent="0.3">
      <c r="A82" s="2" t="s">
        <v>59</v>
      </c>
      <c r="B82" s="3">
        <v>-81688801.600000009</v>
      </c>
      <c r="C82" s="3">
        <v>-81688801.600000009</v>
      </c>
      <c r="D82" s="3">
        <v>0</v>
      </c>
      <c r="E82" s="3">
        <v>0</v>
      </c>
      <c r="F82" s="3">
        <v>-81688801.600000009</v>
      </c>
      <c r="G82" s="3">
        <v>-79030118.178375766</v>
      </c>
      <c r="H82" s="3">
        <v>0</v>
      </c>
      <c r="I82" s="3">
        <v>0</v>
      </c>
      <c r="J82" s="3">
        <v>-79030118.178375766</v>
      </c>
      <c r="K82" s="4">
        <v>0.96745351419595016</v>
      </c>
    </row>
    <row r="83" spans="1:11" x14ac:dyDescent="0.3">
      <c r="A83" s="2" t="s">
        <v>60</v>
      </c>
      <c r="B83" s="3">
        <v>107376244.14889705</v>
      </c>
      <c r="C83" s="3">
        <v>107376244.14889705</v>
      </c>
      <c r="D83" s="3">
        <v>-107376244.14889705</v>
      </c>
      <c r="E83" s="3">
        <v>0</v>
      </c>
      <c r="F83" s="3">
        <v>0</v>
      </c>
      <c r="G83" s="3">
        <v>107376244.14889705</v>
      </c>
      <c r="H83" s="3">
        <v>-107376244.14889705</v>
      </c>
      <c r="I83" s="3">
        <v>0</v>
      </c>
      <c r="J83" s="3">
        <v>0</v>
      </c>
      <c r="K83" s="4">
        <v>1</v>
      </c>
    </row>
    <row r="84" spans="1:11" x14ac:dyDescent="0.3">
      <c r="A84" s="2" t="s">
        <v>61</v>
      </c>
      <c r="B84" s="3">
        <v>8940363.7599999942</v>
      </c>
      <c r="C84" s="3">
        <v>8940363.7599999942</v>
      </c>
      <c r="D84" s="3">
        <v>-8940363.7599999942</v>
      </c>
      <c r="E84" s="3">
        <v>0</v>
      </c>
      <c r="F84" s="3">
        <v>0</v>
      </c>
      <c r="G84" s="3">
        <v>8940363.7599999942</v>
      </c>
      <c r="H84" s="3">
        <v>-8940363.7599999942</v>
      </c>
      <c r="I84" s="3">
        <v>0</v>
      </c>
      <c r="J84" s="3">
        <v>0</v>
      </c>
      <c r="K84" s="4">
        <v>1</v>
      </c>
    </row>
    <row r="85" spans="1:11" x14ac:dyDescent="0.3">
      <c r="A85" s="2" t="s">
        <v>62</v>
      </c>
      <c r="B85" s="3">
        <v>4392095.76</v>
      </c>
      <c r="C85" s="3">
        <v>4392095.76</v>
      </c>
      <c r="D85" s="3">
        <v>0</v>
      </c>
      <c r="E85" s="3">
        <v>0</v>
      </c>
      <c r="F85" s="3">
        <v>4392095.76</v>
      </c>
      <c r="G85" s="3">
        <v>4392095.76</v>
      </c>
      <c r="H85" s="3">
        <v>0</v>
      </c>
      <c r="I85" s="3">
        <v>0</v>
      </c>
      <c r="J85" s="3">
        <v>4392095.76</v>
      </c>
      <c r="K85" s="4">
        <v>1</v>
      </c>
    </row>
    <row r="86" spans="1:11" x14ac:dyDescent="0.3">
      <c r="A86" s="2" t="s">
        <v>63</v>
      </c>
      <c r="B86" s="3">
        <v>1948260</v>
      </c>
      <c r="C86" s="3">
        <v>1948260</v>
      </c>
      <c r="D86" s="3">
        <v>-1948260</v>
      </c>
      <c r="E86" s="3">
        <v>0</v>
      </c>
      <c r="F86" s="3">
        <v>0</v>
      </c>
      <c r="G86" s="3">
        <v>1845239.0800462433</v>
      </c>
      <c r="H86" s="3">
        <v>-1845239.0800462433</v>
      </c>
      <c r="I86" s="3">
        <v>0</v>
      </c>
      <c r="J86" s="3">
        <v>0</v>
      </c>
      <c r="K86" s="4">
        <v>0.94712157517284312</v>
      </c>
    </row>
    <row r="87" spans="1:11" x14ac:dyDescent="0.3">
      <c r="A87" s="2" t="s">
        <v>64</v>
      </c>
      <c r="B87" s="3">
        <v>-10101168</v>
      </c>
      <c r="C87" s="3">
        <v>-10101168</v>
      </c>
      <c r="D87" s="3">
        <v>10101168</v>
      </c>
      <c r="E87" s="3">
        <v>0</v>
      </c>
      <c r="F87" s="3">
        <v>0</v>
      </c>
      <c r="G87" s="3">
        <v>-9567034.147245517</v>
      </c>
      <c r="H87" s="3">
        <v>9567034.147245517</v>
      </c>
      <c r="I87" s="3">
        <v>0</v>
      </c>
      <c r="J87" s="3">
        <v>0</v>
      </c>
      <c r="K87" s="4">
        <v>0.94712157517284312</v>
      </c>
    </row>
    <row r="88" spans="1:11" x14ac:dyDescent="0.3">
      <c r="A88" s="2" t="s">
        <v>65</v>
      </c>
      <c r="B88" s="3">
        <v>-1229710.44</v>
      </c>
      <c r="C88" s="3">
        <v>-1229710.44</v>
      </c>
      <c r="D88" s="3">
        <v>0</v>
      </c>
      <c r="E88" s="3">
        <v>0</v>
      </c>
      <c r="F88" s="3">
        <v>-1229710.44</v>
      </c>
      <c r="G88" s="3">
        <v>-1189687.686621448</v>
      </c>
      <c r="H88" s="3">
        <v>0</v>
      </c>
      <c r="I88" s="3">
        <v>0</v>
      </c>
      <c r="J88" s="3">
        <v>-1189687.686621448</v>
      </c>
      <c r="K88" s="4">
        <v>0.96745351419595016</v>
      </c>
    </row>
    <row r="89" spans="1:11" x14ac:dyDescent="0.3">
      <c r="A89" s="2" t="s">
        <v>66</v>
      </c>
      <c r="B89" s="3">
        <v>115696914</v>
      </c>
      <c r="C89" s="3">
        <v>115696914</v>
      </c>
      <c r="D89" s="3">
        <v>-115696914</v>
      </c>
      <c r="E89" s="3">
        <v>0</v>
      </c>
      <c r="F89" s="3">
        <v>0</v>
      </c>
      <c r="G89" s="3">
        <v>109579043.43031697</v>
      </c>
      <c r="H89" s="3">
        <v>-109579043.43031697</v>
      </c>
      <c r="I89" s="3">
        <v>0</v>
      </c>
      <c r="J89" s="3">
        <v>0</v>
      </c>
      <c r="K89" s="4">
        <v>0.94712157517284312</v>
      </c>
    </row>
    <row r="90" spans="1:11" ht="15" thickBot="1" x14ac:dyDescent="0.35">
      <c r="A90" s="2" t="s">
        <v>67</v>
      </c>
      <c r="B90" s="3">
        <v>-4500366.7995811542</v>
      </c>
      <c r="C90" s="3">
        <v>-4500366.7995811542</v>
      </c>
      <c r="D90" s="3">
        <v>0</v>
      </c>
      <c r="E90" s="3">
        <v>0</v>
      </c>
      <c r="F90" s="3">
        <v>-4500366.7995811542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</row>
    <row r="91" spans="1:11" ht="15" thickBot="1" x14ac:dyDescent="0.35">
      <c r="A91" s="7" t="s">
        <v>56</v>
      </c>
      <c r="B91" s="8">
        <v>212786658.6693159</v>
      </c>
      <c r="C91" s="8">
        <v>212786658.6693159</v>
      </c>
      <c r="D91" s="8">
        <v>-223860613.90889704</v>
      </c>
      <c r="E91" s="8">
        <v>0</v>
      </c>
      <c r="F91" s="8">
        <v>-11073955.23958116</v>
      </c>
      <c r="G91" s="8">
        <v>211991514.57220387</v>
      </c>
      <c r="H91" s="8">
        <v>-218173856.27201474</v>
      </c>
      <c r="I91" s="8">
        <v>0</v>
      </c>
      <c r="J91" s="8">
        <v>-6182341.6998108588</v>
      </c>
      <c r="K91" s="9" t="s">
        <v>2</v>
      </c>
    </row>
    <row r="92" spans="1:11" ht="15" thickBot="1" x14ac:dyDescent="0.35">
      <c r="A92" s="7"/>
      <c r="B92" s="8"/>
      <c r="C92" s="8"/>
      <c r="D92" s="8"/>
      <c r="E92" s="8"/>
      <c r="F92" s="8"/>
      <c r="G92" s="8"/>
      <c r="H92" s="8"/>
      <c r="I92" s="8"/>
      <c r="J92" s="8"/>
      <c r="K92" s="9"/>
    </row>
    <row r="93" spans="1:11" ht="15" thickBot="1" x14ac:dyDescent="0.35">
      <c r="A93" s="5" t="s">
        <v>68</v>
      </c>
      <c r="B93" s="11">
        <f t="shared" ref="B93:J93" si="0">B77+B91</f>
        <v>1760389071.85799</v>
      </c>
      <c r="C93" s="11">
        <f t="shared" si="0"/>
        <v>1760389071.85799</v>
      </c>
      <c r="D93" s="11">
        <f t="shared" si="0"/>
        <v>-282816753.7674036</v>
      </c>
      <c r="E93" s="11">
        <f t="shared" si="0"/>
        <v>253830086.21224251</v>
      </c>
      <c r="F93" s="11">
        <f t="shared" si="0"/>
        <v>1731402404.302829</v>
      </c>
      <c r="G93" s="11">
        <f t="shared" si="0"/>
        <v>1699954227.0358481</v>
      </c>
      <c r="H93" s="11">
        <f t="shared" si="0"/>
        <v>-274537384.11669892</v>
      </c>
      <c r="I93" s="11">
        <f t="shared" si="0"/>
        <v>240508113.2480796</v>
      </c>
      <c r="J93" s="11">
        <f t="shared" si="0"/>
        <v>1665924956.1672289</v>
      </c>
      <c r="K93" s="9" t="s">
        <v>2</v>
      </c>
    </row>
    <row r="94" spans="1:11" ht="15" thickTop="1" x14ac:dyDescent="0.3">
      <c r="G94" s="36" t="s">
        <v>69</v>
      </c>
      <c r="H94" s="36"/>
      <c r="I94" s="36"/>
      <c r="J94" s="36"/>
    </row>
    <row r="95" spans="1:11" s="25" customFormat="1" x14ac:dyDescent="0.3">
      <c r="A95" s="2" t="s">
        <v>110</v>
      </c>
      <c r="B95" s="26">
        <f>[1]GL!B50</f>
        <v>1760389071.8579907</v>
      </c>
      <c r="G95" s="28"/>
      <c r="H95" s="28"/>
      <c r="I95" s="28"/>
      <c r="J95" s="28"/>
    </row>
    <row r="96" spans="1:11" s="25" customFormat="1" x14ac:dyDescent="0.3">
      <c r="A96" s="2" t="s">
        <v>109</v>
      </c>
      <c r="B96" s="27">
        <f>B93-B95</f>
        <v>0</v>
      </c>
      <c r="G96" s="28"/>
      <c r="H96" s="28"/>
      <c r="I96" s="28"/>
      <c r="J96" s="28"/>
    </row>
    <row r="97" spans="1:11" ht="15" thickBot="1" x14ac:dyDescent="0.35"/>
    <row r="98" spans="1:11" ht="40.200000000000003" thickBot="1" x14ac:dyDescent="0.35">
      <c r="A98" s="24" t="s">
        <v>73</v>
      </c>
      <c r="B98" s="1" t="s">
        <v>83</v>
      </c>
      <c r="D98" s="1" t="s">
        <v>85</v>
      </c>
      <c r="H98" s="1" t="s">
        <v>89</v>
      </c>
      <c r="K98" s="1" t="s">
        <v>92</v>
      </c>
    </row>
    <row r="99" spans="1:11" x14ac:dyDescent="0.3">
      <c r="A99" s="6" t="s">
        <v>70</v>
      </c>
      <c r="B99" s="3"/>
      <c r="C99" s="3"/>
      <c r="I99" s="3"/>
      <c r="J99" s="3"/>
      <c r="K99" s="3"/>
    </row>
    <row r="100" spans="1:11" x14ac:dyDescent="0.3">
      <c r="A100" s="12" t="str">
        <f>A84</f>
        <v>INC607370: INC607370: NUCLEAR RECOVERY AMORTIZATION</v>
      </c>
      <c r="B100" s="3">
        <f>B84</f>
        <v>8940363.7599999942</v>
      </c>
      <c r="C100" s="3"/>
      <c r="D100" s="3">
        <f>D84</f>
        <v>-8940363.7599999942</v>
      </c>
      <c r="E100" s="3"/>
      <c r="F100" s="3"/>
      <c r="G100" s="3"/>
      <c r="H100" s="3">
        <f>D100*K100</f>
        <v>-8940363.7599999942</v>
      </c>
      <c r="I100" s="3"/>
      <c r="J100" s="3"/>
      <c r="K100" s="4">
        <f>K84</f>
        <v>1</v>
      </c>
    </row>
    <row r="101" spans="1:11" x14ac:dyDescent="0.3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4"/>
    </row>
    <row r="102" spans="1:11" x14ac:dyDescent="0.3">
      <c r="A102" s="6" t="s">
        <v>71</v>
      </c>
      <c r="C102" s="3"/>
      <c r="E102" s="3"/>
      <c r="F102" s="3"/>
      <c r="G102" s="3"/>
      <c r="H102" s="3"/>
      <c r="I102" s="3"/>
      <c r="J102" s="3"/>
      <c r="K102" s="3"/>
    </row>
    <row r="103" spans="1:11" x14ac:dyDescent="0.3">
      <c r="A103" s="12" t="str">
        <f>A15</f>
        <v>INC603007: INC603007: DEPR &amp; AMORT EXP - INT ECCR</v>
      </c>
      <c r="B103" s="3">
        <f>B15</f>
        <v>1108999.232660912</v>
      </c>
      <c r="C103" s="3"/>
      <c r="D103" s="3">
        <f>D15</f>
        <v>-1108999.232660912</v>
      </c>
      <c r="E103" s="3"/>
      <c r="F103" s="3"/>
      <c r="G103" s="3"/>
      <c r="H103" s="3">
        <f t="shared" ref="H103:H106" si="1">D103*K103</f>
        <v>-1108999.232660912</v>
      </c>
      <c r="I103" s="3"/>
      <c r="J103" s="3"/>
      <c r="K103" s="4">
        <f>K15</f>
        <v>1</v>
      </c>
    </row>
    <row r="104" spans="1:11" x14ac:dyDescent="0.3">
      <c r="A104" s="12" t="str">
        <f>+A66</f>
        <v>INC603072: INC603072: DEPR &amp; AMORT EXP - DISTRIBUTION A/C 362 ECCR</v>
      </c>
      <c r="B104" s="3">
        <f>+B66</f>
        <v>3881199.8081582161</v>
      </c>
      <c r="C104" s="3"/>
      <c r="D104" s="3">
        <f>+D66</f>
        <v>-3881199.8081582161</v>
      </c>
      <c r="E104" s="3"/>
      <c r="F104" s="3"/>
      <c r="G104" s="3"/>
      <c r="H104" s="3">
        <f t="shared" si="1"/>
        <v>-3881199.8081582161</v>
      </c>
      <c r="I104" s="3"/>
      <c r="J104" s="3"/>
      <c r="K104" s="4">
        <f>+K66</f>
        <v>1</v>
      </c>
    </row>
    <row r="105" spans="1:11" x14ac:dyDescent="0.3">
      <c r="A105" s="12" t="str">
        <f>+A67</f>
        <v>INC603081: INC603081: DEPR &amp; AMORT EXP - DISTRIBUTION A/C 371 ECCR</v>
      </c>
      <c r="B105" s="3">
        <f>+B67</f>
        <v>4404904.1357174879</v>
      </c>
      <c r="C105" s="3"/>
      <c r="D105" s="3">
        <f>+D67</f>
        <v>-4404904.1357174879</v>
      </c>
      <c r="E105" s="3"/>
      <c r="F105" s="3"/>
      <c r="G105" s="3"/>
      <c r="H105" s="3">
        <f t="shared" si="1"/>
        <v>-4404904.1357174879</v>
      </c>
      <c r="I105" s="3"/>
      <c r="J105" s="3"/>
      <c r="K105" s="4">
        <f>+K67</f>
        <v>1</v>
      </c>
    </row>
    <row r="106" spans="1:11" x14ac:dyDescent="0.3">
      <c r="A106" s="12" t="str">
        <f>+A73</f>
        <v>INC603095: INC603095: DEPR &amp; AMORT EXP - GENERAL OTHER ECCR</v>
      </c>
      <c r="B106" s="3">
        <f>+B73</f>
        <v>531361.11396905582</v>
      </c>
      <c r="C106" s="3"/>
      <c r="D106" s="3">
        <f>+D73</f>
        <v>-531361.11396905582</v>
      </c>
      <c r="E106" s="3"/>
      <c r="F106" s="3"/>
      <c r="G106" s="3"/>
      <c r="H106" s="3">
        <f t="shared" si="1"/>
        <v>-531361.11396905582</v>
      </c>
      <c r="I106" s="3"/>
      <c r="J106" s="3"/>
      <c r="K106" s="4">
        <f>+K73</f>
        <v>1</v>
      </c>
    </row>
    <row r="107" spans="1:11" x14ac:dyDescent="0.3">
      <c r="A107" s="13" t="s">
        <v>82</v>
      </c>
      <c r="B107" s="14">
        <f>SUM(B103:B106)</f>
        <v>9926464.2905056719</v>
      </c>
      <c r="C107" s="3"/>
      <c r="D107" s="14">
        <f>SUM(D103:D106)</f>
        <v>-9926464.2905056719</v>
      </c>
      <c r="E107" s="3"/>
      <c r="F107" s="3"/>
      <c r="G107" s="3"/>
      <c r="H107" s="14">
        <f>SUM(H103:H106)</f>
        <v>-9926464.2905056719</v>
      </c>
      <c r="I107" s="3"/>
      <c r="J107" s="3"/>
      <c r="K107" s="3"/>
    </row>
    <row r="108" spans="1:11" x14ac:dyDescent="0.3">
      <c r="A108" s="6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3">
      <c r="A109" s="6" t="s">
        <v>72</v>
      </c>
      <c r="C109" s="3"/>
      <c r="E109" s="3"/>
      <c r="F109" s="3"/>
      <c r="G109" s="3"/>
      <c r="H109" s="3"/>
      <c r="I109" s="3"/>
      <c r="J109" s="3"/>
      <c r="K109" s="3"/>
    </row>
    <row r="110" spans="1:11" x14ac:dyDescent="0.3">
      <c r="A110" s="12" t="str">
        <f>A39</f>
        <v>INC603037: INC603037: DEPR &amp; AMORT EXP - DISMANTLEMENT - OTHER PROD (ECRC)</v>
      </c>
      <c r="B110" s="3">
        <f>B39</f>
        <v>453816</v>
      </c>
      <c r="C110" s="3"/>
      <c r="D110" s="3">
        <f>D39</f>
        <v>-453816</v>
      </c>
      <c r="E110" s="3"/>
      <c r="F110" s="3"/>
      <c r="G110" s="3"/>
      <c r="H110" s="3">
        <f t="shared" ref="H110:H119" si="2">D110*K110</f>
        <v>-429818.92475863895</v>
      </c>
      <c r="I110" s="3"/>
      <c r="J110" s="3"/>
      <c r="K110" s="4">
        <f>K39</f>
        <v>0.94712157517284312</v>
      </c>
    </row>
    <row r="111" spans="1:11" x14ac:dyDescent="0.3">
      <c r="A111" s="12" t="str">
        <f>+A16</f>
        <v>INC603092: INC603092: DEPR &amp; AMORT EXP - INT ECRC</v>
      </c>
      <c r="B111" s="3">
        <f>+B16</f>
        <v>225120.44928702011</v>
      </c>
      <c r="C111" s="3"/>
      <c r="D111" s="3">
        <f>+D16</f>
        <v>-225120.44928702011</v>
      </c>
      <c r="E111" s="3"/>
      <c r="F111" s="3"/>
      <c r="G111" s="3"/>
      <c r="H111" s="3">
        <f t="shared" si="2"/>
        <v>-213216.43453234065</v>
      </c>
      <c r="I111" s="3"/>
      <c r="J111" s="3"/>
      <c r="K111" s="4">
        <f>+K16</f>
        <v>0.94712157517284312</v>
      </c>
    </row>
    <row r="112" spans="1:11" x14ac:dyDescent="0.3">
      <c r="A112" s="12" t="str">
        <f>+A23</f>
        <v>INC603013: INC603013: DEPR &amp; AMORT EXP - STEAM PLANT - ECRC -</v>
      </c>
      <c r="B112" s="3">
        <f>+B23</f>
        <v>23034939.798594698</v>
      </c>
      <c r="C112" s="3"/>
      <c r="D112" s="3">
        <f>+D23</f>
        <v>-23034939.798594698</v>
      </c>
      <c r="E112" s="3"/>
      <c r="F112" s="3"/>
      <c r="G112" s="3"/>
      <c r="H112" s="3">
        <f t="shared" si="2"/>
        <v>-21816888.466056623</v>
      </c>
      <c r="I112" s="3"/>
      <c r="J112" s="3"/>
      <c r="K112" s="4">
        <f>+K23</f>
        <v>0.94712157517284312</v>
      </c>
    </row>
    <row r="113" spans="1:11" x14ac:dyDescent="0.3">
      <c r="A113" s="12" t="str">
        <f>+A33</f>
        <v>INC603028: INC603028: DEPR &amp; AMORT EXP - NUCLEAR PLANT - ECRC -</v>
      </c>
      <c r="B113" s="3">
        <f>+B33</f>
        <v>1708328.7085669627</v>
      </c>
      <c r="C113" s="3"/>
      <c r="D113" s="3">
        <f>+D33</f>
        <v>-1708328.7085669627</v>
      </c>
      <c r="E113" s="3"/>
      <c r="F113" s="3"/>
      <c r="G113" s="3"/>
      <c r="H113" s="3">
        <f t="shared" si="2"/>
        <v>-1617994.9773709306</v>
      </c>
      <c r="I113" s="3"/>
      <c r="J113" s="3"/>
      <c r="K113" s="4">
        <f>+K33</f>
        <v>0.94712157517284312</v>
      </c>
    </row>
    <row r="114" spans="1:11" x14ac:dyDescent="0.3">
      <c r="A114" s="12" t="str">
        <f>+A41</f>
        <v>INC603040: INC603040: DEPR &amp; AMORT EXP - OTH PROD - ECRC -</v>
      </c>
      <c r="B114" s="3">
        <f>+B41</f>
        <v>21320679.657033768</v>
      </c>
      <c r="C114" s="3"/>
      <c r="D114" s="3">
        <f>+D41</f>
        <v>-21320679.657033768</v>
      </c>
      <c r="E114" s="3"/>
      <c r="F114" s="3"/>
      <c r="G114" s="3"/>
      <c r="H114" s="3">
        <f t="shared" si="2"/>
        <v>-20193275.700525414</v>
      </c>
      <c r="I114" s="3"/>
      <c r="J114" s="3"/>
      <c r="K114" s="4">
        <f>+K41</f>
        <v>0.94712157517284312</v>
      </c>
    </row>
    <row r="115" spans="1:11" x14ac:dyDescent="0.3">
      <c r="A115" s="12" t="str">
        <f>+A46</f>
        <v>INC603042: INC603042: DEPR &amp; AMORT EXP - TRANS - ECRC -</v>
      </c>
      <c r="B115" s="3">
        <f>+B46</f>
        <v>235451.74043150456</v>
      </c>
      <c r="C115" s="3"/>
      <c r="D115" s="3">
        <f>+D46</f>
        <v>-235451.74043150456</v>
      </c>
      <c r="E115" s="3"/>
      <c r="F115" s="3"/>
      <c r="G115" s="3"/>
      <c r="H115" s="3">
        <f t="shared" si="2"/>
        <v>-223001.42327467399</v>
      </c>
      <c r="I115" s="3"/>
      <c r="J115" s="3"/>
      <c r="K115" s="4">
        <f>+K46</f>
        <v>0.94712157517284312</v>
      </c>
    </row>
    <row r="116" spans="1:11" x14ac:dyDescent="0.3">
      <c r="A116" s="12" t="str">
        <f>+A65</f>
        <v>INC603065: INC603065: DEPR &amp; AMORT EXP - DISTRIBUTION - ECRC -</v>
      </c>
      <c r="B116" s="3">
        <f>+B65</f>
        <v>189231.69630803377</v>
      </c>
      <c r="C116" s="3"/>
      <c r="D116" s="3">
        <f>+D65</f>
        <v>-189231.69630803377</v>
      </c>
      <c r="E116" s="3"/>
      <c r="F116" s="3"/>
      <c r="G116" s="3"/>
      <c r="H116" s="3">
        <f t="shared" si="2"/>
        <v>-179225.42227989403</v>
      </c>
      <c r="I116" s="3"/>
      <c r="J116" s="3"/>
      <c r="K116" s="4">
        <f>+K65</f>
        <v>0.94712157517284312</v>
      </c>
    </row>
    <row r="117" spans="1:11" x14ac:dyDescent="0.3">
      <c r="A117" s="12" t="str">
        <f>+A74</f>
        <v>INC603097: INC603097: DEPR &amp; AMORT EXP - GENERAL OTHER ECRC -</v>
      </c>
      <c r="B117" s="3">
        <f>+B74</f>
        <v>193513.45077712828</v>
      </c>
      <c r="C117" s="3"/>
      <c r="D117" s="3">
        <f>+D74</f>
        <v>-193513.45077712828</v>
      </c>
      <c r="E117" s="3"/>
      <c r="F117" s="3"/>
      <c r="G117" s="3"/>
      <c r="H117" s="3">
        <f t="shared" si="2"/>
        <v>-183280.76431716618</v>
      </c>
      <c r="I117" s="3"/>
      <c r="J117" s="3"/>
      <c r="K117" s="4">
        <f>+K74</f>
        <v>0.94712157517284312</v>
      </c>
    </row>
    <row r="118" spans="1:11" x14ac:dyDescent="0.3">
      <c r="A118" s="12" t="str">
        <f>+A86</f>
        <v>INC607373: INC607373: AMORT REG ASSET - CONVERTIBLE ITC DEPR LOSS</v>
      </c>
      <c r="B118" s="3">
        <f>+B86</f>
        <v>1948260</v>
      </c>
      <c r="C118" s="3"/>
      <c r="D118" s="3">
        <f>+D86</f>
        <v>-1948260</v>
      </c>
      <c r="E118" s="3"/>
      <c r="F118" s="3"/>
      <c r="G118" s="3"/>
      <c r="H118" s="3">
        <f t="shared" si="2"/>
        <v>-1845239.0800462433</v>
      </c>
      <c r="I118" s="3"/>
      <c r="J118" s="3"/>
      <c r="K118" s="4">
        <f>+K86</f>
        <v>0.94712157517284312</v>
      </c>
    </row>
    <row r="119" spans="1:11" x14ac:dyDescent="0.3">
      <c r="A119" s="12" t="str">
        <f>+A87</f>
        <v>INC607404: INC607404: AMORT REG LIAB - CONVERTIBLE ITC GROSS-UP</v>
      </c>
      <c r="B119" s="3">
        <f>+B87</f>
        <v>-10101168</v>
      </c>
      <c r="C119" s="3"/>
      <c r="D119" s="3">
        <f>+D87</f>
        <v>10101168</v>
      </c>
      <c r="E119" s="3"/>
      <c r="F119" s="3"/>
      <c r="G119" s="3"/>
      <c r="H119" s="3">
        <f t="shared" si="2"/>
        <v>9567034.147245517</v>
      </c>
      <c r="I119" s="3"/>
      <c r="J119" s="3"/>
      <c r="K119" s="4">
        <f>+K87</f>
        <v>0.94712157517284312</v>
      </c>
    </row>
    <row r="120" spans="1:11" x14ac:dyDescent="0.3">
      <c r="A120" s="13" t="s">
        <v>82</v>
      </c>
      <c r="B120" s="14">
        <f>SUM(B110:B119)</f>
        <v>39208173.500999108</v>
      </c>
      <c r="C120" s="3"/>
      <c r="D120" s="14">
        <f>SUM(D110:D119)</f>
        <v>-39208173.500999108</v>
      </c>
      <c r="E120" s="3"/>
      <c r="F120" s="3"/>
      <c r="G120" s="3"/>
      <c r="H120" s="14">
        <f>SUM(H110:H119)</f>
        <v>-37134907.045916408</v>
      </c>
      <c r="I120" s="3"/>
      <c r="J120" s="3"/>
      <c r="K120" s="3"/>
    </row>
    <row r="121" spans="1:11" x14ac:dyDescent="0.3">
      <c r="A121" s="6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3">
      <c r="A122" s="6" t="s">
        <v>74</v>
      </c>
      <c r="C122" s="3"/>
      <c r="E122" s="3"/>
      <c r="F122" s="3"/>
      <c r="G122" s="3"/>
      <c r="H122" s="3"/>
      <c r="I122" s="3"/>
      <c r="J122" s="3"/>
      <c r="K122" s="3"/>
    </row>
    <row r="123" spans="1:11" x14ac:dyDescent="0.3">
      <c r="A123" s="12" t="str">
        <f>A40</f>
        <v>INC603039: INC603039: DEPR &amp; AMORT EXP - OTH PROD MARTIN PIPELINE</v>
      </c>
      <c r="B123" s="3">
        <f>B40</f>
        <v>1658922.0670017994</v>
      </c>
      <c r="C123" s="3"/>
      <c r="D123" s="3">
        <f>D40</f>
        <v>-1658922.0670017994</v>
      </c>
      <c r="E123" s="3"/>
      <c r="F123" s="3"/>
      <c r="G123" s="3"/>
      <c r="H123" s="3">
        <f t="shared" ref="H123" si="3">D123*K123</f>
        <v>-1571200.881187733</v>
      </c>
      <c r="I123" s="3"/>
      <c r="J123" s="3"/>
      <c r="K123" s="4">
        <f>K40</f>
        <v>0.94712157517284312</v>
      </c>
    </row>
    <row r="124" spans="1:11" x14ac:dyDescent="0.3">
      <c r="A124" s="6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3">
      <c r="A125" s="6" t="s">
        <v>75</v>
      </c>
      <c r="C125" s="3"/>
      <c r="E125" s="3"/>
      <c r="F125" s="3"/>
      <c r="G125" s="3"/>
      <c r="H125" s="3"/>
      <c r="I125" s="3"/>
      <c r="J125" s="3"/>
      <c r="K125" s="3"/>
    </row>
    <row r="126" spans="1:11" x14ac:dyDescent="0.3">
      <c r="A126" s="12" t="str">
        <f>A89</f>
        <v>INC607900: AMORTIZATION - GAS RESERVES</v>
      </c>
      <c r="B126" s="3">
        <f>B89</f>
        <v>115696914</v>
      </c>
      <c r="C126" s="3"/>
      <c r="D126" s="3">
        <f>D89</f>
        <v>-115696914</v>
      </c>
      <c r="E126" s="3"/>
      <c r="F126" s="3"/>
      <c r="G126" s="3"/>
      <c r="H126" s="3">
        <f t="shared" ref="H126:H127" si="4">D126*K126</f>
        <v>-109579043.43031697</v>
      </c>
      <c r="I126" s="3"/>
      <c r="J126" s="3"/>
      <c r="K126" s="4">
        <f>K89</f>
        <v>0.94712157517284312</v>
      </c>
    </row>
    <row r="127" spans="1:11" x14ac:dyDescent="0.3">
      <c r="A127" s="12" t="str">
        <f>+A17</f>
        <v>INC603339: DEPR &amp; AMORT EXP - ARO - GAS RESERVES</v>
      </c>
      <c r="B127" s="3">
        <f>+B17</f>
        <v>9672</v>
      </c>
      <c r="C127" s="3"/>
      <c r="D127" s="3">
        <f>+D17</f>
        <v>-9672</v>
      </c>
      <c r="E127" s="3"/>
      <c r="F127" s="3"/>
      <c r="G127" s="3"/>
      <c r="H127" s="3">
        <f t="shared" si="4"/>
        <v>-9160.5598750717381</v>
      </c>
      <c r="I127" s="3"/>
      <c r="J127" s="3"/>
      <c r="K127" s="4">
        <f>+K17</f>
        <v>0.94712157517284312</v>
      </c>
    </row>
    <row r="128" spans="1:11" x14ac:dyDescent="0.3">
      <c r="A128" s="13" t="s">
        <v>82</v>
      </c>
      <c r="B128" s="14">
        <f>SUM(B126:B127)</f>
        <v>115706586</v>
      </c>
      <c r="C128" s="3"/>
      <c r="D128" s="14">
        <f>SUM(D126:D127)</f>
        <v>-115706586</v>
      </c>
      <c r="E128" s="3"/>
      <c r="F128" s="3"/>
      <c r="G128" s="3"/>
      <c r="H128" s="14">
        <f>SUM(H126:H127)</f>
        <v>-109588203.99019204</v>
      </c>
      <c r="I128" s="3"/>
      <c r="J128" s="3"/>
      <c r="K128" s="3"/>
    </row>
    <row r="129" spans="1:11" x14ac:dyDescent="0.3">
      <c r="A129" s="6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x14ac:dyDescent="0.3">
      <c r="A130" s="6" t="s">
        <v>76</v>
      </c>
      <c r="C130" s="3"/>
      <c r="E130" s="3"/>
      <c r="F130" s="3"/>
      <c r="G130" s="3"/>
      <c r="H130" s="15"/>
      <c r="I130" s="3"/>
      <c r="J130" s="3"/>
      <c r="K130" s="3"/>
    </row>
    <row r="131" spans="1:11" x14ac:dyDescent="0.3">
      <c r="A131" s="12" t="str">
        <f>A83</f>
        <v>INC607351: INC607351: AMORT OF STORM SECURITIZATION</v>
      </c>
      <c r="B131" s="15">
        <f>B83</f>
        <v>107376244.14889705</v>
      </c>
      <c r="C131" s="3"/>
      <c r="D131" s="15">
        <f>D83</f>
        <v>-107376244.14889705</v>
      </c>
      <c r="E131" s="15"/>
      <c r="F131" s="15"/>
      <c r="G131" s="15"/>
      <c r="H131" s="3">
        <f t="shared" ref="H131" si="5">D131*K131</f>
        <v>-107376244.14889705</v>
      </c>
      <c r="I131" s="3"/>
      <c r="J131" s="3"/>
      <c r="K131" s="4">
        <f>K83</f>
        <v>1</v>
      </c>
    </row>
    <row r="132" spans="1:11" x14ac:dyDescent="0.3">
      <c r="B132" s="15"/>
      <c r="C132" s="3"/>
      <c r="D132" s="15"/>
      <c r="E132" s="15"/>
      <c r="F132" s="15"/>
      <c r="G132" s="15"/>
      <c r="H132" s="15"/>
      <c r="I132" s="3"/>
      <c r="J132" s="3"/>
      <c r="K132" s="3"/>
    </row>
    <row r="133" spans="1:11" ht="15" thickBot="1" x14ac:dyDescent="0.35">
      <c r="A133" s="16" t="s">
        <v>93</v>
      </c>
      <c r="B133" s="17">
        <f>B100+B107+B120+B123+B128+B131</f>
        <v>282816753.7674036</v>
      </c>
      <c r="C133" s="3"/>
      <c r="D133" s="17">
        <f>D100+D107+D120+D123+D128+D131</f>
        <v>-282816753.7674036</v>
      </c>
      <c r="E133" s="15"/>
      <c r="F133" s="15"/>
      <c r="G133" s="15"/>
      <c r="H133" s="17">
        <f>H100+H107+H120+H123+H128+H131</f>
        <v>-274537384.11669886</v>
      </c>
      <c r="I133" s="3"/>
      <c r="J133" s="3"/>
      <c r="K133" s="3"/>
    </row>
    <row r="134" spans="1:11" x14ac:dyDescent="0.3">
      <c r="B134" s="3"/>
      <c r="C134" s="3"/>
      <c r="D134" s="18">
        <f>D93-D133</f>
        <v>0</v>
      </c>
      <c r="E134" s="15"/>
      <c r="F134" s="15"/>
      <c r="G134" s="15"/>
      <c r="H134" s="18">
        <f>H93-H133</f>
        <v>0</v>
      </c>
      <c r="I134" s="3"/>
      <c r="J134" s="3"/>
      <c r="K134" s="3"/>
    </row>
    <row r="135" spans="1:11" ht="15" thickBot="1" x14ac:dyDescent="0.35">
      <c r="B135" s="3"/>
      <c r="C135" s="3"/>
      <c r="D135" s="18"/>
      <c r="E135" s="15"/>
      <c r="F135" s="15"/>
      <c r="G135" s="15"/>
      <c r="H135" s="18"/>
      <c r="I135" s="3"/>
      <c r="J135" s="3"/>
      <c r="K135" s="3"/>
    </row>
    <row r="136" spans="1:11" ht="40.200000000000003" thickBot="1" x14ac:dyDescent="0.35">
      <c r="A136" s="24" t="s">
        <v>81</v>
      </c>
      <c r="B136" s="3"/>
      <c r="C136" s="3"/>
      <c r="D136" s="3"/>
      <c r="E136" s="1" t="s">
        <v>86</v>
      </c>
      <c r="F136" s="3"/>
      <c r="G136" s="3"/>
      <c r="H136" s="3"/>
      <c r="I136" s="1" t="s">
        <v>90</v>
      </c>
      <c r="J136" s="3"/>
      <c r="K136" s="1" t="s">
        <v>92</v>
      </c>
    </row>
    <row r="137" spans="1:11" x14ac:dyDescent="0.3">
      <c r="A137" s="6" t="s">
        <v>77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x14ac:dyDescent="0.3">
      <c r="A138" s="12" t="s">
        <v>94</v>
      </c>
      <c r="B138" s="3"/>
      <c r="C138" s="3"/>
      <c r="D138" s="3"/>
      <c r="E138" s="3">
        <f>I138/K138</f>
        <v>25290556.239999965</v>
      </c>
      <c r="F138" s="3"/>
      <c r="G138" s="3"/>
      <c r="H138" s="3"/>
      <c r="I138" s="22">
        <v>24041080.896109432</v>
      </c>
      <c r="J138" s="3"/>
      <c r="K138" s="4">
        <f>K37</f>
        <v>0.95059518137784804</v>
      </c>
    </row>
    <row r="139" spans="1:11" x14ac:dyDescent="0.3">
      <c r="A139" s="12" t="s">
        <v>95</v>
      </c>
      <c r="B139" s="3"/>
      <c r="C139" s="3"/>
      <c r="D139" s="3"/>
      <c r="E139" s="3">
        <f t="shared" ref="E139:E141" si="6">I139/K139</f>
        <v>8962461.0067396779</v>
      </c>
      <c r="F139" s="3"/>
      <c r="G139" s="3"/>
      <c r="H139" s="3"/>
      <c r="I139" s="22">
        <v>8519672.2462935951</v>
      </c>
      <c r="J139" s="3"/>
      <c r="K139" s="4">
        <f>K37</f>
        <v>0.95059518137784804</v>
      </c>
    </row>
    <row r="140" spans="1:11" x14ac:dyDescent="0.3">
      <c r="A140" s="12" t="s">
        <v>96</v>
      </c>
      <c r="B140" s="3"/>
      <c r="C140" s="3"/>
      <c r="D140" s="3"/>
      <c r="E140" s="3">
        <f t="shared" si="6"/>
        <v>3875687.182119275</v>
      </c>
      <c r="F140" s="3"/>
      <c r="G140" s="3"/>
      <c r="H140" s="3"/>
      <c r="I140" s="22">
        <v>3684209.559850473</v>
      </c>
      <c r="J140" s="3"/>
      <c r="K140" s="4">
        <f>K21</f>
        <v>0.95059518137784804</v>
      </c>
    </row>
    <row r="141" spans="1:11" x14ac:dyDescent="0.3">
      <c r="A141" s="12" t="s">
        <v>97</v>
      </c>
      <c r="B141" s="3"/>
      <c r="C141" s="3"/>
      <c r="D141" s="3"/>
      <c r="E141" s="3">
        <f t="shared" si="6"/>
        <v>1479966.317471137</v>
      </c>
      <c r="F141" s="3"/>
      <c r="G141" s="3"/>
      <c r="H141" s="3"/>
      <c r="I141" s="22">
        <v>1327146.2730921656</v>
      </c>
      <c r="J141" s="3"/>
      <c r="K141" s="4">
        <f>K45</f>
        <v>0.89674086323795554</v>
      </c>
    </row>
    <row r="142" spans="1:11" x14ac:dyDescent="0.3">
      <c r="A142" s="13" t="s">
        <v>82</v>
      </c>
      <c r="B142" s="3"/>
      <c r="C142" s="3"/>
      <c r="D142" s="3"/>
      <c r="E142" s="14">
        <f>SUM(E138:E141)</f>
        <v>39608670.746330053</v>
      </c>
      <c r="F142" s="3"/>
      <c r="G142" s="3"/>
      <c r="H142" s="3"/>
      <c r="I142" s="14">
        <f>SUM(I138:I141)</f>
        <v>37572108.975345671</v>
      </c>
      <c r="J142" s="3"/>
      <c r="K142" s="4"/>
    </row>
    <row r="143" spans="1:11" x14ac:dyDescent="0.3">
      <c r="A143" s="6"/>
      <c r="B143" s="3"/>
      <c r="C143" s="3"/>
      <c r="D143" s="3"/>
      <c r="E143" s="3"/>
      <c r="F143" s="3"/>
      <c r="G143" s="3"/>
      <c r="H143" s="3"/>
      <c r="I143" s="3"/>
      <c r="J143" s="3"/>
      <c r="K143" s="4"/>
    </row>
    <row r="144" spans="1:11" x14ac:dyDescent="0.3">
      <c r="A144" s="6" t="s">
        <v>78</v>
      </c>
      <c r="B144" s="3"/>
      <c r="C144" s="3"/>
      <c r="D144" s="3"/>
      <c r="E144" s="3"/>
      <c r="F144" s="3"/>
      <c r="G144" s="3"/>
      <c r="H144" s="3"/>
      <c r="I144" s="3"/>
      <c r="J144" s="3"/>
      <c r="K144" s="4"/>
    </row>
    <row r="145" spans="1:11" x14ac:dyDescent="0.3">
      <c r="A145" s="12" t="s">
        <v>98</v>
      </c>
      <c r="B145" s="3"/>
      <c r="C145" s="3"/>
      <c r="D145" s="3"/>
      <c r="E145" s="3">
        <f t="shared" ref="E145:E150" si="7">I145/K145</f>
        <v>27573546.37385229</v>
      </c>
      <c r="F145" s="3"/>
      <c r="G145" s="3"/>
      <c r="H145" s="3"/>
      <c r="I145" s="22">
        <v>26211280.316482622</v>
      </c>
      <c r="J145" s="3"/>
      <c r="K145" s="4">
        <f>K21</f>
        <v>0.95059518137784804</v>
      </c>
    </row>
    <row r="146" spans="1:11" x14ac:dyDescent="0.3">
      <c r="A146" s="12" t="s">
        <v>99</v>
      </c>
      <c r="B146" s="3"/>
      <c r="C146" s="3"/>
      <c r="D146" s="3"/>
      <c r="E146" s="3">
        <f t="shared" si="7"/>
        <v>159092209.62059322</v>
      </c>
      <c r="F146" s="3"/>
      <c r="G146" s="3"/>
      <c r="H146" s="3"/>
      <c r="I146" s="22">
        <v>151232287.86009043</v>
      </c>
      <c r="J146" s="3"/>
      <c r="K146" s="4">
        <f>K28</f>
        <v>0.95059518137784804</v>
      </c>
    </row>
    <row r="147" spans="1:11" x14ac:dyDescent="0.3">
      <c r="A147" s="12" t="s">
        <v>100</v>
      </c>
      <c r="B147" s="3"/>
      <c r="C147" s="3"/>
      <c r="D147" s="3"/>
      <c r="E147" s="3">
        <f t="shared" si="7"/>
        <v>51786281.269444518</v>
      </c>
      <c r="F147" s="3"/>
      <c r="G147" s="3"/>
      <c r="H147" s="3"/>
      <c r="I147" s="22">
        <v>49227789.436211869</v>
      </c>
      <c r="J147" s="3"/>
      <c r="K147" s="4">
        <f>K37</f>
        <v>0.95059518137784804</v>
      </c>
    </row>
    <row r="148" spans="1:11" x14ac:dyDescent="0.3">
      <c r="A148" s="12" t="s">
        <v>101</v>
      </c>
      <c r="B148" s="3"/>
      <c r="C148" s="3"/>
      <c r="D148" s="3"/>
      <c r="E148" s="3">
        <f t="shared" si="7"/>
        <v>-7896421.5100723635</v>
      </c>
      <c r="F148" s="3"/>
      <c r="G148" s="3"/>
      <c r="H148" s="3"/>
      <c r="I148" s="22">
        <v>-7081043.841433052</v>
      </c>
      <c r="J148" s="3"/>
      <c r="K148" s="4">
        <f>K45</f>
        <v>0.89674086323795554</v>
      </c>
    </row>
    <row r="149" spans="1:11" x14ac:dyDescent="0.3">
      <c r="A149" s="12" t="s">
        <v>102</v>
      </c>
      <c r="B149" s="3"/>
      <c r="C149" s="3"/>
      <c r="D149" s="3"/>
      <c r="E149" s="3">
        <f t="shared" si="7"/>
        <v>-21875315.213089112</v>
      </c>
      <c r="F149" s="3"/>
      <c r="G149" s="3"/>
      <c r="H149" s="3"/>
      <c r="I149" s="22">
        <v>-21875315.213089112</v>
      </c>
      <c r="J149" s="3"/>
      <c r="K149" s="4">
        <f>K54</f>
        <v>1</v>
      </c>
    </row>
    <row r="150" spans="1:11" x14ac:dyDescent="0.3">
      <c r="A150" s="12" t="s">
        <v>103</v>
      </c>
      <c r="B150" s="3"/>
      <c r="C150" s="3"/>
      <c r="D150" s="3"/>
      <c r="E150" s="3">
        <f t="shared" si="7"/>
        <v>-2657149.6220995495</v>
      </c>
      <c r="F150" s="3"/>
      <c r="G150" s="3"/>
      <c r="H150" s="3"/>
      <c r="I150" s="22">
        <v>-2570668.7396446499</v>
      </c>
      <c r="J150" s="3"/>
      <c r="K150" s="4">
        <f>K71</f>
        <v>0.96745351419595016</v>
      </c>
    </row>
    <row r="151" spans="1:11" x14ac:dyDescent="0.3">
      <c r="A151" s="13" t="s">
        <v>82</v>
      </c>
      <c r="B151" s="3"/>
      <c r="C151" s="3"/>
      <c r="D151" s="3"/>
      <c r="E151" s="14">
        <f>SUM(E145:E150)</f>
        <v>206023150.91862902</v>
      </c>
      <c r="F151" s="3"/>
      <c r="G151" s="3"/>
      <c r="H151" s="3"/>
      <c r="I151" s="14">
        <f>SUM(I145:I150)</f>
        <v>195144329.81861812</v>
      </c>
      <c r="J151" s="3"/>
      <c r="K151" s="4"/>
    </row>
    <row r="152" spans="1:11" x14ac:dyDescent="0.3">
      <c r="A152" s="6"/>
      <c r="B152" s="3"/>
      <c r="C152" s="3"/>
      <c r="D152" s="3"/>
      <c r="E152" s="3"/>
      <c r="F152" s="3"/>
      <c r="G152" s="3"/>
      <c r="H152" s="3"/>
      <c r="I152" s="3"/>
      <c r="J152" s="3"/>
      <c r="K152" s="4"/>
    </row>
    <row r="153" spans="1:11" x14ac:dyDescent="0.3">
      <c r="A153" s="6" t="s">
        <v>79</v>
      </c>
      <c r="B153" s="3"/>
      <c r="C153" s="3"/>
      <c r="D153" s="3"/>
      <c r="E153" s="3"/>
      <c r="F153" s="3"/>
      <c r="G153" s="3"/>
      <c r="H153" s="3"/>
      <c r="I153" s="3"/>
      <c r="J153" s="3"/>
      <c r="K153" s="4"/>
    </row>
    <row r="154" spans="1:11" x14ac:dyDescent="0.3">
      <c r="A154" s="12" t="s">
        <v>104</v>
      </c>
      <c r="B154" s="3"/>
      <c r="C154" s="3"/>
      <c r="D154" s="3"/>
      <c r="E154" s="3">
        <f t="shared" ref="E154:E155" si="8">I154/K154</f>
        <v>-92317.562446489057</v>
      </c>
      <c r="F154" s="3"/>
      <c r="G154" s="3"/>
      <c r="H154" s="3"/>
      <c r="I154" s="22">
        <v>-89312.950210859912</v>
      </c>
      <c r="J154" s="3"/>
      <c r="K154" s="4">
        <f>K12</f>
        <v>0.96745351419595016</v>
      </c>
    </row>
    <row r="155" spans="1:11" x14ac:dyDescent="0.3">
      <c r="A155" s="12" t="s">
        <v>105</v>
      </c>
      <c r="B155" s="3"/>
      <c r="C155" s="3"/>
      <c r="D155" s="3"/>
      <c r="E155" s="3">
        <f t="shared" si="8"/>
        <v>-531620.42979714251</v>
      </c>
      <c r="F155" s="3"/>
      <c r="G155" s="3"/>
      <c r="H155" s="3"/>
      <c r="I155" s="22">
        <v>-505355.8188871842</v>
      </c>
      <c r="J155" s="3"/>
      <c r="K155" s="4">
        <f>K28</f>
        <v>0.95059518137784804</v>
      </c>
    </row>
    <row r="156" spans="1:11" x14ac:dyDescent="0.3">
      <c r="A156" s="13" t="s">
        <v>82</v>
      </c>
      <c r="B156" s="3"/>
      <c r="C156" s="3"/>
      <c r="D156" s="3"/>
      <c r="E156" s="14">
        <f>SUM(E154:E155)</f>
        <v>-623937.99224363151</v>
      </c>
      <c r="F156" s="3"/>
      <c r="G156" s="3"/>
      <c r="H156" s="3"/>
      <c r="I156" s="14">
        <f>SUM(I154:I155)</f>
        <v>-594668.76909804414</v>
      </c>
      <c r="J156" s="3"/>
      <c r="K156" s="4"/>
    </row>
    <row r="157" spans="1:11" x14ac:dyDescent="0.3">
      <c r="A157" s="6"/>
      <c r="B157" s="3"/>
      <c r="C157" s="3"/>
      <c r="D157" s="3"/>
      <c r="E157" s="3"/>
      <c r="F157" s="3"/>
      <c r="G157" s="3"/>
      <c r="H157" s="3"/>
      <c r="I157" s="3"/>
      <c r="J157" s="3"/>
      <c r="K157" s="4"/>
    </row>
    <row r="158" spans="1:11" x14ac:dyDescent="0.3">
      <c r="A158" s="6" t="s">
        <v>80</v>
      </c>
      <c r="B158" s="3"/>
      <c r="C158" s="3"/>
      <c r="D158" s="3"/>
      <c r="E158" s="3"/>
      <c r="F158" s="3"/>
      <c r="G158" s="3"/>
      <c r="H158" s="3"/>
      <c r="I158" s="3"/>
      <c r="J158" s="3"/>
      <c r="K158" s="4"/>
    </row>
    <row r="159" spans="1:11" x14ac:dyDescent="0.3">
      <c r="A159" s="12" t="s">
        <v>106</v>
      </c>
      <c r="E159" s="3">
        <f t="shared" ref="E159:E160" si="9">I159/K159</f>
        <v>5933141.4858807242</v>
      </c>
      <c r="I159" s="22">
        <v>5640015.7069112221</v>
      </c>
      <c r="K159" s="4">
        <f>K38</f>
        <v>0.95059518137784804</v>
      </c>
    </row>
    <row r="160" spans="1:11" x14ac:dyDescent="0.3">
      <c r="A160" s="12" t="s">
        <v>107</v>
      </c>
      <c r="E160" s="3">
        <f t="shared" si="9"/>
        <v>2889061.0536463675</v>
      </c>
      <c r="I160" s="22">
        <v>2746327.5163026457</v>
      </c>
      <c r="K160" s="4">
        <f>K22</f>
        <v>0.95059518137784804</v>
      </c>
    </row>
    <row r="161" spans="1:11" x14ac:dyDescent="0.3">
      <c r="A161" s="13" t="s">
        <v>82</v>
      </c>
      <c r="E161" s="23">
        <f>SUM(E159:E160)</f>
        <v>8822202.5395270921</v>
      </c>
      <c r="I161" s="23">
        <f>SUM(I159:I160)</f>
        <v>8386343.2232138682</v>
      </c>
      <c r="K161" s="4"/>
    </row>
    <row r="162" spans="1:11" x14ac:dyDescent="0.3">
      <c r="K162" s="4"/>
    </row>
    <row r="163" spans="1:11" ht="15" thickBot="1" x14ac:dyDescent="0.35">
      <c r="A163" s="16" t="s">
        <v>108</v>
      </c>
      <c r="D163" s="20"/>
      <c r="E163" s="19">
        <f>E142+E151+E156+E161</f>
        <v>253830086.21224254</v>
      </c>
      <c r="H163" s="20"/>
      <c r="I163" s="19">
        <f>I142+I151+I156+I161</f>
        <v>240508113.24807963</v>
      </c>
      <c r="K163" s="4"/>
    </row>
    <row r="164" spans="1:11" x14ac:dyDescent="0.3">
      <c r="D164" s="10"/>
      <c r="E164" s="21">
        <f>E93-E163</f>
        <v>0</v>
      </c>
      <c r="I164" s="21">
        <f>I93-I163</f>
        <v>0</v>
      </c>
      <c r="K164" s="4"/>
    </row>
    <row r="165" spans="1:11" x14ac:dyDescent="0.3">
      <c r="K165" s="4"/>
    </row>
    <row r="166" spans="1:11" x14ac:dyDescent="0.3">
      <c r="K166" s="4"/>
    </row>
    <row r="167" spans="1:11" x14ac:dyDescent="0.3">
      <c r="K167" s="4"/>
    </row>
    <row r="168" spans="1:11" x14ac:dyDescent="0.3">
      <c r="K168" s="4"/>
    </row>
    <row r="169" spans="1:11" x14ac:dyDescent="0.3">
      <c r="K169" s="4"/>
    </row>
    <row r="170" spans="1:11" x14ac:dyDescent="0.3">
      <c r="K170" s="4"/>
    </row>
    <row r="171" spans="1:11" x14ac:dyDescent="0.3">
      <c r="K171" s="4"/>
    </row>
    <row r="172" spans="1:11" x14ac:dyDescent="0.3">
      <c r="K172" s="4"/>
    </row>
    <row r="173" spans="1:11" x14ac:dyDescent="0.3">
      <c r="K173" s="4"/>
    </row>
    <row r="174" spans="1:11" x14ac:dyDescent="0.3">
      <c r="K174" s="4"/>
    </row>
    <row r="175" spans="1:11" x14ac:dyDescent="0.3">
      <c r="K175" s="4"/>
    </row>
    <row r="176" spans="1:11" x14ac:dyDescent="0.3">
      <c r="K176" s="4"/>
    </row>
    <row r="177" spans="11:11" x14ac:dyDescent="0.3">
      <c r="K177" s="4"/>
    </row>
    <row r="178" spans="11:11" x14ac:dyDescent="0.3">
      <c r="K178" s="4"/>
    </row>
    <row r="179" spans="11:11" x14ac:dyDescent="0.3">
      <c r="K179" s="4"/>
    </row>
    <row r="180" spans="11:11" x14ac:dyDescent="0.3">
      <c r="K180" s="4"/>
    </row>
    <row r="181" spans="11:11" x14ac:dyDescent="0.3">
      <c r="K181" s="4"/>
    </row>
    <row r="182" spans="11:11" x14ac:dyDescent="0.3">
      <c r="K182" s="4"/>
    </row>
    <row r="183" spans="11:11" x14ac:dyDescent="0.3">
      <c r="K183" s="4"/>
    </row>
    <row r="184" spans="11:11" x14ac:dyDescent="0.3">
      <c r="K184" s="4"/>
    </row>
    <row r="185" spans="11:11" x14ac:dyDescent="0.3">
      <c r="K185" s="4"/>
    </row>
    <row r="186" spans="11:11" x14ac:dyDescent="0.3">
      <c r="K186" s="4"/>
    </row>
    <row r="187" spans="11:11" x14ac:dyDescent="0.3">
      <c r="K187" s="4"/>
    </row>
    <row r="188" spans="11:11" x14ac:dyDescent="0.3">
      <c r="K188" s="4"/>
    </row>
    <row r="189" spans="11:11" x14ac:dyDescent="0.3">
      <c r="K189" s="4"/>
    </row>
    <row r="190" spans="11:11" x14ac:dyDescent="0.3">
      <c r="K190" s="4"/>
    </row>
    <row r="191" spans="11:11" x14ac:dyDescent="0.3">
      <c r="K191" s="4"/>
    </row>
    <row r="192" spans="11:11" x14ac:dyDescent="0.3">
      <c r="K192" s="4"/>
    </row>
    <row r="193" spans="11:11" x14ac:dyDescent="0.3">
      <c r="K193" s="4"/>
    </row>
    <row r="194" spans="11:11" x14ac:dyDescent="0.3">
      <c r="K194" s="4"/>
    </row>
    <row r="195" spans="11:11" x14ac:dyDescent="0.3">
      <c r="K195" s="4"/>
    </row>
    <row r="196" spans="11:11" x14ac:dyDescent="0.3">
      <c r="K196" s="4"/>
    </row>
    <row r="197" spans="11:11" x14ac:dyDescent="0.3">
      <c r="K197" s="4"/>
    </row>
    <row r="198" spans="11:11" x14ac:dyDescent="0.3">
      <c r="K198" s="4"/>
    </row>
    <row r="199" spans="11:11" x14ac:dyDescent="0.3">
      <c r="K199" s="4"/>
    </row>
    <row r="200" spans="11:11" x14ac:dyDescent="0.3">
      <c r="K200" s="4"/>
    </row>
    <row r="201" spans="11:11" x14ac:dyDescent="0.3">
      <c r="K201" s="4"/>
    </row>
    <row r="202" spans="11:11" x14ac:dyDescent="0.3">
      <c r="K202" s="4"/>
    </row>
    <row r="203" spans="11:11" x14ac:dyDescent="0.3">
      <c r="K203" s="4"/>
    </row>
    <row r="204" spans="11:11" x14ac:dyDescent="0.3">
      <c r="K204" s="4"/>
    </row>
    <row r="205" spans="11:11" x14ac:dyDescent="0.3">
      <c r="K205" s="4"/>
    </row>
    <row r="206" spans="11:11" x14ac:dyDescent="0.3">
      <c r="K206" s="4"/>
    </row>
    <row r="207" spans="11:11" x14ac:dyDescent="0.3">
      <c r="K207" s="4"/>
    </row>
    <row r="208" spans="11:11" x14ac:dyDescent="0.3">
      <c r="K208" s="4"/>
    </row>
    <row r="209" spans="11:11" x14ac:dyDescent="0.3">
      <c r="K209" s="4"/>
    </row>
    <row r="210" spans="11:11" x14ac:dyDescent="0.3">
      <c r="K210" s="4"/>
    </row>
    <row r="211" spans="11:11" x14ac:dyDescent="0.3">
      <c r="K211" s="4"/>
    </row>
    <row r="212" spans="11:11" x14ac:dyDescent="0.3">
      <c r="K212" s="4"/>
    </row>
    <row r="213" spans="11:11" x14ac:dyDescent="0.3">
      <c r="K213" s="4"/>
    </row>
    <row r="214" spans="11:11" x14ac:dyDescent="0.3">
      <c r="K214" s="4"/>
    </row>
    <row r="215" spans="11:11" x14ac:dyDescent="0.3">
      <c r="K215" s="4"/>
    </row>
    <row r="216" spans="11:11" x14ac:dyDescent="0.3">
      <c r="K216" s="4"/>
    </row>
    <row r="217" spans="11:11" x14ac:dyDescent="0.3">
      <c r="K217" s="4"/>
    </row>
    <row r="218" spans="11:11" x14ac:dyDescent="0.3">
      <c r="K218" s="4"/>
    </row>
    <row r="219" spans="11:11" x14ac:dyDescent="0.3">
      <c r="K219" s="4"/>
    </row>
    <row r="220" spans="11:11" x14ac:dyDescent="0.3">
      <c r="K220" s="4"/>
    </row>
    <row r="221" spans="11:11" x14ac:dyDescent="0.3">
      <c r="K221" s="4"/>
    </row>
    <row r="222" spans="11:11" x14ac:dyDescent="0.3">
      <c r="K222" s="4"/>
    </row>
    <row r="223" spans="11:11" x14ac:dyDescent="0.3">
      <c r="K223" s="4"/>
    </row>
    <row r="224" spans="11:11" x14ac:dyDescent="0.3">
      <c r="K224" s="4"/>
    </row>
    <row r="225" spans="11:11" x14ac:dyDescent="0.3">
      <c r="K225" s="4"/>
    </row>
    <row r="226" spans="11:11" x14ac:dyDescent="0.3">
      <c r="K226" s="4"/>
    </row>
    <row r="227" spans="11:11" x14ac:dyDescent="0.3">
      <c r="K227" s="4"/>
    </row>
    <row r="228" spans="11:11" x14ac:dyDescent="0.3">
      <c r="K228" s="4"/>
    </row>
    <row r="229" spans="11:11" x14ac:dyDescent="0.3">
      <c r="K229" s="4"/>
    </row>
    <row r="230" spans="11:11" x14ac:dyDescent="0.3">
      <c r="K230" s="4"/>
    </row>
    <row r="231" spans="11:11" x14ac:dyDescent="0.3">
      <c r="K231" s="4"/>
    </row>
    <row r="232" spans="11:11" x14ac:dyDescent="0.3">
      <c r="K232" s="4"/>
    </row>
    <row r="233" spans="11:11" x14ac:dyDescent="0.3">
      <c r="K233" s="4"/>
    </row>
    <row r="234" spans="11:11" x14ac:dyDescent="0.3">
      <c r="K234" s="4"/>
    </row>
    <row r="235" spans="11:11" x14ac:dyDescent="0.3">
      <c r="K235" s="4"/>
    </row>
    <row r="236" spans="11:11" x14ac:dyDescent="0.3">
      <c r="K236" s="4"/>
    </row>
    <row r="237" spans="11:11" x14ac:dyDescent="0.3">
      <c r="K237" s="4"/>
    </row>
    <row r="238" spans="11:11" x14ac:dyDescent="0.3">
      <c r="K238" s="4"/>
    </row>
    <row r="239" spans="11:11" x14ac:dyDescent="0.3">
      <c r="K239" s="4"/>
    </row>
    <row r="240" spans="11:11" x14ac:dyDescent="0.3">
      <c r="K240" s="4"/>
    </row>
    <row r="241" spans="11:11" x14ac:dyDescent="0.3">
      <c r="K241" s="4"/>
    </row>
    <row r="242" spans="11:11" x14ac:dyDescent="0.3">
      <c r="K242" s="4"/>
    </row>
    <row r="243" spans="11:11" x14ac:dyDescent="0.3">
      <c r="K243" s="4"/>
    </row>
    <row r="244" spans="11:11" x14ac:dyDescent="0.3">
      <c r="K244" s="4"/>
    </row>
    <row r="245" spans="11:11" x14ac:dyDescent="0.3">
      <c r="K245" s="4"/>
    </row>
    <row r="246" spans="11:11" x14ac:dyDescent="0.3">
      <c r="K246" s="4"/>
    </row>
    <row r="247" spans="11:11" x14ac:dyDescent="0.3">
      <c r="K247" s="4"/>
    </row>
    <row r="248" spans="11:11" x14ac:dyDescent="0.3">
      <c r="K248" s="4"/>
    </row>
    <row r="249" spans="11:11" x14ac:dyDescent="0.3">
      <c r="K249" s="4"/>
    </row>
    <row r="250" spans="11:11" x14ac:dyDescent="0.3">
      <c r="K250" s="4"/>
    </row>
    <row r="251" spans="11:11" x14ac:dyDescent="0.3">
      <c r="K251" s="4"/>
    </row>
    <row r="252" spans="11:11" x14ac:dyDescent="0.3">
      <c r="K252" s="4"/>
    </row>
    <row r="253" spans="11:11" x14ac:dyDescent="0.3">
      <c r="K253" s="4"/>
    </row>
    <row r="254" spans="11:11" x14ac:dyDescent="0.3">
      <c r="K254" s="4"/>
    </row>
    <row r="255" spans="11:11" x14ac:dyDescent="0.3">
      <c r="K255" s="4"/>
    </row>
    <row r="256" spans="11:11" x14ac:dyDescent="0.3">
      <c r="K256" s="4"/>
    </row>
    <row r="257" spans="11:11" x14ac:dyDescent="0.3">
      <c r="K257" s="4"/>
    </row>
    <row r="258" spans="11:11" x14ac:dyDescent="0.3">
      <c r="K258" s="4"/>
    </row>
    <row r="259" spans="11:11" x14ac:dyDescent="0.3">
      <c r="K259" s="4"/>
    </row>
    <row r="260" spans="11:11" x14ac:dyDescent="0.3">
      <c r="K260" s="4"/>
    </row>
    <row r="261" spans="11:11" x14ac:dyDescent="0.3">
      <c r="K261" s="4"/>
    </row>
    <row r="262" spans="11:11" x14ac:dyDescent="0.3">
      <c r="K262" s="4"/>
    </row>
    <row r="263" spans="11:11" x14ac:dyDescent="0.3">
      <c r="K263" s="4"/>
    </row>
    <row r="264" spans="11:11" x14ac:dyDescent="0.3">
      <c r="K264" s="4"/>
    </row>
    <row r="265" spans="11:11" x14ac:dyDescent="0.3">
      <c r="K265" s="4"/>
    </row>
    <row r="266" spans="11:11" x14ac:dyDescent="0.3">
      <c r="K266" s="4"/>
    </row>
    <row r="267" spans="11:11" x14ac:dyDescent="0.3">
      <c r="K267" s="4"/>
    </row>
    <row r="268" spans="11:11" x14ac:dyDescent="0.3">
      <c r="K268" s="4"/>
    </row>
    <row r="269" spans="11:11" x14ac:dyDescent="0.3">
      <c r="K269" s="4"/>
    </row>
    <row r="270" spans="11:11" x14ac:dyDescent="0.3">
      <c r="K270" s="4"/>
    </row>
    <row r="271" spans="11:11" x14ac:dyDescent="0.3">
      <c r="K271" s="4"/>
    </row>
    <row r="272" spans="11:11" x14ac:dyDescent="0.3">
      <c r="K272" s="4"/>
    </row>
    <row r="273" spans="11:11" x14ac:dyDescent="0.3">
      <c r="K273" s="4"/>
    </row>
    <row r="274" spans="11:11" x14ac:dyDescent="0.3">
      <c r="K274" s="4"/>
    </row>
    <row r="275" spans="11:11" x14ac:dyDescent="0.3">
      <c r="K275" s="4"/>
    </row>
    <row r="276" spans="11:11" x14ac:dyDescent="0.3">
      <c r="K276" s="4"/>
    </row>
    <row r="277" spans="11:11" x14ac:dyDescent="0.3">
      <c r="K277" s="4"/>
    </row>
    <row r="278" spans="11:11" x14ac:dyDescent="0.3">
      <c r="K278" s="4"/>
    </row>
    <row r="279" spans="11:11" x14ac:dyDescent="0.3">
      <c r="K279" s="4"/>
    </row>
    <row r="280" spans="11:11" x14ac:dyDescent="0.3">
      <c r="K280" s="4"/>
    </row>
    <row r="281" spans="11:11" x14ac:dyDescent="0.3">
      <c r="K281" s="4"/>
    </row>
    <row r="282" spans="11:11" x14ac:dyDescent="0.3">
      <c r="K282" s="4"/>
    </row>
    <row r="283" spans="11:11" x14ac:dyDescent="0.3">
      <c r="K283" s="4"/>
    </row>
    <row r="284" spans="11:11" x14ac:dyDescent="0.3">
      <c r="K284" s="4"/>
    </row>
    <row r="285" spans="11:11" x14ac:dyDescent="0.3">
      <c r="K285" s="4"/>
    </row>
    <row r="286" spans="11:11" x14ac:dyDescent="0.3">
      <c r="K286" s="4"/>
    </row>
    <row r="287" spans="11:11" x14ac:dyDescent="0.3">
      <c r="K287" s="4"/>
    </row>
    <row r="288" spans="11:11" x14ac:dyDescent="0.3">
      <c r="K288" s="4"/>
    </row>
    <row r="289" spans="11:11" x14ac:dyDescent="0.3">
      <c r="K289" s="4"/>
    </row>
    <row r="290" spans="11:11" x14ac:dyDescent="0.3">
      <c r="K290" s="4"/>
    </row>
    <row r="291" spans="11:11" x14ac:dyDescent="0.3">
      <c r="K291" s="4"/>
    </row>
    <row r="292" spans="11:11" x14ac:dyDescent="0.3">
      <c r="K292" s="4"/>
    </row>
    <row r="293" spans="11:11" x14ac:dyDescent="0.3">
      <c r="K293" s="4"/>
    </row>
    <row r="294" spans="11:11" x14ac:dyDescent="0.3">
      <c r="K294" s="4"/>
    </row>
    <row r="295" spans="11:11" x14ac:dyDescent="0.3">
      <c r="K295" s="4"/>
    </row>
    <row r="296" spans="11:11" x14ac:dyDescent="0.3">
      <c r="K296" s="4"/>
    </row>
    <row r="297" spans="11:11" x14ac:dyDescent="0.3">
      <c r="K297" s="4"/>
    </row>
    <row r="298" spans="11:11" x14ac:dyDescent="0.3">
      <c r="K298" s="4"/>
    </row>
    <row r="299" spans="11:11" x14ac:dyDescent="0.3">
      <c r="K299" s="4"/>
    </row>
    <row r="300" spans="11:11" x14ac:dyDescent="0.3">
      <c r="K300" s="4"/>
    </row>
    <row r="301" spans="11:11" x14ac:dyDescent="0.3">
      <c r="K301" s="4"/>
    </row>
    <row r="302" spans="11:11" x14ac:dyDescent="0.3">
      <c r="K302" s="4"/>
    </row>
    <row r="303" spans="11:11" x14ac:dyDescent="0.3">
      <c r="K303" s="4"/>
    </row>
    <row r="304" spans="11:11" x14ac:dyDescent="0.3">
      <c r="K304" s="4"/>
    </row>
    <row r="305" spans="11:11" x14ac:dyDescent="0.3">
      <c r="K305" s="4"/>
    </row>
    <row r="306" spans="11:11" x14ac:dyDescent="0.3">
      <c r="K306" s="4"/>
    </row>
    <row r="307" spans="11:11" x14ac:dyDescent="0.3">
      <c r="K307" s="4"/>
    </row>
    <row r="308" spans="11:11" x14ac:dyDescent="0.3">
      <c r="K308" s="4"/>
    </row>
  </sheetData>
  <mergeCells count="3">
    <mergeCell ref="G94:J94"/>
    <mergeCell ref="B8:K8"/>
    <mergeCell ref="A8:A9"/>
  </mergeCells>
  <pageMargins left="0.7" right="0.7" top="0.75" bottom="0.75" header="0.3" footer="0.3"/>
  <pageSetup scale="37" orientation="portrait" r:id="rId1"/>
  <rowBreaks count="1" manualBreakCount="1">
    <brk id="82" max="16383" man="1"/>
  </rowBreaks>
  <colBreaks count="1" manualBreakCount="1">
    <brk id="1" min="7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COSID</vt:lpstr>
      <vt:lpstr>COSID!Print_Titles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2016-05-07T00:25:37Z</dcterms:created>
  <dcterms:modified xsi:type="dcterms:W3CDTF">2016-05-07T11:16:05Z</dcterms:modified>
</cp:coreProperties>
</file>