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9416" windowHeight="11016"/>
  </bookViews>
  <sheets>
    <sheet name="COSID" sheetId="1" r:id="rId1"/>
  </sheets>
  <definedNames>
    <definedName name="_xlnm.Print_Titles" localSheetId="0">COSID!$A:$A,COSID!$9:$10</definedName>
  </definedNames>
  <calcPr calcId="145621"/>
</workbook>
</file>

<file path=xl/calcChain.xml><?xml version="1.0" encoding="utf-8"?>
<calcChain xmlns="http://schemas.openxmlformats.org/spreadsheetml/2006/main">
  <c r="B94" i="1" l="1"/>
  <c r="C94" i="1"/>
  <c r="D94" i="1"/>
  <c r="E94" i="1"/>
  <c r="F94" i="1"/>
  <c r="G94" i="1"/>
  <c r="H94" i="1"/>
  <c r="I94" i="1"/>
  <c r="J94" i="1"/>
  <c r="A99" i="1"/>
  <c r="D99" i="1"/>
  <c r="K99" i="1"/>
  <c r="A102" i="1"/>
  <c r="B102" i="1"/>
  <c r="D102" i="1"/>
  <c r="K102" i="1"/>
  <c r="A103" i="1"/>
  <c r="B103" i="1"/>
  <c r="D103" i="1"/>
  <c r="K103" i="1"/>
  <c r="A104" i="1"/>
  <c r="B104" i="1"/>
  <c r="D104" i="1"/>
  <c r="K104" i="1"/>
  <c r="A105" i="1"/>
  <c r="B105" i="1"/>
  <c r="D105" i="1"/>
  <c r="H105" i="1" s="1"/>
  <c r="K105" i="1"/>
  <c r="A109" i="1"/>
  <c r="B109" i="1"/>
  <c r="D109" i="1"/>
  <c r="K109" i="1"/>
  <c r="A110" i="1"/>
  <c r="B110" i="1"/>
  <c r="D110" i="1"/>
  <c r="K110" i="1"/>
  <c r="A111" i="1"/>
  <c r="B111" i="1"/>
  <c r="D111" i="1"/>
  <c r="K111" i="1"/>
  <c r="A112" i="1"/>
  <c r="B112" i="1"/>
  <c r="D112" i="1"/>
  <c r="K112" i="1"/>
  <c r="A113" i="1"/>
  <c r="B113" i="1"/>
  <c r="D113" i="1"/>
  <c r="K113" i="1"/>
  <c r="H113" i="1" s="1"/>
  <c r="A114" i="1"/>
  <c r="B114" i="1"/>
  <c r="D114" i="1"/>
  <c r="H114" i="1" s="1"/>
  <c r="K114" i="1"/>
  <c r="A115" i="1"/>
  <c r="B115" i="1"/>
  <c r="D115" i="1"/>
  <c r="K115" i="1"/>
  <c r="H115" i="1" s="1"/>
  <c r="A116" i="1"/>
  <c r="B116" i="1"/>
  <c r="D116" i="1"/>
  <c r="H116" i="1" s="1"/>
  <c r="K116" i="1"/>
  <c r="A117" i="1"/>
  <c r="B117" i="1"/>
  <c r="D117" i="1"/>
  <c r="H117" i="1"/>
  <c r="K117" i="1"/>
  <c r="A118" i="1"/>
  <c r="B118" i="1"/>
  <c r="D118" i="1"/>
  <c r="K118" i="1"/>
  <c r="H118" i="1" s="1"/>
  <c r="A122" i="1"/>
  <c r="B122" i="1"/>
  <c r="D122" i="1"/>
  <c r="K122" i="1"/>
  <c r="A125" i="1"/>
  <c r="B125" i="1"/>
  <c r="B127" i="1" s="1"/>
  <c r="D125" i="1"/>
  <c r="K125" i="1"/>
  <c r="A126" i="1"/>
  <c r="B126" i="1"/>
  <c r="D126" i="1"/>
  <c r="K126" i="1"/>
  <c r="A130" i="1"/>
  <c r="B130" i="1"/>
  <c r="D130" i="1"/>
  <c r="K130" i="1"/>
  <c r="K137" i="1"/>
  <c r="E137" i="1" s="1"/>
  <c r="K138" i="1"/>
  <c r="E138" i="1" s="1"/>
  <c r="E139" i="1"/>
  <c r="K139" i="1"/>
  <c r="K140" i="1"/>
  <c r="E140" i="1" s="1"/>
  <c r="I141" i="1"/>
  <c r="K144" i="1"/>
  <c r="E144" i="1" s="1"/>
  <c r="K145" i="1"/>
  <c r="E145" i="1" s="1"/>
  <c r="K146" i="1"/>
  <c r="E146" i="1" s="1"/>
  <c r="K147" i="1"/>
  <c r="E147" i="1" s="1"/>
  <c r="E148" i="1"/>
  <c r="K148" i="1"/>
  <c r="K149" i="1"/>
  <c r="E149" i="1" s="1"/>
  <c r="I150" i="1"/>
  <c r="K153" i="1"/>
  <c r="E153" i="1" s="1"/>
  <c r="K154" i="1"/>
  <c r="E154" i="1" s="1"/>
  <c r="I155" i="1"/>
  <c r="K158" i="1"/>
  <c r="E158" i="1" s="1"/>
  <c r="K159" i="1"/>
  <c r="K161" i="1" s="1"/>
  <c r="I160" i="1"/>
  <c r="H111" i="1" l="1"/>
  <c r="H109" i="1"/>
  <c r="B119" i="1"/>
  <c r="H125" i="1"/>
  <c r="H110" i="1"/>
  <c r="H126" i="1"/>
  <c r="H122" i="1"/>
  <c r="H112" i="1"/>
  <c r="H104" i="1"/>
  <c r="H102" i="1"/>
  <c r="B106" i="1"/>
  <c r="D127" i="1"/>
  <c r="H103" i="1"/>
  <c r="H106" i="1" s="1"/>
  <c r="H99" i="1"/>
  <c r="H130" i="1"/>
  <c r="E155" i="1"/>
  <c r="I162" i="1"/>
  <c r="I163" i="1" s="1"/>
  <c r="D119" i="1"/>
  <c r="B132" i="1"/>
  <c r="E141" i="1"/>
  <c r="E150" i="1"/>
  <c r="E159" i="1"/>
  <c r="E160" i="1" s="1"/>
  <c r="D106" i="1"/>
  <c r="H119" i="1" l="1"/>
  <c r="H127" i="1"/>
  <c r="D132" i="1"/>
  <c r="D133" i="1" s="1"/>
  <c r="E162" i="1"/>
  <c r="E163" i="1" s="1"/>
  <c r="H132" i="1" l="1"/>
  <c r="H133" i="1" s="1"/>
</calcChain>
</file>

<file path=xl/sharedStrings.xml><?xml version="1.0" encoding="utf-8"?>
<sst xmlns="http://schemas.openxmlformats.org/spreadsheetml/2006/main" count="146" uniqueCount="115">
  <si>
    <t>TOTAL COMPANY ADJUSTMENTS</t>
  </si>
  <si>
    <t>TOTAL</t>
  </si>
  <si>
    <t>AJC070010: AJC070010: DISMANTLEMENT EXP - STEAM - DISMANTL STUDY</t>
  </si>
  <si>
    <t>AJC070000: AJC070000: DISMANTLEMENT EXPENSE - OTHER - DISMANTLEMENT STUDY</t>
  </si>
  <si>
    <t>DISMANTLEMENT STUDY</t>
  </si>
  <si>
    <t>AJC010130: DEPRECIATION EXPENSE - NUCLEAR - FUKUSHIMA</t>
  </si>
  <si>
    <t>AJC010120: DEPRECIATION EXPENSE - INTANGIBLE - FUKUSHIMA</t>
  </si>
  <si>
    <t>FUKUSHIMA PROJECT</t>
  </si>
  <si>
    <t>AJC010070: AJC010070: DEPRECIATION EXPENSE - GENERAL PLT - DEPR STUDY</t>
  </si>
  <si>
    <t>AJC010060: AJC010060: DEPRECIATION EXPENSE - DISTRIB - DEPR STUDY</t>
  </si>
  <si>
    <t>AJC010050: AJC010050: DEPRECIATION EXPENSE - TRANSMISSION - DEPR STUDY</t>
  </si>
  <si>
    <t>AJC010040: AJC010040: DEPRECIATION EXPENSE - OTHER - DEPR STUDY</t>
  </si>
  <si>
    <t>AJC010030: AJC010030: DEPRECIATION EXPENSE - NUCLEAR - DEPR STUDY</t>
  </si>
  <si>
    <t>AJC010021: DEPRECIATION EXPENSE – STEAM – DEPR STUDY</t>
  </si>
  <si>
    <t>DEPRECIATION STUDY</t>
  </si>
  <si>
    <t>AJC010110: PUTNAM - DEPRECIATION EXPENSE - TRANSMISSION</t>
  </si>
  <si>
    <t>AJC010100: TP1 CONDENSER CONVERSION - DEPRECIATION EXPENSE STEAM</t>
  </si>
  <si>
    <t>AJC010090: GTs - DEPRECIATION EXPENSE - OTHER PRODUCTION</t>
  </si>
  <si>
    <t>AJC010080: PUTNAM - DEPRECIATION EXPENSE - OTHER PRODUCTION</t>
  </si>
  <si>
    <t>CAPITAL RECOVERY AMORT</t>
  </si>
  <si>
    <t>Separation Factor</t>
  </si>
  <si>
    <t>Juris Company Adj</t>
  </si>
  <si>
    <t>Company Adj per Book</t>
  </si>
  <si>
    <t>COMPANY ADJUSTMENTS</t>
  </si>
  <si>
    <t>TOTAL COMMISSION ADJUSTMENTS</t>
  </si>
  <si>
    <t>STORM DEFICIENCY RECOVERY</t>
  </si>
  <si>
    <t>FUEL CLAUSE - GAS RESERVES</t>
  </si>
  <si>
    <t>NOI FUEL COST REC RETAIL</t>
  </si>
  <si>
    <t>ENVIRONMENTAL COST RECOVERY</t>
  </si>
  <si>
    <t>CONSERVATION COST RECOVERY</t>
  </si>
  <si>
    <t>CAPACITY COST RECOVERY</t>
  </si>
  <si>
    <t>Juris Commission Adj</t>
  </si>
  <si>
    <t>Commission Adj per Book</t>
  </si>
  <si>
    <t>Company per Book</t>
  </si>
  <si>
    <t>COMMISSION ADJUSTMENTS</t>
  </si>
  <si>
    <t>Ties to MFR C-2</t>
  </si>
  <si>
    <t/>
  </si>
  <si>
    <t>TOTAL DEPRECIATION &amp; AMORTIZATION</t>
  </si>
  <si>
    <t>AMORT REGULATORY ASSET &amp; LIABILITY</t>
  </si>
  <si>
    <t>INC608050: INC608050: AMORT OF REG ASSETS - AVOIDED AFUDC DEPR - FERC RECLASS</t>
  </si>
  <si>
    <t>INC607900: AMORTIZATION - GAS RESERVES</t>
  </si>
  <si>
    <t>INC607411: INC607411: AMORT OF PROP GAINS-AVIAT TRF-FPL GROUP</t>
  </si>
  <si>
    <t>INC607404: INC607404: AMORT REG LIAB - CONVERTIBLE ITC GROSS-UP</t>
  </si>
  <si>
    <t>INC607373: INC607373: AMORT REG ASSET - CONVERTIBLE ITC DEPR LOSS</t>
  </si>
  <si>
    <t>INC607371: INC607371: AMORT NCRC BASE RATE REV REQ</t>
  </si>
  <si>
    <t>INC607370: INC607370: NUCLEAR RECOVERY AMORTIZATION</t>
  </si>
  <si>
    <t>INC607351: INC607351: AMORT OF STORM SECURITIZATION</t>
  </si>
  <si>
    <t>INC607143: INC607143: REGULATORY CREDIT - ASSET RET OBLIGATION</t>
  </si>
  <si>
    <t>INC607000: INC607000: AMORT OF PROP LOSSES, UNRECOV PLT &amp; REGUL STUDY COSTS</t>
  </si>
  <si>
    <t>INC605000: INC605000: ACCRETION EXPENSE - ARO REG DEBIT</t>
  </si>
  <si>
    <t>TOTAL DEPRECIATION EXPENSE</t>
  </si>
  <si>
    <t>GENERAL DEPRECIATION EXPENSE</t>
  </si>
  <si>
    <t>INC603097: INC603097: DEPR &amp; AMORT EXP - GENERAL OTHER ECRC -</t>
  </si>
  <si>
    <t>INC603095: INC603095: DEPR &amp; AMORT EXP - GENERAL OTHER ECCR</t>
  </si>
  <si>
    <t>INC603093: INC603093: DEPR &amp; AMORT EXP - GENERAL OTHER (EXC ECCR &amp; FERC)</t>
  </si>
  <si>
    <t>INC603091: INC603091: DEPR &amp; AMORT EXP - GENERAL STRUCTURES</t>
  </si>
  <si>
    <t>DISTRIBUTION DEPRECIATION EXPENSE</t>
  </si>
  <si>
    <t>INC603081: INC603081: DEPR &amp; AMORT EXP - DISTRIBUTION A/C 371 ECCR</t>
  </si>
  <si>
    <t>INC603072: INC603072: DEPR &amp; AMORT EXP - DISTRIBUTION A/C 362 ECCR</t>
  </si>
  <si>
    <t>INC603065: INC603065: DEPR &amp; AMORT EXP - DISTRIBUTION - ECRC -</t>
  </si>
  <si>
    <t>INC603063: INC603063: DEPR &amp; AMORT EXP - DISTRIBUTION A/C 373</t>
  </si>
  <si>
    <t>INC603061: INC603061: DEPR &amp; AMORT EXP - DISTRIBUTION A/C 371</t>
  </si>
  <si>
    <t>INC603060: INC603060: DEPR &amp; AMORT EXP - DISTRIBUTION A/C 370</t>
  </si>
  <si>
    <t>INC603059: INC603059: DEPR &amp; AMORT EXP - DISTRIBUTION A/C 369</t>
  </si>
  <si>
    <t>INC603058: INC603058: DEPR &amp; AMORT EXP - DISTRIBUTION A/C 368</t>
  </si>
  <si>
    <t>INC603057: INC603057: DEPR &amp; AMORT EXP - DISTRIBUTION A/C 367</t>
  </si>
  <si>
    <t>INC603056: INC603056: DEPR &amp; AMORT EXP - DISTRIBUTION A/C 366</t>
  </si>
  <si>
    <t>INC603055: INC603055: DEPR &amp; AMORT EXP - DISTRIBUTION A/C 365</t>
  </si>
  <si>
    <t>INC603054: INC603054: DEPR &amp; AMORT EXP - DISTRIBUTION A/C 364</t>
  </si>
  <si>
    <t>INC603052: INC603052: DEPR &amp; AMORT EXP - DISTRIBUTION A/C 362</t>
  </si>
  <si>
    <t>INC603051: INC603051: DEPR &amp; AMORT EXP - DISTRIBUTION A/C 361</t>
  </si>
  <si>
    <t>TRANSMISSION DEPRECIATION EXPENSE</t>
  </si>
  <si>
    <t>INC603049: INC603049: DEPR &amp; AMORT EXP - TRANSMISSION - OTHER WHOLESALE</t>
  </si>
  <si>
    <t>INC603048: INC603048: DEPR &amp; AMORT EXP - TRANSMISSION - OTHER RETAIL</t>
  </si>
  <si>
    <t>INC603047: INC603047: DEPR &amp; AMORT EXP - TRANSMISSION - GSU</t>
  </si>
  <si>
    <t>INC603046: INC603046: DEPR &amp; AMORT EXP - AVOIDED AFUDC- TRANS- FERC RECLASS</t>
  </si>
  <si>
    <t>INC603042: INC603042: DEPR &amp; AMORT EXP - TRANS - ECRC -</t>
  </si>
  <si>
    <t>INC603041: INC603041: DEPR &amp; AMORT EXP - TRANSMISSION</t>
  </si>
  <si>
    <t>OTHER DEPRECIATION PRODUCTION</t>
  </si>
  <si>
    <t>INC603040: INC603040: DEPR &amp; AMORT EXP - OTH PROD - ECRC -</t>
  </si>
  <si>
    <t>INC603039: INC603039: DEPR &amp; AMORT EXP - OTH PROD MARTIN PIPELINE</t>
  </si>
  <si>
    <t>INC603037: INC603037: DEPR &amp; AMORT EXP - DISMANTLEMENT - OTHER PROD (ECRC)</t>
  </si>
  <si>
    <t>INC603036: INC603036: DEPR &amp; AMORT EXP - DISMANTLEMENT - OTHER PROD</t>
  </si>
  <si>
    <t>INC603030: INC603030: DEPR &amp; AMORT EXP - OTHER PRODUCTION</t>
  </si>
  <si>
    <t>NUCLEAR DEPRECIATION PRODUCTION</t>
  </si>
  <si>
    <t>INC603028: INC603028: DEPR &amp; AMORT EXP - NUCLEAR PLANT - ECRC -</t>
  </si>
  <si>
    <t>INC603027: INC603027: DEPR &amp; AMORT EXP - NCRC AVOIDED AFUDC- NUCL- FERC RECLASS</t>
  </si>
  <si>
    <t>INC603026: INC603026: DEPR &amp; AMORT EXP - ST LUCIE 2</t>
  </si>
  <si>
    <t>INC603024: INC603024: DEPR &amp; AMORT EXP - ST LUCIE COMMON</t>
  </si>
  <si>
    <t>INC603022: INC603022: DEPR &amp; AMORT EXP - ST LUCIE 1</t>
  </si>
  <si>
    <t>INC603020: INC603020: DEPR &amp; AMORT EXP - TURKEY POINT</t>
  </si>
  <si>
    <t>STEAM DEPRECIATION PRODUCTION</t>
  </si>
  <si>
    <t>INC603980: INC603980: DEPR EXP - AMORT ELECT PLT  - ACQUI ADJ</t>
  </si>
  <si>
    <t>INC603013: INC603013: DEPR &amp; AMORT EXP - STEAM PLANT - ECRC -</t>
  </si>
  <si>
    <t>INC603011: INC603011: DEPR &amp; AMORT EXP - FOSSIL DECOMM</t>
  </si>
  <si>
    <t>INC603010: INC603010: DEPR &amp; AMORT EXP - STEAM</t>
  </si>
  <si>
    <t>INTANG DEPRECIATION</t>
  </si>
  <si>
    <t>INC603339: DEPR &amp; AMORT EXP - ARO - GAS RESERVES</t>
  </si>
  <si>
    <t>INC603092: INC603092: DEPR &amp; AMORT EXP - INT ECRC</t>
  </si>
  <si>
    <t>INC603007: INC603007: DEPR &amp; AMORT EXP - INT ECCR</t>
  </si>
  <si>
    <t>INC603005: INC603005: DEPR &amp; AMORT EXP - NCRC AVOIDED AFUDC- INTANG- FERC RECLASS</t>
  </si>
  <si>
    <t>INC603001: INC603001: DEPR &amp; AMORT  EXP - INTANGIBLE ARO</t>
  </si>
  <si>
    <t>INC603000: INC603000: DEPR &amp; AMORT EXP - INTANGIBLE</t>
  </si>
  <si>
    <t>Juris Adj Utility</t>
  </si>
  <si>
    <t>Juris Utility</t>
  </si>
  <si>
    <t>Adj Utility per Book</t>
  </si>
  <si>
    <t>Utility per Book</t>
  </si>
  <si>
    <t>Dec - 2018</t>
  </si>
  <si>
    <t>RAF: Detailed Juris COS ID Income Statement</t>
  </si>
  <si>
    <t>Florida Power &amp; Light Company</t>
  </si>
  <si>
    <t>Docket No. 160021-EI</t>
  </si>
  <si>
    <t>OPC's Fifth Set of Interrogatories</t>
  </si>
  <si>
    <t>Interrogatory No. 169</t>
  </si>
  <si>
    <t>Tab 1 of 1</t>
  </si>
  <si>
    <t>Attachment No.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</si>
</sst>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_);[Red]\(#,##0\);&quot; &quot;"/>
    <numFmt numFmtId="166" formatCode="#,##0.000000_);[Red]\(#,##0.000000\);&quot; &quot;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4">
    <xf numFmtId="0" fontId="0" fillId="0" borderId="0" xfId="0"/>
    <xf numFmtId="164" fontId="0" fillId="0" borderId="0" xfId="1" applyNumberFormat="1" applyFont="1"/>
    <xf numFmtId="165" fontId="0" fillId="0" borderId="1" xfId="0" applyNumberFormat="1" applyBorder="1"/>
    <xf numFmtId="0" fontId="3" fillId="0" borderId="0" xfId="0" applyFont="1" applyAlignment="1">
      <alignment horizontal="left"/>
    </xf>
    <xf numFmtId="165" fontId="0" fillId="0" borderId="2" xfId="0" applyNumberFormat="1" applyBorder="1"/>
    <xf numFmtId="0" fontId="3" fillId="0" borderId="0" xfId="0" applyFont="1" applyAlignment="1">
      <alignment horizontal="left" indent="7"/>
    </xf>
    <xf numFmtId="166" fontId="3" fillId="0" borderId="0" xfId="0" applyNumberFormat="1" applyFont="1" applyAlignment="1">
      <alignment horizontal="right"/>
    </xf>
    <xf numFmtId="165" fontId="3" fillId="0" borderId="0" xfId="2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5"/>
    </xf>
    <xf numFmtId="0" fontId="3" fillId="0" borderId="0" xfId="0" applyFont="1" applyAlignment="1">
      <alignment horizontal="left" indent="2"/>
    </xf>
    <xf numFmtId="165" fontId="3" fillId="0" borderId="2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3" fontId="3" fillId="0" borderId="0" xfId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left" indent="4"/>
    </xf>
    <xf numFmtId="0" fontId="3" fillId="0" borderId="0" xfId="0" applyNumberFormat="1" applyFont="1" applyAlignment="1">
      <alignment horizontal="right"/>
    </xf>
    <xf numFmtId="165" fontId="3" fillId="0" borderId="5" xfId="0" applyNumberFormat="1" applyFont="1" applyBorder="1" applyAlignment="1">
      <alignment horizontal="right"/>
    </xf>
    <xf numFmtId="165" fontId="3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left" indent="3"/>
    </xf>
    <xf numFmtId="0" fontId="0" fillId="0" borderId="0" xfId="0" applyFill="1"/>
    <xf numFmtId="166" fontId="3" fillId="0" borderId="0" xfId="0" applyNumberFormat="1" applyFont="1" applyFill="1" applyAlignment="1">
      <alignment horizontal="right"/>
    </xf>
    <xf numFmtId="165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 indent="4"/>
    </xf>
    <xf numFmtId="0" fontId="3" fillId="0" borderId="0" xfId="0" applyFont="1" applyFill="1" applyAlignment="1">
      <alignment horizontal="left" indent="3"/>
    </xf>
    <xf numFmtId="0" fontId="3" fillId="0" borderId="0" xfId="0" applyNumberFormat="1" applyFont="1" applyFill="1" applyAlignment="1">
      <alignment horizontal="right"/>
    </xf>
    <xf numFmtId="165" fontId="3" fillId="0" borderId="6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0" fillId="0" borderId="8" xfId="0" applyNumberFormat="1" applyFont="1" applyFill="1" applyBorder="1"/>
    <xf numFmtId="0" fontId="0" fillId="0" borderId="7" xfId="0" applyNumberFormat="1" applyFont="1" applyFill="1" applyBorder="1"/>
    <xf numFmtId="0" fontId="5" fillId="0" borderId="4" xfId="0" applyFont="1" applyBorder="1" applyAlignment="1">
      <alignment horizontal="center"/>
    </xf>
    <xf numFmtId="0" fontId="6" fillId="0" borderId="0" xfId="0" applyFont="1"/>
  </cellXfs>
  <cellStyles count="25">
    <cellStyle name="Comma" xfId="1" builtinId="3"/>
    <cellStyle name="Comma 2" xfId="3"/>
    <cellStyle name="Comma 3" xfId="4"/>
    <cellStyle name="Comma 4" xfId="5"/>
    <cellStyle name="Normal" xfId="0" builtinId="0"/>
    <cellStyle name="Normal 10" xfId="6"/>
    <cellStyle name="Normal 11" xfId="7"/>
    <cellStyle name="Normal 12" xfId="8"/>
    <cellStyle name="Normal 13" xfId="9"/>
    <cellStyle name="Normal 14" xfId="10"/>
    <cellStyle name="Normal 15" xfId="11"/>
    <cellStyle name="Normal 16" xfId="12"/>
    <cellStyle name="Normal 17" xfId="13"/>
    <cellStyle name="Normal 18" xfId="14"/>
    <cellStyle name="Normal 19" xfId="15"/>
    <cellStyle name="Normal 2" xfId="2"/>
    <cellStyle name="Normal 20" xfId="16"/>
    <cellStyle name="Normal 3" xfId="17"/>
    <cellStyle name="Normal 3 2" xfId="18"/>
    <cellStyle name="Normal 4" xfId="19"/>
    <cellStyle name="Normal 5" xfId="20"/>
    <cellStyle name="Normal 6" xfId="21"/>
    <cellStyle name="Normal 7" xfId="22"/>
    <cellStyle name="Normal 8" xfId="23"/>
    <cellStyle name="Normal 9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showGridLines="0" tabSelected="1" zoomScaleNormal="100" workbookViewId="0">
      <pane xSplit="1" ySplit="10" topLeftCell="B11" activePane="bottomRight" state="frozen"/>
      <selection pane="topRight"/>
      <selection pane="bottomLeft"/>
      <selection pane="bottomRight" activeCell="A6" sqref="A6"/>
    </sheetView>
  </sheetViews>
  <sheetFormatPr defaultRowHeight="14.4" x14ac:dyDescent="0.3"/>
  <cols>
    <col min="1" max="1" width="104.5546875" bestFit="1" customWidth="1"/>
    <col min="2" max="3" width="15" bestFit="1" customWidth="1"/>
    <col min="4" max="4" width="14" bestFit="1" customWidth="1"/>
    <col min="5" max="5" width="11.6640625" bestFit="1" customWidth="1"/>
    <col min="6" max="6" width="14" bestFit="1" customWidth="1"/>
    <col min="7" max="7" width="15" bestFit="1" customWidth="1"/>
    <col min="8" max="8" width="14" bestFit="1" customWidth="1"/>
    <col min="9" max="9" width="11.6640625" bestFit="1" customWidth="1"/>
    <col min="10" max="10" width="14" bestFit="1" customWidth="1"/>
  </cols>
  <sheetData>
    <row r="1" spans="1:11" x14ac:dyDescent="0.3">
      <c r="A1" s="33" t="s">
        <v>109</v>
      </c>
    </row>
    <row r="2" spans="1:11" x14ac:dyDescent="0.3">
      <c r="A2" s="33" t="s">
        <v>110</v>
      </c>
    </row>
    <row r="3" spans="1:11" x14ac:dyDescent="0.3">
      <c r="A3" s="33" t="s">
        <v>111</v>
      </c>
    </row>
    <row r="4" spans="1:11" x14ac:dyDescent="0.3">
      <c r="A4" s="33" t="s">
        <v>112</v>
      </c>
    </row>
    <row r="5" spans="1:11" x14ac:dyDescent="0.3">
      <c r="A5" s="33" t="s">
        <v>114</v>
      </c>
    </row>
    <row r="6" spans="1:11" x14ac:dyDescent="0.3">
      <c r="A6" s="33" t="s">
        <v>113</v>
      </c>
    </row>
    <row r="8" spans="1:11" ht="15" thickBot="1" x14ac:dyDescent="0.35"/>
    <row r="9" spans="1:11" ht="15" thickBot="1" x14ac:dyDescent="0.35">
      <c r="A9" s="29" t="s">
        <v>108</v>
      </c>
      <c r="B9" s="29" t="s">
        <v>107</v>
      </c>
      <c r="C9" s="30"/>
      <c r="D9" s="30"/>
      <c r="E9" s="30"/>
      <c r="F9" s="30"/>
      <c r="G9" s="30"/>
      <c r="H9" s="30"/>
      <c r="I9" s="30"/>
      <c r="J9" s="30"/>
      <c r="K9" s="31"/>
    </row>
    <row r="10" spans="1:11" ht="40.200000000000003" thickBot="1" x14ac:dyDescent="0.35">
      <c r="A10" s="29"/>
      <c r="B10" s="12" t="s">
        <v>33</v>
      </c>
      <c r="C10" s="12" t="s">
        <v>106</v>
      </c>
      <c r="D10" s="12" t="s">
        <v>32</v>
      </c>
      <c r="E10" s="12" t="s">
        <v>22</v>
      </c>
      <c r="F10" s="12" t="s">
        <v>105</v>
      </c>
      <c r="G10" s="12" t="s">
        <v>104</v>
      </c>
      <c r="H10" s="12" t="s">
        <v>31</v>
      </c>
      <c r="I10" s="12" t="s">
        <v>21</v>
      </c>
      <c r="J10" s="12" t="s">
        <v>103</v>
      </c>
      <c r="K10" s="12" t="s">
        <v>20</v>
      </c>
    </row>
    <row r="11" spans="1:11" x14ac:dyDescent="0.3">
      <c r="A11" s="10" t="s">
        <v>50</v>
      </c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x14ac:dyDescent="0.3">
      <c r="A12" s="21" t="s">
        <v>96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x14ac:dyDescent="0.3">
      <c r="A13" s="17" t="s">
        <v>102</v>
      </c>
      <c r="B13" s="8">
        <v>107963097.74967262</v>
      </c>
      <c r="C13" s="8">
        <v>107963097.74967262</v>
      </c>
      <c r="D13" s="8">
        <v>0</v>
      </c>
      <c r="E13" s="8">
        <v>-92317.562446489057</v>
      </c>
      <c r="F13" s="8">
        <v>107870780.18722613</v>
      </c>
      <c r="G13" s="8">
        <v>104530328.26394573</v>
      </c>
      <c r="H13" s="8">
        <v>0</v>
      </c>
      <c r="I13" s="8">
        <v>-89382.254753690373</v>
      </c>
      <c r="J13" s="8">
        <v>104440946.00919203</v>
      </c>
      <c r="K13" s="6">
        <v>0.96820423313819459</v>
      </c>
    </row>
    <row r="14" spans="1:11" x14ac:dyDescent="0.3">
      <c r="A14" s="17" t="s">
        <v>101</v>
      </c>
      <c r="B14" s="8">
        <v>-910223.37867950008</v>
      </c>
      <c r="C14" s="8">
        <v>-910223.37867950008</v>
      </c>
      <c r="D14" s="8">
        <v>0</v>
      </c>
      <c r="E14" s="8">
        <v>0</v>
      </c>
      <c r="F14" s="8">
        <v>-910223.37867950008</v>
      </c>
      <c r="G14" s="8">
        <v>-881282.12833884184</v>
      </c>
      <c r="H14" s="8">
        <v>0</v>
      </c>
      <c r="I14" s="8">
        <v>0</v>
      </c>
      <c r="J14" s="8">
        <v>-881282.12833884184</v>
      </c>
      <c r="K14" s="6">
        <v>0.96820423313819459</v>
      </c>
    </row>
    <row r="15" spans="1:11" x14ac:dyDescent="0.3">
      <c r="A15" s="17" t="s">
        <v>100</v>
      </c>
      <c r="B15" s="8">
        <v>1143857.9659328319</v>
      </c>
      <c r="C15" s="8">
        <v>1143857.9659328319</v>
      </c>
      <c r="D15" s="8">
        <v>0</v>
      </c>
      <c r="E15" s="8">
        <v>0</v>
      </c>
      <c r="F15" s="8">
        <v>1143857.9659328319</v>
      </c>
      <c r="G15" s="8">
        <v>0</v>
      </c>
      <c r="H15" s="8">
        <v>0</v>
      </c>
      <c r="I15" s="8">
        <v>0</v>
      </c>
      <c r="J15" s="8">
        <v>0</v>
      </c>
      <c r="K15" s="6">
        <v>0</v>
      </c>
    </row>
    <row r="16" spans="1:11" x14ac:dyDescent="0.3">
      <c r="A16" s="17" t="s">
        <v>99</v>
      </c>
      <c r="B16" s="8">
        <v>981669.02695489686</v>
      </c>
      <c r="C16" s="8">
        <v>981669.02695489686</v>
      </c>
      <c r="D16" s="8">
        <v>-981669.02695489686</v>
      </c>
      <c r="E16" s="8">
        <v>0</v>
      </c>
      <c r="F16" s="8">
        <v>0</v>
      </c>
      <c r="G16" s="8">
        <v>981669.02695489686</v>
      </c>
      <c r="H16" s="8">
        <v>-981669.02695489686</v>
      </c>
      <c r="I16" s="8">
        <v>0</v>
      </c>
      <c r="J16" s="8">
        <v>0</v>
      </c>
      <c r="K16" s="6">
        <v>1</v>
      </c>
    </row>
    <row r="17" spans="1:11" x14ac:dyDescent="0.3">
      <c r="A17" s="17" t="s">
        <v>98</v>
      </c>
      <c r="B17" s="8">
        <v>225120.44928702019</v>
      </c>
      <c r="C17" s="8">
        <v>225120.44928702019</v>
      </c>
      <c r="D17" s="8">
        <v>-225120.44928702019</v>
      </c>
      <c r="E17" s="8">
        <v>0</v>
      </c>
      <c r="F17" s="8">
        <v>0</v>
      </c>
      <c r="G17" s="8">
        <v>213238.49975140029</v>
      </c>
      <c r="H17" s="8">
        <v>-213238.49975140029</v>
      </c>
      <c r="I17" s="8">
        <v>0</v>
      </c>
      <c r="J17" s="8">
        <v>0</v>
      </c>
      <c r="K17" s="6">
        <v>0.94721959034263092</v>
      </c>
    </row>
    <row r="18" spans="1:11" s="22" customFormat="1" ht="15" thickBot="1" x14ac:dyDescent="0.35">
      <c r="A18" s="25" t="s">
        <v>97</v>
      </c>
      <c r="B18" s="24">
        <v>9672</v>
      </c>
      <c r="C18" s="24">
        <v>9672</v>
      </c>
      <c r="D18" s="24">
        <v>-9672</v>
      </c>
      <c r="E18" s="24">
        <v>0</v>
      </c>
      <c r="F18" s="24">
        <v>0</v>
      </c>
      <c r="G18" s="24">
        <v>9161.507877793927</v>
      </c>
      <c r="H18" s="24">
        <v>-9161.507877793927</v>
      </c>
      <c r="I18" s="24">
        <v>0</v>
      </c>
      <c r="J18" s="24">
        <v>0</v>
      </c>
      <c r="K18" s="23">
        <v>0.94721959034263092</v>
      </c>
    </row>
    <row r="19" spans="1:11" s="22" customFormat="1" x14ac:dyDescent="0.3">
      <c r="A19" s="26" t="s">
        <v>96</v>
      </c>
      <c r="B19" s="28">
        <v>109413193.81316788</v>
      </c>
      <c r="C19" s="28">
        <v>109413193.81316788</v>
      </c>
      <c r="D19" s="28">
        <v>-1216461.4762419171</v>
      </c>
      <c r="E19" s="28">
        <v>-92317.562446489057</v>
      </c>
      <c r="F19" s="28">
        <v>108104414.77447946</v>
      </c>
      <c r="G19" s="28">
        <v>104853115.17019099</v>
      </c>
      <c r="H19" s="28">
        <v>-1204069.034584091</v>
      </c>
      <c r="I19" s="28">
        <v>-89382.254753690373</v>
      </c>
      <c r="J19" s="28">
        <v>103559663.88085319</v>
      </c>
      <c r="K19" s="27" t="s">
        <v>36</v>
      </c>
    </row>
    <row r="20" spans="1:11" s="22" customFormat="1" x14ac:dyDescent="0.3"/>
    <row r="21" spans="1:11" s="22" customFormat="1" x14ac:dyDescent="0.3">
      <c r="A21" s="26" t="s">
        <v>91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s="22" customFormat="1" x14ac:dyDescent="0.3">
      <c r="A22" s="25" t="s">
        <v>95</v>
      </c>
      <c r="B22" s="24">
        <v>58053254.765364192</v>
      </c>
      <c r="C22" s="24">
        <v>58053254.765364192</v>
      </c>
      <c r="D22" s="24">
        <v>0</v>
      </c>
      <c r="E22" s="24">
        <v>31935323.749054264</v>
      </c>
      <c r="F22" s="24">
        <v>89988578.514418453</v>
      </c>
      <c r="G22" s="24">
        <v>55225117.151265442</v>
      </c>
      <c r="H22" s="24">
        <v>0</v>
      </c>
      <c r="I22" s="24">
        <v>30379554.125487763</v>
      </c>
      <c r="J22" s="24">
        <v>85604671.276753202</v>
      </c>
      <c r="K22" s="23">
        <v>0.95128373722490955</v>
      </c>
    </row>
    <row r="23" spans="1:11" s="22" customFormat="1" x14ac:dyDescent="0.3">
      <c r="A23" s="25" t="s">
        <v>94</v>
      </c>
      <c r="B23" s="24">
        <v>9711696</v>
      </c>
      <c r="C23" s="24">
        <v>9711696</v>
      </c>
      <c r="D23" s="24">
        <v>0</v>
      </c>
      <c r="E23" s="24">
        <v>2889061.0536463675</v>
      </c>
      <c r="F23" s="24">
        <v>12600757.053646367</v>
      </c>
      <c r="G23" s="24">
        <v>9238578.4656722061</v>
      </c>
      <c r="H23" s="24">
        <v>0</v>
      </c>
      <c r="I23" s="24">
        <v>2748316.7961836527</v>
      </c>
      <c r="J23" s="24">
        <v>11986895.261855859</v>
      </c>
      <c r="K23" s="23">
        <v>0.95128373722490955</v>
      </c>
    </row>
    <row r="24" spans="1:11" s="22" customFormat="1" x14ac:dyDescent="0.3">
      <c r="A24" s="25" t="s">
        <v>93</v>
      </c>
      <c r="B24" s="24">
        <v>23304692.494202282</v>
      </c>
      <c r="C24" s="24">
        <v>23304692.494202282</v>
      </c>
      <c r="D24" s="24">
        <v>-23304692.494202282</v>
      </c>
      <c r="E24" s="24">
        <v>0</v>
      </c>
      <c r="F24" s="24">
        <v>0</v>
      </c>
      <c r="G24" s="24">
        <v>22074661.277419273</v>
      </c>
      <c r="H24" s="24">
        <v>-22074661.277419273</v>
      </c>
      <c r="I24" s="24">
        <v>0</v>
      </c>
      <c r="J24" s="24">
        <v>0</v>
      </c>
      <c r="K24" s="23">
        <v>0.94721959034263092</v>
      </c>
    </row>
    <row r="25" spans="1:11" s="22" customFormat="1" ht="15" thickBot="1" x14ac:dyDescent="0.35">
      <c r="A25" s="25" t="s">
        <v>92</v>
      </c>
      <c r="B25" s="24">
        <v>1656000</v>
      </c>
      <c r="C25" s="24">
        <v>1656000</v>
      </c>
      <c r="D25" s="24">
        <v>0</v>
      </c>
      <c r="E25" s="24">
        <v>0</v>
      </c>
      <c r="F25" s="24">
        <v>1656000</v>
      </c>
      <c r="G25" s="24">
        <v>1656000</v>
      </c>
      <c r="H25" s="24">
        <v>0</v>
      </c>
      <c r="I25" s="24">
        <v>0</v>
      </c>
      <c r="J25" s="24">
        <v>1656000</v>
      </c>
      <c r="K25" s="23">
        <v>1</v>
      </c>
    </row>
    <row r="26" spans="1:11" x14ac:dyDescent="0.3">
      <c r="A26" s="21" t="s">
        <v>91</v>
      </c>
      <c r="B26" s="20">
        <v>92725643.259566486</v>
      </c>
      <c r="C26" s="20">
        <v>92725643.259566486</v>
      </c>
      <c r="D26" s="20">
        <v>-23304692.494202282</v>
      </c>
      <c r="E26" s="20">
        <v>34824384.802700631</v>
      </c>
      <c r="F26" s="20">
        <v>104245335.56806482</v>
      </c>
      <c r="G26" s="20">
        <v>88194356.894356921</v>
      </c>
      <c r="H26" s="20">
        <v>-22074661.277419273</v>
      </c>
      <c r="I26" s="20">
        <v>33127870.921671417</v>
      </c>
      <c r="J26" s="20">
        <v>99247566.538609058</v>
      </c>
      <c r="K26" s="18" t="s">
        <v>36</v>
      </c>
    </row>
    <row r="28" spans="1:11" x14ac:dyDescent="0.3">
      <c r="A28" s="21" t="s">
        <v>84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x14ac:dyDescent="0.3">
      <c r="A29" s="17" t="s">
        <v>90</v>
      </c>
      <c r="B29" s="8">
        <v>78270514.111634701</v>
      </c>
      <c r="C29" s="8">
        <v>78270514.111634701</v>
      </c>
      <c r="D29" s="8">
        <v>0</v>
      </c>
      <c r="E29" s="8">
        <v>159061695.06908107</v>
      </c>
      <c r="F29" s="8">
        <v>237332209.18071577</v>
      </c>
      <c r="G29" s="8">
        <v>74457467.178630874</v>
      </c>
      <c r="H29" s="8">
        <v>0</v>
      </c>
      <c r="I29" s="8">
        <v>151312803.73464447</v>
      </c>
      <c r="J29" s="8">
        <v>225770270.91327536</v>
      </c>
      <c r="K29" s="6">
        <v>0.95128373722490955</v>
      </c>
    </row>
    <row r="30" spans="1:11" x14ac:dyDescent="0.3">
      <c r="A30" s="17" t="s">
        <v>89</v>
      </c>
      <c r="B30" s="8">
        <v>31200215.73353377</v>
      </c>
      <c r="C30" s="8">
        <v>31200215.73353377</v>
      </c>
      <c r="D30" s="8">
        <v>0</v>
      </c>
      <c r="E30" s="8">
        <v>0</v>
      </c>
      <c r="F30" s="8">
        <v>31200215.73353377</v>
      </c>
      <c r="G30" s="8">
        <v>29680257.825219426</v>
      </c>
      <c r="H30" s="8">
        <v>0</v>
      </c>
      <c r="I30" s="8">
        <v>0</v>
      </c>
      <c r="J30" s="8">
        <v>29680257.825219426</v>
      </c>
      <c r="K30" s="6">
        <v>0.95128373722490955</v>
      </c>
    </row>
    <row r="31" spans="1:11" x14ac:dyDescent="0.3">
      <c r="A31" s="17" t="s">
        <v>88</v>
      </c>
      <c r="B31" s="8">
        <v>13244107.480826985</v>
      </c>
      <c r="C31" s="8">
        <v>13244107.480826985</v>
      </c>
      <c r="D31" s="8">
        <v>0</v>
      </c>
      <c r="E31" s="8">
        <v>0</v>
      </c>
      <c r="F31" s="8">
        <v>13244107.480826985</v>
      </c>
      <c r="G31" s="8">
        <v>12598904.060569476</v>
      </c>
      <c r="H31" s="8">
        <v>0</v>
      </c>
      <c r="I31" s="8">
        <v>0</v>
      </c>
      <c r="J31" s="8">
        <v>12598904.060569476</v>
      </c>
      <c r="K31" s="6">
        <v>0.95128373722490955</v>
      </c>
    </row>
    <row r="32" spans="1:11" x14ac:dyDescent="0.3">
      <c r="A32" s="17" t="s">
        <v>87</v>
      </c>
      <c r="B32" s="8">
        <v>40783990.718263038</v>
      </c>
      <c r="C32" s="8">
        <v>40783990.718263038</v>
      </c>
      <c r="D32" s="8">
        <v>0</v>
      </c>
      <c r="E32" s="8">
        <v>0</v>
      </c>
      <c r="F32" s="8">
        <v>40783990.718263038</v>
      </c>
      <c r="G32" s="8">
        <v>38797147.109415285</v>
      </c>
      <c r="H32" s="8">
        <v>0</v>
      </c>
      <c r="I32" s="8">
        <v>0</v>
      </c>
      <c r="J32" s="8">
        <v>38797147.109415285</v>
      </c>
      <c r="K32" s="6">
        <v>0.95128373722490955</v>
      </c>
    </row>
    <row r="33" spans="1:11" x14ac:dyDescent="0.3">
      <c r="A33" s="17" t="s">
        <v>86</v>
      </c>
      <c r="B33" s="8">
        <v>3337501.7577378112</v>
      </c>
      <c r="C33" s="8">
        <v>3337501.7577378112</v>
      </c>
      <c r="D33" s="8">
        <v>0</v>
      </c>
      <c r="E33" s="8">
        <v>0</v>
      </c>
      <c r="F33" s="8">
        <v>3337501.7577378112</v>
      </c>
      <c r="G33" s="8">
        <v>0</v>
      </c>
      <c r="H33" s="8">
        <v>0</v>
      </c>
      <c r="I33" s="8">
        <v>0</v>
      </c>
      <c r="J33" s="8">
        <v>0</v>
      </c>
      <c r="K33" s="6">
        <v>0</v>
      </c>
    </row>
    <row r="34" spans="1:11" ht="15" thickBot="1" x14ac:dyDescent="0.35">
      <c r="A34" s="17" t="s">
        <v>85</v>
      </c>
      <c r="B34" s="8">
        <v>1856476.1072745577</v>
      </c>
      <c r="C34" s="8">
        <v>1856476.1072745577</v>
      </c>
      <c r="D34" s="8">
        <v>-1856476.1072745577</v>
      </c>
      <c r="E34" s="8">
        <v>0</v>
      </c>
      <c r="F34" s="8">
        <v>0</v>
      </c>
      <c r="G34" s="8">
        <v>1758490.5378134886</v>
      </c>
      <c r="H34" s="8">
        <v>-1758490.5378134886</v>
      </c>
      <c r="I34" s="8">
        <v>0</v>
      </c>
      <c r="J34" s="8">
        <v>0</v>
      </c>
      <c r="K34" s="6">
        <v>0.94721959034263092</v>
      </c>
    </row>
    <row r="35" spans="1:11" x14ac:dyDescent="0.3">
      <c r="A35" s="21" t="s">
        <v>84</v>
      </c>
      <c r="B35" s="20">
        <v>168692805.90927088</v>
      </c>
      <c r="C35" s="20">
        <v>168692805.90927088</v>
      </c>
      <c r="D35" s="20">
        <v>-1856476.1072745577</v>
      </c>
      <c r="E35" s="20">
        <v>159061695.06908107</v>
      </c>
      <c r="F35" s="20">
        <v>325898024.87107736</v>
      </c>
      <c r="G35" s="20">
        <v>157292266.71164855</v>
      </c>
      <c r="H35" s="20">
        <v>-1758490.5378134886</v>
      </c>
      <c r="I35" s="20">
        <v>151312803.73464447</v>
      </c>
      <c r="J35" s="20">
        <v>306846579.90847951</v>
      </c>
      <c r="K35" s="18" t="s">
        <v>36</v>
      </c>
    </row>
    <row r="37" spans="1:11" x14ac:dyDescent="0.3">
      <c r="A37" s="21" t="s">
        <v>78</v>
      </c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3">
      <c r="A38" s="17" t="s">
        <v>83</v>
      </c>
      <c r="B38" s="8">
        <v>452229527.93665147</v>
      </c>
      <c r="C38" s="8">
        <v>452229527.93665147</v>
      </c>
      <c r="D38" s="8">
        <v>0</v>
      </c>
      <c r="E38" s="8">
        <v>86176958.144046158</v>
      </c>
      <c r="F38" s="8">
        <v>538406486.08069766</v>
      </c>
      <c r="G38" s="8">
        <v>430198595.41903442</v>
      </c>
      <c r="H38" s="8">
        <v>0</v>
      </c>
      <c r="I38" s="8">
        <v>81978738.805942878</v>
      </c>
      <c r="J38" s="8">
        <v>512177334.22497731</v>
      </c>
      <c r="K38" s="6">
        <v>0.95128373722490955</v>
      </c>
    </row>
    <row r="39" spans="1:11" x14ac:dyDescent="0.3">
      <c r="A39" s="17" t="s">
        <v>82</v>
      </c>
      <c r="B39" s="8">
        <v>8272812</v>
      </c>
      <c r="C39" s="8">
        <v>8272812</v>
      </c>
      <c r="D39" s="8">
        <v>0</v>
      </c>
      <c r="E39" s="8">
        <v>5933141.4858807242</v>
      </c>
      <c r="F39" s="8">
        <v>14205953.485880725</v>
      </c>
      <c r="G39" s="8">
        <v>7869791.5167190786</v>
      </c>
      <c r="H39" s="8">
        <v>0</v>
      </c>
      <c r="I39" s="8">
        <v>5644101.0061727706</v>
      </c>
      <c r="J39" s="8">
        <v>13513892.522891849</v>
      </c>
      <c r="K39" s="6">
        <v>0.95128373722490955</v>
      </c>
    </row>
    <row r="40" spans="1:11" x14ac:dyDescent="0.3">
      <c r="A40" s="17" t="s">
        <v>81</v>
      </c>
      <c r="B40" s="8">
        <v>453816</v>
      </c>
      <c r="C40" s="8">
        <v>453816</v>
      </c>
      <c r="D40" s="8">
        <v>-453816</v>
      </c>
      <c r="E40" s="8">
        <v>0</v>
      </c>
      <c r="F40" s="8">
        <v>0</v>
      </c>
      <c r="G40" s="8">
        <v>429863.4056109314</v>
      </c>
      <c r="H40" s="8">
        <v>-429863.4056109314</v>
      </c>
      <c r="I40" s="8">
        <v>0</v>
      </c>
      <c r="J40" s="8">
        <v>0</v>
      </c>
      <c r="K40" s="6">
        <v>0.94721959034263092</v>
      </c>
    </row>
    <row r="41" spans="1:11" x14ac:dyDescent="0.3">
      <c r="A41" s="17" t="s">
        <v>80</v>
      </c>
      <c r="B41" s="8">
        <v>1929410.6652189414</v>
      </c>
      <c r="C41" s="8">
        <v>1929410.6652189414</v>
      </c>
      <c r="D41" s="8">
        <v>-1929410.6652189414</v>
      </c>
      <c r="E41" s="8">
        <v>0</v>
      </c>
      <c r="F41" s="8">
        <v>0</v>
      </c>
      <c r="G41" s="8">
        <v>1827575.5799113887</v>
      </c>
      <c r="H41" s="8">
        <v>-1827575.5799113887</v>
      </c>
      <c r="I41" s="8">
        <v>0</v>
      </c>
      <c r="J41" s="8">
        <v>0</v>
      </c>
      <c r="K41" s="6">
        <v>0.94721959034263092</v>
      </c>
    </row>
    <row r="42" spans="1:11" ht="15" thickBot="1" x14ac:dyDescent="0.35">
      <c r="A42" s="17" t="s">
        <v>79</v>
      </c>
      <c r="B42" s="8">
        <v>21317681.412183803</v>
      </c>
      <c r="C42" s="8">
        <v>21317681.412183803</v>
      </c>
      <c r="D42" s="8">
        <v>-21317681.412183803</v>
      </c>
      <c r="E42" s="8">
        <v>0</v>
      </c>
      <c r="F42" s="8">
        <v>0</v>
      </c>
      <c r="G42" s="8">
        <v>20192525.454303458</v>
      </c>
      <c r="H42" s="8">
        <v>-20192525.454303458</v>
      </c>
      <c r="I42" s="8">
        <v>0</v>
      </c>
      <c r="J42" s="8">
        <v>0</v>
      </c>
      <c r="K42" s="6">
        <v>0.94721959034263092</v>
      </c>
    </row>
    <row r="43" spans="1:11" x14ac:dyDescent="0.3">
      <c r="A43" s="21" t="s">
        <v>78</v>
      </c>
      <c r="B43" s="20">
        <v>484203248.01405424</v>
      </c>
      <c r="C43" s="20">
        <v>484203248.01405424</v>
      </c>
      <c r="D43" s="20">
        <v>-23700908.077402744</v>
      </c>
      <c r="E43" s="20">
        <v>92110099.629926875</v>
      </c>
      <c r="F43" s="20">
        <v>552612439.56657839</v>
      </c>
      <c r="G43" s="20">
        <v>460518351.3755793</v>
      </c>
      <c r="H43" s="20">
        <v>-22449964.439825777</v>
      </c>
      <c r="I43" s="20">
        <v>87622839.812115654</v>
      </c>
      <c r="J43" s="20">
        <v>525691226.74786913</v>
      </c>
      <c r="K43" s="18" t="s">
        <v>36</v>
      </c>
    </row>
    <row r="45" spans="1:11" x14ac:dyDescent="0.3">
      <c r="A45" s="21" t="s">
        <v>71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3">
      <c r="A46" s="17" t="s">
        <v>77</v>
      </c>
      <c r="B46" s="8">
        <v>140493477.34217313</v>
      </c>
      <c r="C46" s="8">
        <v>140493477.34217313</v>
      </c>
      <c r="D46" s="8">
        <v>0</v>
      </c>
      <c r="E46" s="8">
        <v>-8393740.3004900366</v>
      </c>
      <c r="F46" s="8">
        <v>132099737.04168309</v>
      </c>
      <c r="G46" s="8">
        <v>126266435.95612802</v>
      </c>
      <c r="H46" s="8">
        <v>0</v>
      </c>
      <c r="I46" s="8">
        <v>-7543750.0169700235</v>
      </c>
      <c r="J46" s="8">
        <v>118722685.93915799</v>
      </c>
      <c r="K46" s="6">
        <v>0.89873521778242393</v>
      </c>
    </row>
    <row r="47" spans="1:11" x14ac:dyDescent="0.3">
      <c r="A47" s="17" t="s">
        <v>76</v>
      </c>
      <c r="B47" s="8">
        <v>237568.21838600535</v>
      </c>
      <c r="C47" s="8">
        <v>237568.21838600535</v>
      </c>
      <c r="D47" s="8">
        <v>-237568.21838600535</v>
      </c>
      <c r="E47" s="8">
        <v>0</v>
      </c>
      <c r="F47" s="8">
        <v>0</v>
      </c>
      <c r="G47" s="8">
        <v>225029.27049802066</v>
      </c>
      <c r="H47" s="8">
        <v>-225029.27049802066</v>
      </c>
      <c r="I47" s="8">
        <v>0</v>
      </c>
      <c r="J47" s="8">
        <v>0</v>
      </c>
      <c r="K47" s="6">
        <v>0.94721959034263092</v>
      </c>
    </row>
    <row r="48" spans="1:11" x14ac:dyDescent="0.3">
      <c r="A48" s="17" t="s">
        <v>75</v>
      </c>
      <c r="B48" s="8">
        <v>19007.075910511943</v>
      </c>
      <c r="C48" s="8">
        <v>19007.075910511943</v>
      </c>
      <c r="D48" s="8">
        <v>0</v>
      </c>
      <c r="E48" s="8">
        <v>0</v>
      </c>
      <c r="F48" s="8">
        <v>19007.075910511943</v>
      </c>
      <c r="G48" s="8">
        <v>0</v>
      </c>
      <c r="H48" s="8">
        <v>0</v>
      </c>
      <c r="I48" s="8">
        <v>0</v>
      </c>
      <c r="J48" s="8">
        <v>0</v>
      </c>
      <c r="K48" s="6">
        <v>0</v>
      </c>
    </row>
    <row r="49" spans="1:11" x14ac:dyDescent="0.3">
      <c r="A49" s="17" t="s">
        <v>74</v>
      </c>
      <c r="B49" s="8">
        <v>11806701.464520629</v>
      </c>
      <c r="C49" s="8">
        <v>11806701.464520629</v>
      </c>
      <c r="D49" s="8">
        <v>0</v>
      </c>
      <c r="E49" s="8">
        <v>0</v>
      </c>
      <c r="F49" s="8">
        <v>11806701.464520629</v>
      </c>
      <c r="G49" s="8">
        <v>11231523.093467996</v>
      </c>
      <c r="H49" s="8">
        <v>0</v>
      </c>
      <c r="I49" s="8">
        <v>0</v>
      </c>
      <c r="J49" s="8">
        <v>11231523.093467996</v>
      </c>
      <c r="K49" s="6">
        <v>0.95128373722490944</v>
      </c>
    </row>
    <row r="50" spans="1:11" x14ac:dyDescent="0.3">
      <c r="A50" s="17" t="s">
        <v>73</v>
      </c>
      <c r="B50" s="8">
        <v>1908836.6511061883</v>
      </c>
      <c r="C50" s="8">
        <v>1908836.6511061883</v>
      </c>
      <c r="D50" s="8">
        <v>0</v>
      </c>
      <c r="E50" s="8">
        <v>0</v>
      </c>
      <c r="F50" s="8">
        <v>1908836.6511061883</v>
      </c>
      <c r="G50" s="8">
        <v>1908836.6511061883</v>
      </c>
      <c r="H50" s="8">
        <v>0</v>
      </c>
      <c r="I50" s="8">
        <v>0</v>
      </c>
      <c r="J50" s="8">
        <v>1908836.6511061883</v>
      </c>
      <c r="K50" s="6">
        <v>1</v>
      </c>
    </row>
    <row r="51" spans="1:11" ht="15" thickBot="1" x14ac:dyDescent="0.35">
      <c r="A51" s="17" t="s">
        <v>72</v>
      </c>
      <c r="B51" s="8">
        <v>142262.89218822893</v>
      </c>
      <c r="C51" s="8">
        <v>142262.89218822893</v>
      </c>
      <c r="D51" s="8">
        <v>0</v>
      </c>
      <c r="E51" s="8">
        <v>0</v>
      </c>
      <c r="F51" s="8">
        <v>142262.89218822893</v>
      </c>
      <c r="G51" s="8">
        <v>0</v>
      </c>
      <c r="H51" s="8">
        <v>0</v>
      </c>
      <c r="I51" s="8">
        <v>0</v>
      </c>
      <c r="J51" s="8">
        <v>0</v>
      </c>
      <c r="K51" s="6">
        <v>0</v>
      </c>
    </row>
    <row r="52" spans="1:11" x14ac:dyDescent="0.3">
      <c r="A52" s="21" t="s">
        <v>71</v>
      </c>
      <c r="B52" s="20">
        <v>154607853.64428467</v>
      </c>
      <c r="C52" s="20">
        <v>154607853.64428467</v>
      </c>
      <c r="D52" s="20">
        <v>-237568.21838600535</v>
      </c>
      <c r="E52" s="20">
        <v>-8393740.3004900366</v>
      </c>
      <c r="F52" s="20">
        <v>145976545.12540862</v>
      </c>
      <c r="G52" s="20">
        <v>139631824.97120023</v>
      </c>
      <c r="H52" s="20">
        <v>-225029.27049802066</v>
      </c>
      <c r="I52" s="20">
        <v>-7543750.0169700235</v>
      </c>
      <c r="J52" s="20">
        <v>131863045.68373218</v>
      </c>
      <c r="K52" s="18" t="s">
        <v>36</v>
      </c>
    </row>
    <row r="54" spans="1:11" x14ac:dyDescent="0.3">
      <c r="A54" s="21" t="s">
        <v>56</v>
      </c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 x14ac:dyDescent="0.3">
      <c r="A55" s="17" t="s">
        <v>70</v>
      </c>
      <c r="B55" s="8">
        <v>3830892.6346735503</v>
      </c>
      <c r="C55" s="8">
        <v>3830892.6346735503</v>
      </c>
      <c r="D55" s="8">
        <v>0</v>
      </c>
      <c r="E55" s="8">
        <v>0</v>
      </c>
      <c r="F55" s="8">
        <v>3830892.6346735503</v>
      </c>
      <c r="G55" s="8">
        <v>3830892.6346735503</v>
      </c>
      <c r="H55" s="8">
        <v>0</v>
      </c>
      <c r="I55" s="8">
        <v>0</v>
      </c>
      <c r="J55" s="8">
        <v>3830892.6346735503</v>
      </c>
      <c r="K55" s="6">
        <v>1</v>
      </c>
    </row>
    <row r="56" spans="1:11" x14ac:dyDescent="0.3">
      <c r="A56" s="17" t="s">
        <v>69</v>
      </c>
      <c r="B56" s="8">
        <v>50906579.84242937</v>
      </c>
      <c r="C56" s="8">
        <v>50906579.84242937</v>
      </c>
      <c r="D56" s="8">
        <v>0</v>
      </c>
      <c r="E56" s="8">
        <v>0</v>
      </c>
      <c r="F56" s="8">
        <v>50906579.84242937</v>
      </c>
      <c r="G56" s="8">
        <v>50906579.84242937</v>
      </c>
      <c r="H56" s="8">
        <v>0</v>
      </c>
      <c r="I56" s="8">
        <v>0</v>
      </c>
      <c r="J56" s="8">
        <v>50906579.84242937</v>
      </c>
      <c r="K56" s="6">
        <v>1</v>
      </c>
    </row>
    <row r="57" spans="1:11" x14ac:dyDescent="0.3">
      <c r="A57" s="17" t="s">
        <v>68</v>
      </c>
      <c r="B57" s="8">
        <v>91909919.751632318</v>
      </c>
      <c r="C57" s="8">
        <v>91909919.751632318</v>
      </c>
      <c r="D57" s="8">
        <v>0</v>
      </c>
      <c r="E57" s="8">
        <v>0</v>
      </c>
      <c r="F57" s="8">
        <v>91909919.751632318</v>
      </c>
      <c r="G57" s="8">
        <v>91909919.751632318</v>
      </c>
      <c r="H57" s="8">
        <v>0</v>
      </c>
      <c r="I57" s="8">
        <v>0</v>
      </c>
      <c r="J57" s="8">
        <v>91909919.751632318</v>
      </c>
      <c r="K57" s="6">
        <v>1</v>
      </c>
    </row>
    <row r="58" spans="1:11" x14ac:dyDescent="0.3">
      <c r="A58" s="17" t="s">
        <v>67</v>
      </c>
      <c r="B58" s="8">
        <v>92169301.958098799</v>
      </c>
      <c r="C58" s="8">
        <v>92169301.958098799</v>
      </c>
      <c r="D58" s="8">
        <v>0</v>
      </c>
      <c r="E58" s="8">
        <v>0</v>
      </c>
      <c r="F58" s="8">
        <v>92169301.958098799</v>
      </c>
      <c r="G58" s="8">
        <v>92169301.958098799</v>
      </c>
      <c r="H58" s="8">
        <v>0</v>
      </c>
      <c r="I58" s="8">
        <v>0</v>
      </c>
      <c r="J58" s="8">
        <v>92169301.958098799</v>
      </c>
      <c r="K58" s="6">
        <v>1</v>
      </c>
    </row>
    <row r="59" spans="1:11" x14ac:dyDescent="0.3">
      <c r="A59" s="17" t="s">
        <v>66</v>
      </c>
      <c r="B59" s="8">
        <v>28345712.615413416</v>
      </c>
      <c r="C59" s="8">
        <v>28345712.615413416</v>
      </c>
      <c r="D59" s="8">
        <v>0</v>
      </c>
      <c r="E59" s="8">
        <v>0</v>
      </c>
      <c r="F59" s="8">
        <v>28345712.615413416</v>
      </c>
      <c r="G59" s="8">
        <v>28345712.615413416</v>
      </c>
      <c r="H59" s="8">
        <v>0</v>
      </c>
      <c r="I59" s="8">
        <v>0</v>
      </c>
      <c r="J59" s="8">
        <v>28345712.615413416</v>
      </c>
      <c r="K59" s="6">
        <v>1</v>
      </c>
    </row>
    <row r="60" spans="1:11" x14ac:dyDescent="0.3">
      <c r="A60" s="17" t="s">
        <v>65</v>
      </c>
      <c r="B60" s="8">
        <v>73662458.809009999</v>
      </c>
      <c r="C60" s="8">
        <v>73662458.809009999</v>
      </c>
      <c r="D60" s="8">
        <v>0</v>
      </c>
      <c r="E60" s="8">
        <v>0</v>
      </c>
      <c r="F60" s="8">
        <v>73662458.809009999</v>
      </c>
      <c r="G60" s="8">
        <v>73662458.809009999</v>
      </c>
      <c r="H60" s="8">
        <v>0</v>
      </c>
      <c r="I60" s="8">
        <v>0</v>
      </c>
      <c r="J60" s="8">
        <v>73662458.809009999</v>
      </c>
      <c r="K60" s="6">
        <v>1</v>
      </c>
    </row>
    <row r="61" spans="1:11" x14ac:dyDescent="0.3">
      <c r="A61" s="17" t="s">
        <v>64</v>
      </c>
      <c r="B61" s="8">
        <v>85524207.175208151</v>
      </c>
      <c r="C61" s="8">
        <v>85524207.175208151</v>
      </c>
      <c r="D61" s="8">
        <v>0</v>
      </c>
      <c r="E61" s="8">
        <v>-18265429.836744178</v>
      </c>
      <c r="F61" s="8">
        <v>67258777.338463977</v>
      </c>
      <c r="G61" s="8">
        <v>85524207.175208151</v>
      </c>
      <c r="H61" s="8">
        <v>0</v>
      </c>
      <c r="I61" s="8">
        <v>-18265429.836744178</v>
      </c>
      <c r="J61" s="8">
        <v>67258777.338463977</v>
      </c>
      <c r="K61" s="6">
        <v>1</v>
      </c>
    </row>
    <row r="62" spans="1:11" x14ac:dyDescent="0.3">
      <c r="A62" s="17" t="s">
        <v>63</v>
      </c>
      <c r="B62" s="8">
        <v>43598354.662680253</v>
      </c>
      <c r="C62" s="8">
        <v>43598354.662680253</v>
      </c>
      <c r="D62" s="8">
        <v>0</v>
      </c>
      <c r="E62" s="8">
        <v>0</v>
      </c>
      <c r="F62" s="8">
        <v>43598354.662680253</v>
      </c>
      <c r="G62" s="8">
        <v>43598354.662680253</v>
      </c>
      <c r="H62" s="8">
        <v>0</v>
      </c>
      <c r="I62" s="8">
        <v>0</v>
      </c>
      <c r="J62" s="8">
        <v>43598354.662680253</v>
      </c>
      <c r="K62" s="6">
        <v>1</v>
      </c>
    </row>
    <row r="63" spans="1:11" x14ac:dyDescent="0.3">
      <c r="A63" s="17" t="s">
        <v>62</v>
      </c>
      <c r="B63" s="8">
        <v>61014756.009394199</v>
      </c>
      <c r="C63" s="8">
        <v>61014756.009394199</v>
      </c>
      <c r="D63" s="8">
        <v>0</v>
      </c>
      <c r="E63" s="8">
        <v>0</v>
      </c>
      <c r="F63" s="8">
        <v>61014756.009394199</v>
      </c>
      <c r="G63" s="8">
        <v>60875666.10411074</v>
      </c>
      <c r="H63" s="8">
        <v>0</v>
      </c>
      <c r="I63" s="8">
        <v>0</v>
      </c>
      <c r="J63" s="8">
        <v>60875666.10411074</v>
      </c>
      <c r="K63" s="6">
        <v>0.99772038906027838</v>
      </c>
    </row>
    <row r="64" spans="1:11" x14ac:dyDescent="0.3">
      <c r="A64" s="17" t="s">
        <v>61</v>
      </c>
      <c r="B64" s="8">
        <v>3536896.4122137618</v>
      </c>
      <c r="C64" s="8">
        <v>3536896.4122137618</v>
      </c>
      <c r="D64" s="8">
        <v>0</v>
      </c>
      <c r="E64" s="8">
        <v>0</v>
      </c>
      <c r="F64" s="8">
        <v>3536896.4122137618</v>
      </c>
      <c r="G64" s="8">
        <v>3536896.4122137618</v>
      </c>
      <c r="H64" s="8">
        <v>0</v>
      </c>
      <c r="I64" s="8">
        <v>0</v>
      </c>
      <c r="J64" s="8">
        <v>3536896.4122137618</v>
      </c>
      <c r="K64" s="6">
        <v>1</v>
      </c>
    </row>
    <row r="65" spans="1:11" x14ac:dyDescent="0.3">
      <c r="A65" s="17" t="s">
        <v>60</v>
      </c>
      <c r="B65" s="8">
        <v>19987451.026051182</v>
      </c>
      <c r="C65" s="8">
        <v>19987451.026051182</v>
      </c>
      <c r="D65" s="8">
        <v>0</v>
      </c>
      <c r="E65" s="8">
        <v>0</v>
      </c>
      <c r="F65" s="8">
        <v>19987451.026051182</v>
      </c>
      <c r="G65" s="8">
        <v>19987451.026051182</v>
      </c>
      <c r="H65" s="8">
        <v>0</v>
      </c>
      <c r="I65" s="8">
        <v>0</v>
      </c>
      <c r="J65" s="8">
        <v>19987451.026051182</v>
      </c>
      <c r="K65" s="6">
        <v>1</v>
      </c>
    </row>
    <row r="66" spans="1:11" x14ac:dyDescent="0.3">
      <c r="A66" s="17" t="s">
        <v>59</v>
      </c>
      <c r="B66" s="8">
        <v>189265.19319251989</v>
      </c>
      <c r="C66" s="8">
        <v>189265.19319251989</v>
      </c>
      <c r="D66" s="8">
        <v>-189265.19319251989</v>
      </c>
      <c r="E66" s="8">
        <v>0</v>
      </c>
      <c r="F66" s="8">
        <v>0</v>
      </c>
      <c r="G66" s="8">
        <v>179275.69876193759</v>
      </c>
      <c r="H66" s="8">
        <v>-179275.69876193759</v>
      </c>
      <c r="I66" s="8">
        <v>0</v>
      </c>
      <c r="J66" s="8">
        <v>0</v>
      </c>
      <c r="K66" s="6">
        <v>0.94721959034263092</v>
      </c>
    </row>
    <row r="67" spans="1:11" x14ac:dyDescent="0.3">
      <c r="A67" s="17" t="s">
        <v>58</v>
      </c>
      <c r="B67" s="8">
        <v>5860492.8596113389</v>
      </c>
      <c r="C67" s="8">
        <v>5860492.8596113389</v>
      </c>
      <c r="D67" s="8">
        <v>-5860492.8596113389</v>
      </c>
      <c r="E67" s="8">
        <v>0</v>
      </c>
      <c r="F67" s="8">
        <v>0</v>
      </c>
      <c r="G67" s="8">
        <v>5860492.8596113389</v>
      </c>
      <c r="H67" s="8">
        <v>-5860492.8596113389</v>
      </c>
      <c r="I67" s="8">
        <v>0</v>
      </c>
      <c r="J67" s="8">
        <v>0</v>
      </c>
      <c r="K67" s="6">
        <v>1</v>
      </c>
    </row>
    <row r="68" spans="1:11" ht="15" thickBot="1" x14ac:dyDescent="0.35">
      <c r="A68" s="17" t="s">
        <v>57</v>
      </c>
      <c r="B68" s="8">
        <v>4057916.5483841547</v>
      </c>
      <c r="C68" s="8">
        <v>4057916.5483841547</v>
      </c>
      <c r="D68" s="8">
        <v>-4057916.5483841547</v>
      </c>
      <c r="E68" s="8">
        <v>0</v>
      </c>
      <c r="F68" s="8">
        <v>0</v>
      </c>
      <c r="G68" s="8">
        <v>4057916.5483841547</v>
      </c>
      <c r="H68" s="8">
        <v>-4057916.5483841547</v>
      </c>
      <c r="I68" s="8">
        <v>0</v>
      </c>
      <c r="J68" s="8">
        <v>0</v>
      </c>
      <c r="K68" s="6">
        <v>1</v>
      </c>
    </row>
    <row r="69" spans="1:11" x14ac:dyDescent="0.3">
      <c r="A69" s="21" t="s">
        <v>56</v>
      </c>
      <c r="B69" s="20">
        <v>564594205.49799311</v>
      </c>
      <c r="C69" s="20">
        <v>564594205.49799311</v>
      </c>
      <c r="D69" s="20">
        <v>-10107674.601188013</v>
      </c>
      <c r="E69" s="20">
        <v>-18265429.836744178</v>
      </c>
      <c r="F69" s="20">
        <v>536221101.0600608</v>
      </c>
      <c r="G69" s="20">
        <v>564445126.098279</v>
      </c>
      <c r="H69" s="20">
        <v>-10097685.10675743</v>
      </c>
      <c r="I69" s="20">
        <v>-18265429.836744178</v>
      </c>
      <c r="J69" s="20">
        <v>536082011.15477729</v>
      </c>
      <c r="K69" s="18" t="s">
        <v>36</v>
      </c>
    </row>
    <row r="71" spans="1:11" x14ac:dyDescent="0.3">
      <c r="A71" s="21" t="s">
        <v>51</v>
      </c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 x14ac:dyDescent="0.3">
      <c r="A72" s="17" t="s">
        <v>55</v>
      </c>
      <c r="B72" s="8">
        <v>11041017.967435526</v>
      </c>
      <c r="C72" s="8">
        <v>11041017.967435526</v>
      </c>
      <c r="D72" s="8">
        <v>0</v>
      </c>
      <c r="E72" s="8">
        <v>0</v>
      </c>
      <c r="F72" s="8">
        <v>11041017.967435526</v>
      </c>
      <c r="G72" s="8">
        <v>10689960.334225941</v>
      </c>
      <c r="H72" s="8">
        <v>0</v>
      </c>
      <c r="I72" s="8">
        <v>0</v>
      </c>
      <c r="J72" s="8">
        <v>10689960.334225941</v>
      </c>
      <c r="K72" s="6">
        <v>0.96820423313819459</v>
      </c>
    </row>
    <row r="73" spans="1:11" x14ac:dyDescent="0.3">
      <c r="A73" s="17" t="s">
        <v>54</v>
      </c>
      <c r="B73" s="8">
        <v>38748417.689675234</v>
      </c>
      <c r="C73" s="8">
        <v>38748417.689675234</v>
      </c>
      <c r="D73" s="8">
        <v>0</v>
      </c>
      <c r="E73" s="8">
        <v>-2572429.6455529612</v>
      </c>
      <c r="F73" s="8">
        <v>36175988.044122271</v>
      </c>
      <c r="G73" s="8">
        <v>37516382.034550466</v>
      </c>
      <c r="H73" s="8">
        <v>0</v>
      </c>
      <c r="I73" s="8">
        <v>-2490637.2722745636</v>
      </c>
      <c r="J73" s="8">
        <v>35025744.762275904</v>
      </c>
      <c r="K73" s="6">
        <v>0.96820423313819459</v>
      </c>
    </row>
    <row r="74" spans="1:11" x14ac:dyDescent="0.3">
      <c r="A74" s="17" t="s">
        <v>53</v>
      </c>
      <c r="B74" s="8">
        <v>532415.05510156974</v>
      </c>
      <c r="C74" s="8">
        <v>532415.05510156974</v>
      </c>
      <c r="D74" s="8">
        <v>-532415.05510156974</v>
      </c>
      <c r="E74" s="8">
        <v>0</v>
      </c>
      <c r="F74" s="8">
        <v>0</v>
      </c>
      <c r="G74" s="8">
        <v>532415.05510156974</v>
      </c>
      <c r="H74" s="8">
        <v>-532415.05510156974</v>
      </c>
      <c r="I74" s="8">
        <v>0</v>
      </c>
      <c r="J74" s="8">
        <v>0</v>
      </c>
      <c r="K74" s="6">
        <v>1</v>
      </c>
    </row>
    <row r="75" spans="1:11" ht="15" thickBot="1" x14ac:dyDescent="0.35">
      <c r="A75" s="17" t="s">
        <v>52</v>
      </c>
      <c r="B75" s="8">
        <v>190174.54515059903</v>
      </c>
      <c r="C75" s="8">
        <v>190174.54515059903</v>
      </c>
      <c r="D75" s="8">
        <v>-190174.54515059903</v>
      </c>
      <c r="E75" s="8">
        <v>0</v>
      </c>
      <c r="F75" s="8">
        <v>0</v>
      </c>
      <c r="G75" s="8">
        <v>180137.05475114658</v>
      </c>
      <c r="H75" s="8">
        <v>-180137.05475114658</v>
      </c>
      <c r="I75" s="8">
        <v>0</v>
      </c>
      <c r="J75" s="8">
        <v>0</v>
      </c>
      <c r="K75" s="6">
        <v>0.94721959034263092</v>
      </c>
    </row>
    <row r="76" spans="1:11" x14ac:dyDescent="0.3">
      <c r="A76" s="21" t="s">
        <v>51</v>
      </c>
      <c r="B76" s="20">
        <v>50512025.257362925</v>
      </c>
      <c r="C76" s="20">
        <v>50512025.257362925</v>
      </c>
      <c r="D76" s="20">
        <v>-722589.60025216872</v>
      </c>
      <c r="E76" s="20">
        <v>-2572429.6455529612</v>
      </c>
      <c r="F76" s="20">
        <v>47217006.011557795</v>
      </c>
      <c r="G76" s="20">
        <v>48918894.478629127</v>
      </c>
      <c r="H76" s="20">
        <v>-712552.10985271633</v>
      </c>
      <c r="I76" s="20">
        <v>-2490637.2722745636</v>
      </c>
      <c r="J76" s="20">
        <v>45715705.096501842</v>
      </c>
      <c r="K76" s="18" t="s">
        <v>36</v>
      </c>
    </row>
    <row r="77" spans="1:11" ht="15" thickBot="1" x14ac:dyDescent="0.35"/>
    <row r="78" spans="1:11" x14ac:dyDescent="0.3">
      <c r="A78" s="10" t="s">
        <v>50</v>
      </c>
      <c r="B78" s="20">
        <v>1624748975.3957</v>
      </c>
      <c r="C78" s="20">
        <v>1624748975.3957</v>
      </c>
      <c r="D78" s="20">
        <v>-61146370.574947685</v>
      </c>
      <c r="E78" s="20">
        <v>256672262.15647492</v>
      </c>
      <c r="F78" s="20">
        <v>1820274866.9772272</v>
      </c>
      <c r="G78" s="20">
        <v>1563853935.6998842</v>
      </c>
      <c r="H78" s="20">
        <v>-58522451.776750803</v>
      </c>
      <c r="I78" s="20">
        <v>243674315.0876891</v>
      </c>
      <c r="J78" s="20">
        <v>1749005799.0108223</v>
      </c>
      <c r="K78" s="18" t="s">
        <v>36</v>
      </c>
    </row>
    <row r="80" spans="1:11" x14ac:dyDescent="0.3">
      <c r="A80" s="21" t="s">
        <v>38</v>
      </c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 x14ac:dyDescent="0.3">
      <c r="A81" s="17" t="s">
        <v>49</v>
      </c>
      <c r="B81" s="8">
        <v>87073918.799999997</v>
      </c>
      <c r="C81" s="8">
        <v>87073918.799999997</v>
      </c>
      <c r="D81" s="8">
        <v>0</v>
      </c>
      <c r="E81" s="8">
        <v>0</v>
      </c>
      <c r="F81" s="8">
        <v>87073918.799999997</v>
      </c>
      <c r="G81" s="8">
        <v>84305336.778091416</v>
      </c>
      <c r="H81" s="8">
        <v>0</v>
      </c>
      <c r="I81" s="8">
        <v>0</v>
      </c>
      <c r="J81" s="8">
        <v>84305336.778091416</v>
      </c>
      <c r="K81" s="6">
        <v>0.96820423313819459</v>
      </c>
    </row>
    <row r="82" spans="1:11" x14ac:dyDescent="0.3">
      <c r="A82" s="17" t="s">
        <v>48</v>
      </c>
      <c r="B82" s="8">
        <v>-10600080</v>
      </c>
      <c r="C82" s="8">
        <v>-10600080</v>
      </c>
      <c r="D82" s="8">
        <v>0</v>
      </c>
      <c r="E82" s="8">
        <v>0</v>
      </c>
      <c r="F82" s="8">
        <v>-10600080</v>
      </c>
      <c r="G82" s="8">
        <v>-10232812.061685272</v>
      </c>
      <c r="H82" s="8">
        <v>0</v>
      </c>
      <c r="I82" s="8">
        <v>0</v>
      </c>
      <c r="J82" s="8">
        <v>-10232812.061685272</v>
      </c>
      <c r="K82" s="6">
        <v>0.96535234278281601</v>
      </c>
    </row>
    <row r="83" spans="1:11" x14ac:dyDescent="0.3">
      <c r="A83" s="17" t="s">
        <v>47</v>
      </c>
      <c r="B83" s="8">
        <v>-86209654.560000002</v>
      </c>
      <c r="C83" s="8">
        <v>-86209654.560000002</v>
      </c>
      <c r="D83" s="8">
        <v>0</v>
      </c>
      <c r="E83" s="8">
        <v>0</v>
      </c>
      <c r="F83" s="8">
        <v>-86209654.560000002</v>
      </c>
      <c r="G83" s="8">
        <v>-83468552.482373461</v>
      </c>
      <c r="H83" s="8">
        <v>0</v>
      </c>
      <c r="I83" s="8">
        <v>0</v>
      </c>
      <c r="J83" s="8">
        <v>-83468552.482373461</v>
      </c>
      <c r="K83" s="6">
        <v>0.96820423313819459</v>
      </c>
    </row>
    <row r="84" spans="1:11" x14ac:dyDescent="0.3">
      <c r="A84" s="17" t="s">
        <v>46</v>
      </c>
      <c r="B84" s="8">
        <v>113869815.17046806</v>
      </c>
      <c r="C84" s="8">
        <v>113869815.17046806</v>
      </c>
      <c r="D84" s="8">
        <v>-113869815.17046806</v>
      </c>
      <c r="E84" s="8">
        <v>0</v>
      </c>
      <c r="F84" s="8">
        <v>0</v>
      </c>
      <c r="G84" s="8">
        <v>113869815.17046806</v>
      </c>
      <c r="H84" s="8">
        <v>-113869815.17046806</v>
      </c>
      <c r="I84" s="8">
        <v>0</v>
      </c>
      <c r="J84" s="8">
        <v>0</v>
      </c>
      <c r="K84" s="6">
        <v>1</v>
      </c>
    </row>
    <row r="85" spans="1:11" x14ac:dyDescent="0.3">
      <c r="A85" s="17" t="s">
        <v>45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6">
        <v>1</v>
      </c>
    </row>
    <row r="86" spans="1:11" x14ac:dyDescent="0.3">
      <c r="A86" s="17" t="s">
        <v>44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6">
        <v>1</v>
      </c>
    </row>
    <row r="87" spans="1:11" x14ac:dyDescent="0.3">
      <c r="A87" s="17" t="s">
        <v>43</v>
      </c>
      <c r="B87" s="8">
        <v>1948260</v>
      </c>
      <c r="C87" s="8">
        <v>1948260</v>
      </c>
      <c r="D87" s="8">
        <v>-1948260</v>
      </c>
      <c r="E87" s="8">
        <v>0</v>
      </c>
      <c r="F87" s="8">
        <v>0</v>
      </c>
      <c r="G87" s="8">
        <v>1845430.0390809341</v>
      </c>
      <c r="H87" s="8">
        <v>-1845430.0390809341</v>
      </c>
      <c r="I87" s="8">
        <v>0</v>
      </c>
      <c r="J87" s="8">
        <v>0</v>
      </c>
      <c r="K87" s="6">
        <v>0.94721959034263092</v>
      </c>
    </row>
    <row r="88" spans="1:11" x14ac:dyDescent="0.3">
      <c r="A88" s="17" t="s">
        <v>42</v>
      </c>
      <c r="B88" s="8">
        <v>-10101168</v>
      </c>
      <c r="C88" s="8">
        <v>-10101168</v>
      </c>
      <c r="D88" s="8">
        <v>10101168</v>
      </c>
      <c r="E88" s="8">
        <v>0</v>
      </c>
      <c r="F88" s="8">
        <v>0</v>
      </c>
      <c r="G88" s="8">
        <v>-9568024.2149420921</v>
      </c>
      <c r="H88" s="8">
        <v>9568024.2149420921</v>
      </c>
      <c r="I88" s="8">
        <v>0</v>
      </c>
      <c r="J88" s="8">
        <v>0</v>
      </c>
      <c r="K88" s="6">
        <v>0.94721959034263092</v>
      </c>
    </row>
    <row r="89" spans="1:11" x14ac:dyDescent="0.3">
      <c r="A89" s="17" t="s">
        <v>41</v>
      </c>
      <c r="B89" s="8">
        <v>-1229710.44</v>
      </c>
      <c r="C89" s="8">
        <v>-1229710.44</v>
      </c>
      <c r="D89" s="8">
        <v>0</v>
      </c>
      <c r="E89" s="8">
        <v>0</v>
      </c>
      <c r="F89" s="8">
        <v>-1229710.44</v>
      </c>
      <c r="G89" s="8">
        <v>-1190610.8535422317</v>
      </c>
      <c r="H89" s="8">
        <v>0</v>
      </c>
      <c r="I89" s="8">
        <v>0</v>
      </c>
      <c r="J89" s="8">
        <v>-1190610.8535422317</v>
      </c>
      <c r="K89" s="6">
        <v>0.96820423313819459</v>
      </c>
    </row>
    <row r="90" spans="1:11" x14ac:dyDescent="0.3">
      <c r="A90" s="17" t="s">
        <v>40</v>
      </c>
      <c r="B90" s="8">
        <v>153650280</v>
      </c>
      <c r="C90" s="8">
        <v>153650280</v>
      </c>
      <c r="D90" s="8">
        <v>-153650280</v>
      </c>
      <c r="E90" s="8">
        <v>0</v>
      </c>
      <c r="F90" s="8">
        <v>0</v>
      </c>
      <c r="G90" s="8">
        <v>145540555.27763054</v>
      </c>
      <c r="H90" s="8">
        <v>-145540555.27763054</v>
      </c>
      <c r="I90" s="8">
        <v>0</v>
      </c>
      <c r="J90" s="8">
        <v>0</v>
      </c>
      <c r="K90" s="6">
        <v>0.94721959034263092</v>
      </c>
    </row>
    <row r="91" spans="1:11" ht="15" thickBot="1" x14ac:dyDescent="0.35">
      <c r="A91" s="17" t="s">
        <v>39</v>
      </c>
      <c r="B91" s="8">
        <v>-4500366.7995811542</v>
      </c>
      <c r="C91" s="8">
        <v>-4500366.7995811542</v>
      </c>
      <c r="D91" s="8">
        <v>0</v>
      </c>
      <c r="E91" s="8">
        <v>0</v>
      </c>
      <c r="F91" s="8">
        <v>-4500366.7995811542</v>
      </c>
      <c r="G91" s="8">
        <v>0</v>
      </c>
      <c r="H91" s="8">
        <v>0</v>
      </c>
      <c r="I91" s="8">
        <v>0</v>
      </c>
      <c r="J91" s="8">
        <v>0</v>
      </c>
      <c r="K91" s="6">
        <v>0</v>
      </c>
    </row>
    <row r="92" spans="1:11" ht="15" thickBot="1" x14ac:dyDescent="0.35">
      <c r="A92" s="21" t="s">
        <v>38</v>
      </c>
      <c r="B92" s="20">
        <v>243901294.1708869</v>
      </c>
      <c r="C92" s="20">
        <v>243901294.1708869</v>
      </c>
      <c r="D92" s="20">
        <v>-259367187.17046806</v>
      </c>
      <c r="E92" s="20">
        <v>0</v>
      </c>
      <c r="F92" s="20">
        <v>-15465892.999581158</v>
      </c>
      <c r="G92" s="20">
        <v>241101137.65272787</v>
      </c>
      <c r="H92" s="20">
        <v>-251687776.27223742</v>
      </c>
      <c r="I92" s="20">
        <v>0</v>
      </c>
      <c r="J92" s="20">
        <v>-10586638.619509555</v>
      </c>
      <c r="K92" s="18" t="s">
        <v>36</v>
      </c>
    </row>
    <row r="93" spans="1:11" ht="15" thickBot="1" x14ac:dyDescent="0.35">
      <c r="A93" s="21"/>
      <c r="B93" s="20"/>
      <c r="C93" s="20"/>
      <c r="D93" s="20"/>
      <c r="E93" s="20"/>
      <c r="F93" s="20"/>
      <c r="G93" s="20"/>
      <c r="H93" s="20"/>
      <c r="I93" s="20"/>
      <c r="J93" s="20"/>
      <c r="K93" s="18"/>
    </row>
    <row r="94" spans="1:11" ht="15" thickBot="1" x14ac:dyDescent="0.35">
      <c r="A94" s="3" t="s">
        <v>37</v>
      </c>
      <c r="B94" s="19">
        <f t="shared" ref="B94:J94" si="0">B78+B92</f>
        <v>1868650269.566587</v>
      </c>
      <c r="C94" s="19">
        <f t="shared" si="0"/>
        <v>1868650269.566587</v>
      </c>
      <c r="D94" s="19">
        <f t="shared" si="0"/>
        <v>-320513557.74541575</v>
      </c>
      <c r="E94" s="19">
        <f t="shared" si="0"/>
        <v>256672262.15647492</v>
      </c>
      <c r="F94" s="19">
        <f t="shared" si="0"/>
        <v>1804808973.9776461</v>
      </c>
      <c r="G94" s="19">
        <f t="shared" si="0"/>
        <v>1804955073.352612</v>
      </c>
      <c r="H94" s="19">
        <f t="shared" si="0"/>
        <v>-310210228.04898822</v>
      </c>
      <c r="I94" s="19">
        <f t="shared" si="0"/>
        <v>243674315.0876891</v>
      </c>
      <c r="J94" s="19">
        <f t="shared" si="0"/>
        <v>1738419160.3913128</v>
      </c>
      <c r="K94" s="18" t="s">
        <v>36</v>
      </c>
    </row>
    <row r="95" spans="1:11" ht="15" thickTop="1" x14ac:dyDescent="0.3">
      <c r="G95" s="32" t="s">
        <v>35</v>
      </c>
      <c r="H95" s="32"/>
      <c r="I95" s="32"/>
      <c r="J95" s="32"/>
    </row>
    <row r="96" spans="1:11" ht="15" thickBot="1" x14ac:dyDescent="0.35"/>
    <row r="97" spans="1:11" ht="40.200000000000003" thickBot="1" x14ac:dyDescent="0.35">
      <c r="A97" s="13" t="s">
        <v>34</v>
      </c>
      <c r="B97" s="12" t="s">
        <v>33</v>
      </c>
      <c r="D97" s="12" t="s">
        <v>32</v>
      </c>
      <c r="H97" s="12" t="s">
        <v>31</v>
      </c>
      <c r="K97" s="12" t="s">
        <v>20</v>
      </c>
    </row>
    <row r="98" spans="1:11" x14ac:dyDescent="0.3">
      <c r="A98" s="10" t="s">
        <v>30</v>
      </c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x14ac:dyDescent="0.3">
      <c r="A99" s="9" t="str">
        <f>A85</f>
        <v>INC607370: INC607370: NUCLEAR RECOVERY AMORTIZATION</v>
      </c>
      <c r="B99" s="8"/>
      <c r="C99" s="8"/>
      <c r="D99" s="8">
        <f>D85</f>
        <v>0</v>
      </c>
      <c r="E99" s="8"/>
      <c r="F99" s="8"/>
      <c r="G99" s="8"/>
      <c r="H99" s="8">
        <f>D99*K99</f>
        <v>0</v>
      </c>
      <c r="I99" s="8"/>
      <c r="J99" s="8"/>
      <c r="K99" s="6">
        <f>K85</f>
        <v>1</v>
      </c>
    </row>
    <row r="100" spans="1:11" x14ac:dyDescent="0.3">
      <c r="A100" s="9"/>
      <c r="B100" s="8"/>
      <c r="C100" s="8"/>
      <c r="D100" s="8"/>
      <c r="E100" s="8"/>
      <c r="F100" s="8"/>
      <c r="G100" s="8"/>
      <c r="H100" s="8"/>
      <c r="I100" s="8"/>
      <c r="J100" s="8"/>
      <c r="K100" s="6"/>
    </row>
    <row r="101" spans="1:11" x14ac:dyDescent="0.3">
      <c r="A101" s="10" t="s">
        <v>29</v>
      </c>
      <c r="B101" s="8"/>
      <c r="C101" s="8"/>
      <c r="E101" s="8"/>
      <c r="F101" s="8"/>
      <c r="G101" s="8"/>
      <c r="H101" s="8"/>
      <c r="I101" s="8"/>
      <c r="J101" s="8"/>
      <c r="K101" s="8"/>
    </row>
    <row r="102" spans="1:11" x14ac:dyDescent="0.3">
      <c r="A102" s="9" t="str">
        <f>A16</f>
        <v>INC603007: INC603007: DEPR &amp; AMORT EXP - INT ECCR</v>
      </c>
      <c r="B102" s="8">
        <f>B16</f>
        <v>981669.02695489686</v>
      </c>
      <c r="C102" s="8"/>
      <c r="D102" s="8">
        <f>D16</f>
        <v>-981669.02695489686</v>
      </c>
      <c r="E102" s="8"/>
      <c r="F102" s="8"/>
      <c r="G102" s="8"/>
      <c r="H102" s="8">
        <f>D102*K102</f>
        <v>-981669.02695489686</v>
      </c>
      <c r="I102" s="8"/>
      <c r="J102" s="8"/>
      <c r="K102" s="6">
        <f>K16</f>
        <v>1</v>
      </c>
    </row>
    <row r="103" spans="1:11" x14ac:dyDescent="0.3">
      <c r="A103" s="9" t="str">
        <f>+A67</f>
        <v>INC603072: INC603072: DEPR &amp; AMORT EXP - DISTRIBUTION A/C 362 ECCR</v>
      </c>
      <c r="B103" s="8">
        <f>+B67</f>
        <v>5860492.8596113389</v>
      </c>
      <c r="C103" s="8"/>
      <c r="D103" s="8">
        <f>+D67</f>
        <v>-5860492.8596113389</v>
      </c>
      <c r="E103" s="8"/>
      <c r="F103" s="8"/>
      <c r="G103" s="8"/>
      <c r="H103" s="8">
        <f>D103*K103</f>
        <v>-5860492.8596113389</v>
      </c>
      <c r="I103" s="8"/>
      <c r="J103" s="8"/>
      <c r="K103" s="6">
        <f>+K67</f>
        <v>1</v>
      </c>
    </row>
    <row r="104" spans="1:11" x14ac:dyDescent="0.3">
      <c r="A104" s="9" t="str">
        <f>+A68</f>
        <v>INC603081: INC603081: DEPR &amp; AMORT EXP - DISTRIBUTION A/C 371 ECCR</v>
      </c>
      <c r="B104" s="8">
        <f>+B68</f>
        <v>4057916.5483841547</v>
      </c>
      <c r="C104" s="8"/>
      <c r="D104" s="8">
        <f>+D68</f>
        <v>-4057916.5483841547</v>
      </c>
      <c r="E104" s="8"/>
      <c r="F104" s="8"/>
      <c r="G104" s="8"/>
      <c r="H104" s="8">
        <f>D104*K104</f>
        <v>-4057916.5483841547</v>
      </c>
      <c r="I104" s="8"/>
      <c r="J104" s="8"/>
      <c r="K104" s="6">
        <f>+K68</f>
        <v>1</v>
      </c>
    </row>
    <row r="105" spans="1:11" x14ac:dyDescent="0.3">
      <c r="A105" s="9" t="str">
        <f>+A74</f>
        <v>INC603095: INC603095: DEPR &amp; AMORT EXP - GENERAL OTHER ECCR</v>
      </c>
      <c r="B105" s="8">
        <f>+B74</f>
        <v>532415.05510156974</v>
      </c>
      <c r="C105" s="8"/>
      <c r="D105" s="8">
        <f>+D74</f>
        <v>-532415.05510156974</v>
      </c>
      <c r="E105" s="8"/>
      <c r="F105" s="8"/>
      <c r="G105" s="8"/>
      <c r="H105" s="8">
        <f>D105*K105</f>
        <v>-532415.05510156974</v>
      </c>
      <c r="I105" s="8"/>
      <c r="J105" s="8"/>
      <c r="K105" s="6">
        <f>+K74</f>
        <v>1</v>
      </c>
    </row>
    <row r="106" spans="1:11" x14ac:dyDescent="0.3">
      <c r="A106" s="5" t="s">
        <v>1</v>
      </c>
      <c r="B106" s="11">
        <f>SUM(B102:B105)</f>
        <v>11432493.490051961</v>
      </c>
      <c r="C106" s="8"/>
      <c r="D106" s="11">
        <f>SUM(D102:D105)</f>
        <v>-11432493.490051961</v>
      </c>
      <c r="E106" s="8"/>
      <c r="F106" s="8"/>
      <c r="G106" s="8"/>
      <c r="H106" s="11">
        <f>SUM(H102:H105)</f>
        <v>-11432493.490051961</v>
      </c>
      <c r="I106" s="8"/>
      <c r="J106" s="8"/>
      <c r="K106" s="8"/>
    </row>
    <row r="107" spans="1:11" x14ac:dyDescent="0.3">
      <c r="A107" s="10"/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 x14ac:dyDescent="0.3">
      <c r="A108" s="10" t="s">
        <v>28</v>
      </c>
      <c r="C108" s="8"/>
      <c r="E108" s="8"/>
      <c r="F108" s="8"/>
      <c r="G108" s="8"/>
      <c r="H108" s="8"/>
      <c r="I108" s="8"/>
      <c r="J108" s="8"/>
      <c r="K108" s="8"/>
    </row>
    <row r="109" spans="1:11" x14ac:dyDescent="0.3">
      <c r="A109" s="9" t="str">
        <f>A40</f>
        <v>INC603037: INC603037: DEPR &amp; AMORT EXP - DISMANTLEMENT - OTHER PROD (ECRC)</v>
      </c>
      <c r="B109" s="8">
        <f>B40</f>
        <v>453816</v>
      </c>
      <c r="C109" s="8"/>
      <c r="D109" s="8">
        <f>D40</f>
        <v>-453816</v>
      </c>
      <c r="E109" s="8"/>
      <c r="F109" s="8"/>
      <c r="G109" s="8"/>
      <c r="H109" s="8">
        <f t="shared" ref="H109:H118" si="1">D109*K109</f>
        <v>-429863.4056109314</v>
      </c>
      <c r="I109" s="8"/>
      <c r="J109" s="8"/>
      <c r="K109" s="6">
        <f>K40</f>
        <v>0.94721959034263092</v>
      </c>
    </row>
    <row r="110" spans="1:11" x14ac:dyDescent="0.3">
      <c r="A110" s="9" t="str">
        <f>+A17</f>
        <v>INC603092: INC603092: DEPR &amp; AMORT EXP - INT ECRC</v>
      </c>
      <c r="B110" s="8">
        <f>+B17</f>
        <v>225120.44928702019</v>
      </c>
      <c r="C110" s="8"/>
      <c r="D110" s="8">
        <f>+D17</f>
        <v>-225120.44928702019</v>
      </c>
      <c r="E110" s="8"/>
      <c r="F110" s="8"/>
      <c r="G110" s="8"/>
      <c r="H110" s="8">
        <f t="shared" si="1"/>
        <v>-213238.49975140029</v>
      </c>
      <c r="I110" s="8"/>
      <c r="J110" s="8"/>
      <c r="K110" s="6">
        <f>+K17</f>
        <v>0.94721959034263092</v>
      </c>
    </row>
    <row r="111" spans="1:11" x14ac:dyDescent="0.3">
      <c r="A111" s="9" t="str">
        <f>+A24</f>
        <v>INC603013: INC603013: DEPR &amp; AMORT EXP - STEAM PLANT - ECRC -</v>
      </c>
      <c r="B111" s="8">
        <f>+B24</f>
        <v>23304692.494202282</v>
      </c>
      <c r="C111" s="8"/>
      <c r="D111" s="8">
        <f>+D24</f>
        <v>-23304692.494202282</v>
      </c>
      <c r="E111" s="8"/>
      <c r="F111" s="8"/>
      <c r="G111" s="8"/>
      <c r="H111" s="8">
        <f t="shared" si="1"/>
        <v>-22074661.277419273</v>
      </c>
      <c r="I111" s="8"/>
      <c r="J111" s="8"/>
      <c r="K111" s="6">
        <f>+K24</f>
        <v>0.94721959034263092</v>
      </c>
    </row>
    <row r="112" spans="1:11" x14ac:dyDescent="0.3">
      <c r="A112" s="9" t="str">
        <f>+A34</f>
        <v>INC603028: INC603028: DEPR &amp; AMORT EXP - NUCLEAR PLANT - ECRC -</v>
      </c>
      <c r="B112" s="8">
        <f>+B34</f>
        <v>1856476.1072745577</v>
      </c>
      <c r="C112" s="8"/>
      <c r="D112" s="8">
        <f>+D34</f>
        <v>-1856476.1072745577</v>
      </c>
      <c r="E112" s="8"/>
      <c r="F112" s="8"/>
      <c r="G112" s="8"/>
      <c r="H112" s="8">
        <f t="shared" si="1"/>
        <v>-1758490.5378134886</v>
      </c>
      <c r="I112" s="8"/>
      <c r="J112" s="8"/>
      <c r="K112" s="6">
        <f>+K34</f>
        <v>0.94721959034263092</v>
      </c>
    </row>
    <row r="113" spans="1:11" x14ac:dyDescent="0.3">
      <c r="A113" s="9" t="str">
        <f>+A42</f>
        <v>INC603040: INC603040: DEPR &amp; AMORT EXP - OTH PROD - ECRC -</v>
      </c>
      <c r="B113" s="8">
        <f>+B42</f>
        <v>21317681.412183803</v>
      </c>
      <c r="C113" s="8"/>
      <c r="D113" s="8">
        <f>+D42</f>
        <v>-21317681.412183803</v>
      </c>
      <c r="E113" s="8"/>
      <c r="F113" s="8"/>
      <c r="G113" s="8"/>
      <c r="H113" s="8">
        <f t="shared" si="1"/>
        <v>-20192525.454303458</v>
      </c>
      <c r="I113" s="8"/>
      <c r="J113" s="8"/>
      <c r="K113" s="6">
        <f>+K42</f>
        <v>0.94721959034263092</v>
      </c>
    </row>
    <row r="114" spans="1:11" x14ac:dyDescent="0.3">
      <c r="A114" s="9" t="str">
        <f>+A47</f>
        <v>INC603042: INC603042: DEPR &amp; AMORT EXP - TRANS - ECRC -</v>
      </c>
      <c r="B114" s="8">
        <f>+B47</f>
        <v>237568.21838600535</v>
      </c>
      <c r="C114" s="8"/>
      <c r="D114" s="8">
        <f>+D47</f>
        <v>-237568.21838600535</v>
      </c>
      <c r="E114" s="8"/>
      <c r="F114" s="8"/>
      <c r="G114" s="8"/>
      <c r="H114" s="8">
        <f t="shared" si="1"/>
        <v>-225029.27049802066</v>
      </c>
      <c r="I114" s="8"/>
      <c r="J114" s="8"/>
      <c r="K114" s="6">
        <f>+K47</f>
        <v>0.94721959034263092</v>
      </c>
    </row>
    <row r="115" spans="1:11" x14ac:dyDescent="0.3">
      <c r="A115" s="9" t="str">
        <f>+A66</f>
        <v>INC603065: INC603065: DEPR &amp; AMORT EXP - DISTRIBUTION - ECRC -</v>
      </c>
      <c r="B115" s="8">
        <f>+B66</f>
        <v>189265.19319251989</v>
      </c>
      <c r="C115" s="8"/>
      <c r="D115" s="8">
        <f>+D66</f>
        <v>-189265.19319251989</v>
      </c>
      <c r="E115" s="8"/>
      <c r="F115" s="8"/>
      <c r="G115" s="8"/>
      <c r="H115" s="8">
        <f t="shared" si="1"/>
        <v>-179275.69876193759</v>
      </c>
      <c r="I115" s="8"/>
      <c r="J115" s="8"/>
      <c r="K115" s="6">
        <f>+K66</f>
        <v>0.94721959034263092</v>
      </c>
    </row>
    <row r="116" spans="1:11" x14ac:dyDescent="0.3">
      <c r="A116" s="9" t="str">
        <f>+A75</f>
        <v>INC603097: INC603097: DEPR &amp; AMORT EXP - GENERAL OTHER ECRC -</v>
      </c>
      <c r="B116" s="8">
        <f>+B75</f>
        <v>190174.54515059903</v>
      </c>
      <c r="C116" s="8"/>
      <c r="D116" s="8">
        <f>+D75</f>
        <v>-190174.54515059903</v>
      </c>
      <c r="E116" s="8"/>
      <c r="F116" s="8"/>
      <c r="G116" s="8"/>
      <c r="H116" s="8">
        <f t="shared" si="1"/>
        <v>-180137.05475114658</v>
      </c>
      <c r="I116" s="8"/>
      <c r="J116" s="8"/>
      <c r="K116" s="6">
        <f>+K75</f>
        <v>0.94721959034263092</v>
      </c>
    </row>
    <row r="117" spans="1:11" x14ac:dyDescent="0.3">
      <c r="A117" s="9" t="str">
        <f>+A87</f>
        <v>INC607373: INC607373: AMORT REG ASSET - CONVERTIBLE ITC DEPR LOSS</v>
      </c>
      <c r="B117" s="8">
        <f>+B87</f>
        <v>1948260</v>
      </c>
      <c r="C117" s="8"/>
      <c r="D117" s="8">
        <f>+D87</f>
        <v>-1948260</v>
      </c>
      <c r="E117" s="8"/>
      <c r="F117" s="8"/>
      <c r="G117" s="8"/>
      <c r="H117" s="8">
        <f t="shared" si="1"/>
        <v>-1845430.0390809341</v>
      </c>
      <c r="I117" s="8"/>
      <c r="J117" s="8"/>
      <c r="K117" s="6">
        <f>+K87</f>
        <v>0.94721959034263092</v>
      </c>
    </row>
    <row r="118" spans="1:11" x14ac:dyDescent="0.3">
      <c r="A118" s="9" t="str">
        <f>+A88</f>
        <v>INC607404: INC607404: AMORT REG LIAB - CONVERTIBLE ITC GROSS-UP</v>
      </c>
      <c r="B118" s="8">
        <f>+B88</f>
        <v>-10101168</v>
      </c>
      <c r="C118" s="8"/>
      <c r="D118" s="8">
        <f>+D88</f>
        <v>10101168</v>
      </c>
      <c r="E118" s="8"/>
      <c r="F118" s="8"/>
      <c r="G118" s="8"/>
      <c r="H118" s="8">
        <f t="shared" si="1"/>
        <v>9568024.2149420921</v>
      </c>
      <c r="I118" s="8"/>
      <c r="J118" s="8"/>
      <c r="K118" s="6">
        <f>+K88</f>
        <v>0.94721959034263092</v>
      </c>
    </row>
    <row r="119" spans="1:11" x14ac:dyDescent="0.3">
      <c r="A119" s="5" t="s">
        <v>1</v>
      </c>
      <c r="B119" s="11">
        <f>SUM(B109:B118)</f>
        <v>39621886.419676788</v>
      </c>
      <c r="C119" s="8"/>
      <c r="D119" s="11">
        <f>SUM(D109:D118)</f>
        <v>-39621886.419676788</v>
      </c>
      <c r="E119" s="8"/>
      <c r="F119" s="8"/>
      <c r="G119" s="8"/>
      <c r="H119" s="11">
        <f>SUM(H109:H118)</f>
        <v>-37530627.023048498</v>
      </c>
      <c r="I119" s="8"/>
      <c r="J119" s="8"/>
      <c r="K119" s="8"/>
    </row>
    <row r="120" spans="1:11" x14ac:dyDescent="0.3">
      <c r="A120" s="10"/>
      <c r="B120" s="8"/>
      <c r="C120" s="8"/>
      <c r="D120" s="8"/>
      <c r="E120" s="8"/>
      <c r="F120" s="8"/>
      <c r="G120" s="8"/>
      <c r="H120" s="8"/>
      <c r="I120" s="8"/>
      <c r="J120" s="8"/>
      <c r="K120" s="8"/>
    </row>
    <row r="121" spans="1:11" x14ac:dyDescent="0.3">
      <c r="A121" s="10" t="s">
        <v>27</v>
      </c>
      <c r="C121" s="8"/>
      <c r="E121" s="8"/>
      <c r="F121" s="8"/>
      <c r="G121" s="8"/>
      <c r="H121" s="8"/>
      <c r="I121" s="8"/>
      <c r="J121" s="8"/>
      <c r="K121" s="8"/>
    </row>
    <row r="122" spans="1:11" x14ac:dyDescent="0.3">
      <c r="A122" s="9" t="str">
        <f>A41</f>
        <v>INC603039: INC603039: DEPR &amp; AMORT EXP - OTH PROD MARTIN PIPELINE</v>
      </c>
      <c r="B122" s="8">
        <f>B41</f>
        <v>1929410.6652189414</v>
      </c>
      <c r="C122" s="8"/>
      <c r="D122" s="8">
        <f>D41</f>
        <v>-1929410.6652189414</v>
      </c>
      <c r="E122" s="8"/>
      <c r="F122" s="8"/>
      <c r="G122" s="8"/>
      <c r="H122" s="8">
        <f>D122*K122</f>
        <v>-1827575.5799113887</v>
      </c>
      <c r="I122" s="8"/>
      <c r="J122" s="8"/>
      <c r="K122" s="6">
        <f>K41</f>
        <v>0.94721959034263092</v>
      </c>
    </row>
    <row r="123" spans="1:11" x14ac:dyDescent="0.3">
      <c r="A123" s="10"/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1:11" x14ac:dyDescent="0.3">
      <c r="A124" s="10" t="s">
        <v>26</v>
      </c>
      <c r="C124" s="8"/>
      <c r="E124" s="8"/>
      <c r="F124" s="8"/>
      <c r="G124" s="8"/>
      <c r="H124" s="8"/>
      <c r="I124" s="8"/>
      <c r="J124" s="8"/>
      <c r="K124" s="8"/>
    </row>
    <row r="125" spans="1:11" x14ac:dyDescent="0.3">
      <c r="A125" s="9" t="str">
        <f>A90</f>
        <v>INC607900: AMORTIZATION - GAS RESERVES</v>
      </c>
      <c r="B125" s="8">
        <f>B90</f>
        <v>153650280</v>
      </c>
      <c r="C125" s="8"/>
      <c r="D125" s="8">
        <f>D90</f>
        <v>-153650280</v>
      </c>
      <c r="E125" s="8"/>
      <c r="F125" s="8"/>
      <c r="G125" s="8"/>
      <c r="H125" s="8">
        <f>D125*K125</f>
        <v>-145540555.27763054</v>
      </c>
      <c r="I125" s="8"/>
      <c r="J125" s="8"/>
      <c r="K125" s="6">
        <f>K90</f>
        <v>0.94721959034263092</v>
      </c>
    </row>
    <row r="126" spans="1:11" x14ac:dyDescent="0.3">
      <c r="A126" s="9" t="str">
        <f>+A18</f>
        <v>INC603339: DEPR &amp; AMORT EXP - ARO - GAS RESERVES</v>
      </c>
      <c r="B126" s="8">
        <f>+B18</f>
        <v>9672</v>
      </c>
      <c r="C126" s="8"/>
      <c r="D126" s="8">
        <f>+D18</f>
        <v>-9672</v>
      </c>
      <c r="E126" s="8"/>
      <c r="F126" s="8"/>
      <c r="G126" s="8"/>
      <c r="H126" s="8">
        <f>D126*K126</f>
        <v>-9161.507877793927</v>
      </c>
      <c r="I126" s="8"/>
      <c r="J126" s="8"/>
      <c r="K126" s="6">
        <f>+K18</f>
        <v>0.94721959034263092</v>
      </c>
    </row>
    <row r="127" spans="1:11" x14ac:dyDescent="0.3">
      <c r="A127" s="5" t="s">
        <v>1</v>
      </c>
      <c r="B127" s="11">
        <f>SUM(B125:B126)</f>
        <v>153659952</v>
      </c>
      <c r="C127" s="8"/>
      <c r="D127" s="11">
        <f>SUM(D125:D126)</f>
        <v>-153659952</v>
      </c>
      <c r="E127" s="8"/>
      <c r="F127" s="8"/>
      <c r="G127" s="8"/>
      <c r="H127" s="11">
        <f>SUM(H125:H126)</f>
        <v>-145549716.78550833</v>
      </c>
      <c r="I127" s="8"/>
      <c r="J127" s="8"/>
      <c r="K127" s="8"/>
    </row>
    <row r="128" spans="1:11" x14ac:dyDescent="0.3">
      <c r="A128" s="10"/>
      <c r="B128" s="8"/>
      <c r="C128" s="8"/>
      <c r="D128" s="8"/>
      <c r="E128" s="8"/>
      <c r="F128" s="8"/>
      <c r="G128" s="8"/>
      <c r="H128" s="8"/>
      <c r="I128" s="8"/>
      <c r="J128" s="8"/>
      <c r="K128" s="8"/>
    </row>
    <row r="129" spans="1:11" x14ac:dyDescent="0.3">
      <c r="A129" s="10" t="s">
        <v>25</v>
      </c>
      <c r="C129" s="8"/>
      <c r="E129" s="8"/>
      <c r="F129" s="8"/>
      <c r="G129" s="8"/>
      <c r="H129" s="16"/>
      <c r="I129" s="8"/>
      <c r="J129" s="8"/>
      <c r="K129" s="8"/>
    </row>
    <row r="130" spans="1:11" x14ac:dyDescent="0.3">
      <c r="A130" s="9" t="str">
        <f>A84</f>
        <v>INC607351: INC607351: AMORT OF STORM SECURITIZATION</v>
      </c>
      <c r="B130" s="16">
        <f>B84</f>
        <v>113869815.17046806</v>
      </c>
      <c r="C130" s="8"/>
      <c r="D130" s="16">
        <f>D84</f>
        <v>-113869815.17046806</v>
      </c>
      <c r="E130" s="16"/>
      <c r="F130" s="16"/>
      <c r="G130" s="16"/>
      <c r="H130" s="8">
        <f>D130*K130</f>
        <v>-113869815.17046806</v>
      </c>
      <c r="I130" s="8"/>
      <c r="J130" s="8"/>
      <c r="K130" s="6">
        <f>K84</f>
        <v>1</v>
      </c>
    </row>
    <row r="131" spans="1:11" x14ac:dyDescent="0.3">
      <c r="B131" s="16"/>
      <c r="C131" s="8"/>
      <c r="D131" s="16"/>
      <c r="E131" s="16"/>
      <c r="F131" s="16"/>
      <c r="G131" s="16"/>
      <c r="H131" s="16"/>
      <c r="I131" s="8"/>
      <c r="J131" s="8"/>
      <c r="K131" s="8"/>
    </row>
    <row r="132" spans="1:11" ht="15" thickBot="1" x14ac:dyDescent="0.35">
      <c r="A132" s="3" t="s">
        <v>24</v>
      </c>
      <c r="B132" s="15">
        <f>B99+B106+B119+B122+B127+B130</f>
        <v>320513557.74541575</v>
      </c>
      <c r="C132" s="8"/>
      <c r="D132" s="15">
        <f>D99+D106+D119+D122+D127+D130</f>
        <v>-320513557.74541575</v>
      </c>
      <c r="E132" s="16"/>
      <c r="F132" s="16"/>
      <c r="G132" s="16"/>
      <c r="H132" s="15">
        <f>H99+H106+H119+H122+H127+H130</f>
        <v>-310210228.04898822</v>
      </c>
      <c r="I132" s="8"/>
      <c r="J132" s="8"/>
      <c r="K132" s="8"/>
    </row>
    <row r="133" spans="1:11" x14ac:dyDescent="0.3">
      <c r="B133" s="8"/>
      <c r="C133" s="8"/>
      <c r="D133" s="14">
        <f>D94-D132</f>
        <v>0</v>
      </c>
      <c r="E133" s="8"/>
      <c r="F133" s="8"/>
      <c r="G133" s="8"/>
      <c r="H133" s="14">
        <f>H94-H132</f>
        <v>0</v>
      </c>
      <c r="I133" s="8"/>
      <c r="J133" s="8"/>
      <c r="K133" s="8"/>
    </row>
    <row r="134" spans="1:11" ht="15" thickBot="1" x14ac:dyDescent="0.35">
      <c r="B134" s="8"/>
      <c r="C134" s="8"/>
      <c r="D134" s="14"/>
      <c r="E134" s="8"/>
      <c r="F134" s="8"/>
      <c r="G134" s="8"/>
      <c r="H134" s="14"/>
      <c r="I134" s="8"/>
      <c r="J134" s="8"/>
      <c r="K134" s="8"/>
    </row>
    <row r="135" spans="1:11" ht="40.200000000000003" thickBot="1" x14ac:dyDescent="0.35">
      <c r="A135" s="13" t="s">
        <v>23</v>
      </c>
      <c r="B135" s="8"/>
      <c r="C135" s="8"/>
      <c r="D135" s="8"/>
      <c r="E135" s="12" t="s">
        <v>22</v>
      </c>
      <c r="F135" s="8"/>
      <c r="G135" s="8"/>
      <c r="H135" s="8"/>
      <c r="I135" s="12" t="s">
        <v>21</v>
      </c>
      <c r="J135" s="8"/>
      <c r="K135" s="12" t="s">
        <v>20</v>
      </c>
    </row>
    <row r="136" spans="1:11" x14ac:dyDescent="0.3">
      <c r="A136" s="10" t="s">
        <v>19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</row>
    <row r="137" spans="1:11" x14ac:dyDescent="0.3">
      <c r="A137" s="9" t="s">
        <v>18</v>
      </c>
      <c r="B137" s="8"/>
      <c r="C137" s="8"/>
      <c r="D137" s="8"/>
      <c r="E137" s="8">
        <f>I137/K137</f>
        <v>25290556.239999976</v>
      </c>
      <c r="F137" s="8"/>
      <c r="G137" s="8"/>
      <c r="H137" s="8"/>
      <c r="I137" s="7">
        <v>24058494.856483933</v>
      </c>
      <c r="J137" s="8"/>
      <c r="K137" s="6">
        <f>K38</f>
        <v>0.95128373722490955</v>
      </c>
    </row>
    <row r="138" spans="1:11" x14ac:dyDescent="0.3">
      <c r="A138" s="9" t="s">
        <v>17</v>
      </c>
      <c r="B138" s="8"/>
      <c r="C138" s="8"/>
      <c r="D138" s="8"/>
      <c r="E138" s="8">
        <f>I138/K138</f>
        <v>8962461.0067396816</v>
      </c>
      <c r="F138" s="8"/>
      <c r="G138" s="8"/>
      <c r="H138" s="8"/>
      <c r="I138" s="7">
        <v>8525843.4012238495</v>
      </c>
      <c r="J138" s="8"/>
      <c r="K138" s="6">
        <f>K38</f>
        <v>0.95128373722490955</v>
      </c>
    </row>
    <row r="139" spans="1:11" x14ac:dyDescent="0.3">
      <c r="A139" s="9" t="s">
        <v>16</v>
      </c>
      <c r="B139" s="8"/>
      <c r="C139" s="8"/>
      <c r="D139" s="8"/>
      <c r="E139" s="8">
        <f>I139/K139</f>
        <v>3875687.1821192768</v>
      </c>
      <c r="F139" s="8"/>
      <c r="G139" s="8"/>
      <c r="H139" s="8"/>
      <c r="I139" s="7">
        <v>3686878.1869211043</v>
      </c>
      <c r="J139" s="8"/>
      <c r="K139" s="6">
        <f>K22</f>
        <v>0.95128373722490955</v>
      </c>
    </row>
    <row r="140" spans="1:11" x14ac:dyDescent="0.3">
      <c r="A140" s="9" t="s">
        <v>15</v>
      </c>
      <c r="B140" s="8"/>
      <c r="C140" s="8"/>
      <c r="D140" s="8"/>
      <c r="E140" s="8">
        <f>I140/K140</f>
        <v>1479966.3174711366</v>
      </c>
      <c r="F140" s="8"/>
      <c r="G140" s="8"/>
      <c r="H140" s="8"/>
      <c r="I140" s="7">
        <v>1330097.8506430739</v>
      </c>
      <c r="J140" s="8"/>
      <c r="K140" s="6">
        <f>K46</f>
        <v>0.89873521778242393</v>
      </c>
    </row>
    <row r="141" spans="1:11" x14ac:dyDescent="0.3">
      <c r="A141" s="5" t="s">
        <v>1</v>
      </c>
      <c r="B141" s="8"/>
      <c r="C141" s="8"/>
      <c r="D141" s="8"/>
      <c r="E141" s="11">
        <f>SUM(E137:E140)</f>
        <v>39608670.746330075</v>
      </c>
      <c r="F141" s="8"/>
      <c r="G141" s="8"/>
      <c r="H141" s="8"/>
      <c r="I141" s="11">
        <f>SUM(I137:I140)</f>
        <v>37601314.295271963</v>
      </c>
      <c r="J141" s="8"/>
      <c r="K141" s="6"/>
    </row>
    <row r="142" spans="1:11" x14ac:dyDescent="0.3">
      <c r="A142" s="10"/>
      <c r="B142" s="8"/>
      <c r="C142" s="8"/>
      <c r="D142" s="8"/>
      <c r="E142" s="8"/>
      <c r="F142" s="8"/>
      <c r="G142" s="8"/>
      <c r="H142" s="8"/>
      <c r="I142" s="8"/>
      <c r="J142" s="8"/>
      <c r="K142" s="6"/>
    </row>
    <row r="143" spans="1:11" x14ac:dyDescent="0.3">
      <c r="A143" s="10" t="s">
        <v>14</v>
      </c>
      <c r="B143" s="8"/>
      <c r="C143" s="8"/>
      <c r="D143" s="8"/>
      <c r="E143" s="8"/>
      <c r="F143" s="8"/>
      <c r="G143" s="8"/>
      <c r="H143" s="8"/>
      <c r="I143" s="8"/>
      <c r="J143" s="8"/>
      <c r="K143" s="6"/>
    </row>
    <row r="144" spans="1:11" x14ac:dyDescent="0.3">
      <c r="A144" s="9" t="s">
        <v>13</v>
      </c>
      <c r="B144" s="8"/>
      <c r="C144" s="8"/>
      <c r="D144" s="8"/>
      <c r="E144" s="8">
        <f t="shared" ref="E144:E149" si="2">I144/K144</f>
        <v>28059636.566934999</v>
      </c>
      <c r="F144" s="8"/>
      <c r="G144" s="8"/>
      <c r="H144" s="8"/>
      <c r="I144" s="7">
        <v>26692675.938566659</v>
      </c>
      <c r="J144" s="8"/>
      <c r="K144" s="6">
        <f>K22</f>
        <v>0.95128373722490955</v>
      </c>
    </row>
    <row r="145" spans="1:11" x14ac:dyDescent="0.3">
      <c r="A145" s="9" t="s">
        <v>12</v>
      </c>
      <c r="B145" s="8"/>
      <c r="C145" s="8"/>
      <c r="D145" s="8"/>
      <c r="E145" s="8">
        <f t="shared" si="2"/>
        <v>159593315.4988783</v>
      </c>
      <c r="F145" s="8"/>
      <c r="G145" s="8"/>
      <c r="H145" s="8"/>
      <c r="I145" s="7">
        <v>151818525.60388702</v>
      </c>
      <c r="J145" s="8"/>
      <c r="K145" s="6">
        <f>K29</f>
        <v>0.95128373722490955</v>
      </c>
    </row>
    <row r="146" spans="1:11" x14ac:dyDescent="0.3">
      <c r="A146" s="9" t="s">
        <v>11</v>
      </c>
      <c r="B146" s="8"/>
      <c r="C146" s="8"/>
      <c r="D146" s="8"/>
      <c r="E146" s="8">
        <f t="shared" si="2"/>
        <v>51923940.897306547</v>
      </c>
      <c r="F146" s="8"/>
      <c r="G146" s="8"/>
      <c r="H146" s="8"/>
      <c r="I146" s="7">
        <v>49394400.548235096</v>
      </c>
      <c r="J146" s="8"/>
      <c r="K146" s="6">
        <f>K38</f>
        <v>0.95128373722490955</v>
      </c>
    </row>
    <row r="147" spans="1:11" x14ac:dyDescent="0.3">
      <c r="A147" s="9" t="s">
        <v>10</v>
      </c>
      <c r="B147" s="8"/>
      <c r="C147" s="8"/>
      <c r="D147" s="8"/>
      <c r="E147" s="8">
        <f t="shared" si="2"/>
        <v>-9873706.6179611757</v>
      </c>
      <c r="F147" s="8"/>
      <c r="G147" s="8"/>
      <c r="H147" s="8"/>
      <c r="I147" s="7">
        <v>-8873847.8676130977</v>
      </c>
      <c r="J147" s="8"/>
      <c r="K147" s="6">
        <f>K46</f>
        <v>0.89873521778242393</v>
      </c>
    </row>
    <row r="148" spans="1:11" x14ac:dyDescent="0.3">
      <c r="A148" s="9" t="s">
        <v>9</v>
      </c>
      <c r="B148" s="8"/>
      <c r="C148" s="8"/>
      <c r="D148" s="8"/>
      <c r="E148" s="8">
        <f t="shared" si="2"/>
        <v>-18265429.836744178</v>
      </c>
      <c r="F148" s="8"/>
      <c r="G148" s="8"/>
      <c r="H148" s="8"/>
      <c r="I148" s="7">
        <v>-18265429.836744178</v>
      </c>
      <c r="J148" s="8"/>
      <c r="K148" s="6">
        <f>K55</f>
        <v>1</v>
      </c>
    </row>
    <row r="149" spans="1:11" x14ac:dyDescent="0.3">
      <c r="A149" s="9" t="s">
        <v>8</v>
      </c>
      <c r="B149" s="8"/>
      <c r="C149" s="8"/>
      <c r="D149" s="8"/>
      <c r="E149" s="8">
        <f t="shared" si="2"/>
        <v>-2572429.6455529621</v>
      </c>
      <c r="F149" s="8"/>
      <c r="G149" s="8"/>
      <c r="H149" s="8"/>
      <c r="I149" s="7">
        <v>-2490637.2722745636</v>
      </c>
      <c r="J149" s="8"/>
      <c r="K149" s="6">
        <f>K72</f>
        <v>0.96820423313819459</v>
      </c>
    </row>
    <row r="150" spans="1:11" x14ac:dyDescent="0.3">
      <c r="A150" s="5" t="s">
        <v>1</v>
      </c>
      <c r="B150" s="8"/>
      <c r="C150" s="8"/>
      <c r="D150" s="8"/>
      <c r="E150" s="11">
        <f>SUM(E144:E149)</f>
        <v>208865326.86286154</v>
      </c>
      <c r="F150" s="8"/>
      <c r="G150" s="8"/>
      <c r="H150" s="8"/>
      <c r="I150" s="11">
        <f>SUM(I144:I149)</f>
        <v>198275687.11405692</v>
      </c>
      <c r="J150" s="8"/>
      <c r="K150" s="6"/>
    </row>
    <row r="151" spans="1:11" x14ac:dyDescent="0.3">
      <c r="A151" s="10"/>
      <c r="B151" s="8"/>
      <c r="C151" s="8"/>
      <c r="D151" s="8"/>
      <c r="E151" s="8"/>
      <c r="F151" s="8"/>
      <c r="G151" s="8"/>
      <c r="H151" s="8"/>
      <c r="I151" s="8"/>
      <c r="J151" s="8"/>
      <c r="K151" s="6"/>
    </row>
    <row r="152" spans="1:11" x14ac:dyDescent="0.3">
      <c r="A152" s="10" t="s">
        <v>7</v>
      </c>
      <c r="B152" s="8"/>
      <c r="C152" s="8"/>
      <c r="D152" s="8"/>
      <c r="E152" s="8"/>
      <c r="F152" s="8"/>
      <c r="G152" s="8"/>
      <c r="H152" s="8"/>
      <c r="I152" s="8"/>
      <c r="J152" s="8"/>
      <c r="K152" s="6"/>
    </row>
    <row r="153" spans="1:11" x14ac:dyDescent="0.3">
      <c r="A153" s="9" t="s">
        <v>6</v>
      </c>
      <c r="B153" s="8"/>
      <c r="C153" s="8"/>
      <c r="D153" s="8"/>
      <c r="E153" s="8">
        <f>I153/K153</f>
        <v>-92317.562446489101</v>
      </c>
      <c r="F153" s="8"/>
      <c r="G153" s="8"/>
      <c r="H153" s="8"/>
      <c r="I153" s="7">
        <v>-89382.254753690373</v>
      </c>
      <c r="J153" s="8"/>
      <c r="K153" s="6">
        <f>K13</f>
        <v>0.96820423313819459</v>
      </c>
    </row>
    <row r="154" spans="1:11" x14ac:dyDescent="0.3">
      <c r="A154" s="9" t="s">
        <v>5</v>
      </c>
      <c r="B154" s="8"/>
      <c r="C154" s="8"/>
      <c r="D154" s="8"/>
      <c r="E154" s="8">
        <f>I154/K154</f>
        <v>-531620.42979714274</v>
      </c>
      <c r="F154" s="8"/>
      <c r="G154" s="8"/>
      <c r="H154" s="8"/>
      <c r="I154" s="7">
        <v>-505721.86924253864</v>
      </c>
      <c r="J154" s="8"/>
      <c r="K154" s="6">
        <f>K29</f>
        <v>0.95128373722490955</v>
      </c>
    </row>
    <row r="155" spans="1:11" x14ac:dyDescent="0.3">
      <c r="A155" s="5" t="s">
        <v>1</v>
      </c>
      <c r="B155" s="8"/>
      <c r="C155" s="8"/>
      <c r="D155" s="8"/>
      <c r="E155" s="11">
        <f>SUM(E153:E154)</f>
        <v>-623937.99224363186</v>
      </c>
      <c r="F155" s="8"/>
      <c r="G155" s="8"/>
      <c r="H155" s="8"/>
      <c r="I155" s="11">
        <f>SUM(I153:I154)</f>
        <v>-595104.12399622903</v>
      </c>
      <c r="J155" s="8"/>
      <c r="K155" s="6"/>
    </row>
    <row r="156" spans="1:11" x14ac:dyDescent="0.3">
      <c r="A156" s="10"/>
      <c r="B156" s="8"/>
      <c r="C156" s="8"/>
      <c r="D156" s="8"/>
      <c r="E156" s="8"/>
      <c r="F156" s="8"/>
      <c r="G156" s="8"/>
      <c r="H156" s="8"/>
      <c r="I156" s="8"/>
      <c r="J156" s="8"/>
      <c r="K156" s="6"/>
    </row>
    <row r="157" spans="1:11" x14ac:dyDescent="0.3">
      <c r="A157" s="10" t="s">
        <v>4</v>
      </c>
      <c r="B157" s="8"/>
      <c r="C157" s="8"/>
      <c r="D157" s="8"/>
      <c r="E157" s="8"/>
      <c r="F157" s="8"/>
      <c r="G157" s="8"/>
      <c r="H157" s="8"/>
      <c r="I157" s="8"/>
      <c r="J157" s="8"/>
      <c r="K157" s="6"/>
    </row>
    <row r="158" spans="1:11" x14ac:dyDescent="0.3">
      <c r="A158" s="9" t="s">
        <v>3</v>
      </c>
      <c r="E158" s="8">
        <f>I158/K158</f>
        <v>5933141.4858807269</v>
      </c>
      <c r="I158" s="7">
        <v>5644101.0061727706</v>
      </c>
      <c r="K158" s="6">
        <f>K39</f>
        <v>0.95128373722490955</v>
      </c>
    </row>
    <row r="159" spans="1:11" x14ac:dyDescent="0.3">
      <c r="A159" s="9" t="s">
        <v>2</v>
      </c>
      <c r="E159" s="8">
        <f>I159/K159</f>
        <v>2889061.0536463689</v>
      </c>
      <c r="I159" s="7">
        <v>2748316.7961836527</v>
      </c>
      <c r="K159" s="6">
        <f>K23</f>
        <v>0.95128373722490955</v>
      </c>
    </row>
    <row r="160" spans="1:11" x14ac:dyDescent="0.3">
      <c r="A160" s="5" t="s">
        <v>1</v>
      </c>
      <c r="E160" s="4">
        <f>SUM(E158:E159)</f>
        <v>8822202.5395270959</v>
      </c>
      <c r="I160" s="4">
        <f>SUM(I158:I159)</f>
        <v>8392417.8023564238</v>
      </c>
      <c r="K160">
        <v>7.3730000000000002</v>
      </c>
    </row>
    <row r="161" spans="1:11" x14ac:dyDescent="0.3">
      <c r="K161">
        <f>K159*K160</f>
        <v>7.0138149945592581</v>
      </c>
    </row>
    <row r="162" spans="1:11" ht="15" thickBot="1" x14ac:dyDescent="0.35">
      <c r="A162" s="3" t="s">
        <v>0</v>
      </c>
      <c r="E162" s="2">
        <f>E141+E150+E155+E160</f>
        <v>256672262.1564751</v>
      </c>
      <c r="I162" s="2">
        <f>I141+I150+I155+I160</f>
        <v>243674315.08768907</v>
      </c>
    </row>
    <row r="163" spans="1:11" x14ac:dyDescent="0.3">
      <c r="E163" s="1">
        <f>E94-E162</f>
        <v>0</v>
      </c>
      <c r="I163" s="1">
        <f>I94-I162</f>
        <v>0</v>
      </c>
    </row>
  </sheetData>
  <mergeCells count="3">
    <mergeCell ref="B9:K9"/>
    <mergeCell ref="G95:J95"/>
    <mergeCell ref="A9:A10"/>
  </mergeCells>
  <pageMargins left="0.7" right="0.7" top="0.75" bottom="0.75" header="0.3" footer="0.3"/>
  <pageSetup scale="26" orientation="portrait" r:id="rId1"/>
  <rowBreaks count="1" manualBreakCount="1"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COSID</vt:lpstr>
      <vt:lpstr>COSID!Print_Titles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