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0370" windowHeight="12330"/>
  </bookViews>
  <sheets>
    <sheet name="Revenue Impact" sheetId="5" r:id="rId1"/>
    <sheet name="Present Avg Revenue Class Rate" sheetId="2" r:id="rId2"/>
    <sheet name="Sales Adj by Rev Classs" sheetId="4" r:id="rId3"/>
  </sheets>
  <definedNames>
    <definedName name="_xlnm.Print_Area" localSheetId="1">'Present Avg Revenue Class Rate'!$A$9:$Y$38</definedName>
  </definedNames>
  <calcPr calcId="145621"/>
</workbook>
</file>

<file path=xl/calcChain.xml><?xml version="1.0" encoding="utf-8"?>
<calcChain xmlns="http://schemas.openxmlformats.org/spreadsheetml/2006/main">
  <c r="J25" i="4" l="1"/>
  <c r="E25" i="4"/>
  <c r="I28" i="4"/>
  <c r="I33" i="4" s="1"/>
  <c r="H28" i="4"/>
  <c r="H33" i="4" s="1"/>
  <c r="G28" i="4"/>
  <c r="G33" i="4" s="1"/>
  <c r="F28" i="4"/>
  <c r="F33" i="4" s="1"/>
  <c r="E28" i="4"/>
  <c r="E33" i="4" s="1"/>
  <c r="I27" i="4"/>
  <c r="I32" i="4" s="1"/>
  <c r="H27" i="4"/>
  <c r="H32" i="4" s="1"/>
  <c r="G27" i="4"/>
  <c r="G32" i="4" s="1"/>
  <c r="E27" i="4"/>
  <c r="E32" i="4" s="1"/>
  <c r="D27" i="4"/>
  <c r="D32" i="4" s="1"/>
  <c r="I26" i="4"/>
  <c r="I31" i="4" s="1"/>
  <c r="H26" i="4"/>
  <c r="H31" i="4" s="1"/>
  <c r="G26" i="4"/>
  <c r="G31" i="4" s="1"/>
  <c r="F26" i="4"/>
  <c r="F31" i="4" s="1"/>
  <c r="E26" i="4"/>
  <c r="E31" i="4" s="1"/>
  <c r="D26" i="4"/>
  <c r="D31" i="4" s="1"/>
  <c r="I25" i="4"/>
  <c r="H25" i="4"/>
  <c r="G25" i="4"/>
  <c r="F25" i="4"/>
  <c r="D25" i="4"/>
  <c r="J16" i="4"/>
  <c r="J15" i="4"/>
  <c r="J14" i="4"/>
  <c r="J22" i="4" l="1"/>
  <c r="J28" i="4" s="1"/>
  <c r="J33" i="4" s="1"/>
  <c r="J21" i="4"/>
  <c r="J27" i="4" s="1"/>
  <c r="J32" i="4" s="1"/>
  <c r="F27" i="4"/>
  <c r="F32" i="4" s="1"/>
  <c r="J20" i="4"/>
  <c r="J26" i="4" s="1"/>
  <c r="J31" i="4" s="1"/>
  <c r="D28" i="4"/>
  <c r="D33" i="4" s="1"/>
  <c r="D17" i="5" l="1"/>
  <c r="D16" i="5"/>
  <c r="D15" i="5"/>
  <c r="D14" i="5"/>
  <c r="D13" i="5"/>
  <c r="D12" i="5"/>
  <c r="B17" i="5"/>
  <c r="B16" i="5"/>
  <c r="B15" i="5"/>
  <c r="B14" i="5"/>
  <c r="B13" i="5"/>
  <c r="B12" i="5"/>
  <c r="B18" i="5" l="1"/>
  <c r="D18" i="5"/>
  <c r="AA35" i="2"/>
  <c r="D24" i="5" s="1"/>
  <c r="D32" i="5" s="1"/>
  <c r="AA29" i="2"/>
  <c r="AA38" i="2" s="1"/>
  <c r="AA28" i="2"/>
  <c r="AA37" i="2" s="1"/>
  <c r="D26" i="5" s="1"/>
  <c r="D34" i="5" s="1"/>
  <c r="AA27" i="2"/>
  <c r="AA36" i="2" s="1"/>
  <c r="D25" i="5" s="1"/>
  <c r="D33" i="5" s="1"/>
  <c r="AA26" i="2"/>
  <c r="AA25" i="2"/>
  <c r="AA34" i="2" s="1"/>
  <c r="D23" i="5" s="1"/>
  <c r="D31" i="5" s="1"/>
  <c r="AA24" i="2"/>
  <c r="AA33" i="2" s="1"/>
  <c r="D22" i="5" s="1"/>
  <c r="D30" i="5" s="1"/>
  <c r="AA23" i="2"/>
  <c r="AA32" i="2" s="1"/>
  <c r="D21" i="5" s="1"/>
  <c r="D29" i="5" s="1"/>
  <c r="D35" i="5" s="1"/>
  <c r="AA15" i="2"/>
  <c r="AA16" i="2"/>
  <c r="AA17" i="2"/>
  <c r="AA18" i="2"/>
  <c r="AA19" i="2"/>
  <c r="AA20" i="2"/>
  <c r="AA14" i="2"/>
  <c r="Z29" i="2"/>
  <c r="Z28" i="2"/>
  <c r="Z37" i="2" s="1"/>
  <c r="B26" i="5" s="1"/>
  <c r="Z27" i="2"/>
  <c r="Z36" i="2" s="1"/>
  <c r="B25" i="5" s="1"/>
  <c r="Z26" i="2"/>
  <c r="Z25" i="2"/>
  <c r="Z24" i="2"/>
  <c r="Z33" i="2" s="1"/>
  <c r="B22" i="5" s="1"/>
  <c r="Z23" i="2"/>
  <c r="Z15" i="2"/>
  <c r="Z16" i="2"/>
  <c r="Z17" i="2"/>
  <c r="Z18" i="2"/>
  <c r="Z19" i="2"/>
  <c r="Z20" i="2"/>
  <c r="Z14" i="2"/>
  <c r="Z32" i="2" s="1"/>
  <c r="B21" i="5" s="1"/>
  <c r="Z34" i="2" l="1"/>
  <c r="B23" i="5" s="1"/>
  <c r="B31" i="5" s="1"/>
  <c r="Z38" i="2"/>
  <c r="Z35" i="2"/>
  <c r="B24" i="5" s="1"/>
  <c r="B32" i="5" s="1"/>
  <c r="B34" i="5"/>
  <c r="B30" i="5"/>
  <c r="B33" i="5"/>
  <c r="B29" i="5" l="1"/>
  <c r="B35" i="5" s="1"/>
</calcChain>
</file>

<file path=xl/sharedStrings.xml><?xml version="1.0" encoding="utf-8"?>
<sst xmlns="http://schemas.openxmlformats.org/spreadsheetml/2006/main" count="109" uniqueCount="70">
  <si>
    <t>Revenue Forecast 2015-2021 January 2016 FC WCEC3 Mid Course 20160111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</si>
  <si>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</si>
  <si>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</si>
  <si>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</si>
  <si>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</si>
  <si>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</si>
  <si>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</si>
  <si>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</si>
  <si>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</si>
  <si>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</si>
  <si>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</si>
  <si>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</si>
  <si>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</si>
  <si>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</si>
  <si>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</si>
  <si>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</si>
  <si>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</si>
  <si>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</si>
  <si>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</si>
  <si>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</si>
  <si>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</si>
  <si>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</si>
  <si>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</si>
  <si>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</si>
  <si>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</si>
  <si>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[ SYSTEM SALES (mWh) ]</t>
  </si>
  <si>
    <t xml:space="preserve">     [Residential]</t>
  </si>
  <si>
    <t xml:space="preserve">    [Industrial]</t>
  </si>
  <si>
    <t xml:space="preserve">   [Commercial]</t>
  </si>
  <si>
    <t xml:space="preserve">    [Residential]</t>
  </si>
  <si>
    <t xml:space="preserve">    [Street &amp; Highway]</t>
  </si>
  <si>
    <t xml:space="preserve">     [Other]</t>
  </si>
  <si>
    <t xml:space="preserve">     [Railroads &amp; Railway]</t>
  </si>
  <si>
    <t xml:space="preserve">    :[TOTAL JURISDICTIONAL SALES]</t>
  </si>
  <si>
    <t>[ BASE REVENUES ($) ]</t>
  </si>
  <si>
    <t xml:space="preserve">     [Commercial]</t>
  </si>
  <si>
    <t xml:space="preserve">     [Industrial]</t>
  </si>
  <si>
    <t xml:space="preserve">     [Street &amp; Highway]</t>
  </si>
  <si>
    <t xml:space="preserve">    :[Railroads &amp; Railways]</t>
  </si>
  <si>
    <t xml:space="preserve">     [TOTAL JURISDICTIONAL REVENUES]</t>
  </si>
  <si>
    <t>[BASE Price ($ per kWh) Current Rates Rate Class Forecast]</t>
  </si>
  <si>
    <t xml:space="preserve">    :[TOTAL]</t>
  </si>
  <si>
    <t>Billed Retail Sales MWh</t>
  </si>
  <si>
    <t>As Filed</t>
  </si>
  <si>
    <t xml:space="preserve">Residential </t>
  </si>
  <si>
    <t>Commercial</t>
  </si>
  <si>
    <t>Industrial</t>
  </si>
  <si>
    <t>SHY</t>
  </si>
  <si>
    <t>Other</t>
  </si>
  <si>
    <t>Metro</t>
  </si>
  <si>
    <t>Retail Sales</t>
  </si>
  <si>
    <t>Per Staff Interrogatory #133</t>
  </si>
  <si>
    <t>Delta</t>
  </si>
  <si>
    <t>Delta %</t>
  </si>
  <si>
    <t>Residential</t>
  </si>
  <si>
    <t>Street &amp; Highway</t>
  </si>
  <si>
    <t>Estimated Dollar Impact at Present Rates</t>
  </si>
  <si>
    <t>Total Retail</t>
  </si>
  <si>
    <t>Estimated Revenue Impact due to Sales Adjustment</t>
  </si>
  <si>
    <t>Rail Roads &amp; Railway</t>
  </si>
  <si>
    <t>Sales Adjustment converted to kWh</t>
  </si>
  <si>
    <t>Present Avg. Price by Rev Class from Revenue Forecast</t>
  </si>
  <si>
    <t>Florida Power &amp; Light Company</t>
  </si>
  <si>
    <t>Docket No. 160021-EI</t>
  </si>
  <si>
    <t>Staff's Eighteenth Set of Interrogatories</t>
  </si>
  <si>
    <t>Interrogatory No. 313</t>
  </si>
  <si>
    <t>Attachment No. 2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</si>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</sst>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3" formatCode="_(* #,##0.00_);_(* \(#,##0.00\);_(* &quot;-&quot;??_);_(@_)"/>
    <numFmt numFmtId="164" formatCode="#,##0_);[Red]\(#,##0\);&quot; &quot;"/>
    <numFmt numFmtId="165" formatCode="#,##0.0000_);[Red]\(#,##0.0000\);&quot; &quot;"/>
    <numFmt numFmtId="166" formatCode="#,##0.00000_);[Red]\(#,##0.00000\);&quot; &quot;"/>
    <numFmt numFmtId="167" formatCode="&quot;$&quot;#,##0.00000_);[Red]\(&quot;$&quot;#,##0.00000\)"/>
    <numFmt numFmtId="168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34" borderId="0"/>
    <xf numFmtId="0" fontId="1" fillId="8" borderId="8" applyNumberFormat="0" applyFont="0" applyAlignment="0" applyProtection="0"/>
    <xf numFmtId="9" fontId="22" fillId="0" borderId="0" applyFont="0" applyFill="0" applyBorder="0" applyAlignment="0" applyProtection="0"/>
  </cellStyleXfs>
  <cellXfs count="33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center"/>
    </xf>
    <xf numFmtId="3" fontId="19" fillId="0" borderId="0" xfId="0" applyNumberFormat="1" applyFont="1"/>
    <xf numFmtId="165" fontId="18" fillId="33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/>
    <xf numFmtId="0" fontId="24" fillId="0" borderId="0" xfId="0" applyFont="1"/>
    <xf numFmtId="38" fontId="24" fillId="0" borderId="0" xfId="1" applyNumberFormat="1" applyFont="1"/>
    <xf numFmtId="0" fontId="24" fillId="0" borderId="0" xfId="0" applyFont="1" applyAlignment="1">
      <alignment horizontal="left" indent="1"/>
    </xf>
    <xf numFmtId="167" fontId="24" fillId="0" borderId="0" xfId="0" applyNumberFormat="1" applyFont="1"/>
    <xf numFmtId="0" fontId="21" fillId="0" borderId="0" xfId="0" applyFont="1"/>
    <xf numFmtId="6" fontId="24" fillId="0" borderId="0" xfId="0" applyNumberFormat="1" applyFont="1"/>
    <xf numFmtId="0" fontId="25" fillId="0" borderId="0" xfId="0" applyFont="1" applyAlignment="1">
      <alignment horizontal="center"/>
    </xf>
    <xf numFmtId="0" fontId="26" fillId="0" borderId="0" xfId="0" applyFont="1"/>
    <xf numFmtId="3" fontId="0" fillId="0" borderId="0" xfId="0" applyNumberFormat="1"/>
    <xf numFmtId="37" fontId="0" fillId="0" borderId="0" xfId="0" applyNumberFormat="1"/>
    <xf numFmtId="168" fontId="0" fillId="0" borderId="0" xfId="43" applyNumberFormat="1" applyFont="1"/>
    <xf numFmtId="168" fontId="0" fillId="0" borderId="0" xfId="0" applyNumberFormat="1"/>
    <xf numFmtId="10" fontId="0" fillId="0" borderId="0" xfId="0" applyNumberFormat="1"/>
    <xf numFmtId="168" fontId="0" fillId="33" borderId="0" xfId="0" applyNumberFormat="1" applyFill="1"/>
    <xf numFmtId="10" fontId="0" fillId="33" borderId="0" xfId="0" applyNumberFormat="1" applyFill="1"/>
    <xf numFmtId="0" fontId="27" fillId="0" borderId="0" xfId="0" applyFont="1"/>
    <xf numFmtId="164" fontId="28" fillId="0" borderId="0" xfId="0" applyNumberFormat="1" applyFont="1" applyAlignment="1">
      <alignment horizontal="left"/>
    </xf>
    <xf numFmtId="0" fontId="28" fillId="0" borderId="0" xfId="0" applyFont="1"/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5"/>
    <cellStyle name="Normal 3" xfId="46"/>
    <cellStyle name="Note" xfId="16" builtinId="10" customBuiltin="1"/>
    <cellStyle name="Note 2" xfId="47"/>
    <cellStyle name="Output" xfId="11" builtinId="21" customBuiltin="1"/>
    <cellStyle name="Percent 2" xfId="4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workbookViewId="0">
      <selection activeCell="A8" sqref="A8"/>
    </sheetView>
  </sheetViews>
  <sheetFormatPr defaultColWidth="9.140625" defaultRowHeight="15.75" x14ac:dyDescent="0.25"/>
  <cols>
    <col min="1" max="1" width="58.5703125" style="15" customWidth="1"/>
    <col min="2" max="2" width="17.28515625" style="15" customWidth="1"/>
    <col min="3" max="3" width="7.42578125" style="15" customWidth="1"/>
    <col min="4" max="4" width="17.28515625" style="15" customWidth="1"/>
    <col min="5" max="16384" width="9.140625" style="15"/>
  </cols>
  <sheetData>
    <row r="1" spans="1:4" ht="15.6" x14ac:dyDescent="0.3">
      <c r="A1" s="30" t="s">
        <v>62</v>
      </c>
    </row>
    <row r="2" spans="1:4" ht="15.6" x14ac:dyDescent="0.3">
      <c r="A2" s="30" t="s">
        <v>63</v>
      </c>
    </row>
    <row r="3" spans="1:4" ht="15.6" x14ac:dyDescent="0.3">
      <c r="A3" s="30" t="s">
        <v>64</v>
      </c>
    </row>
    <row r="4" spans="1:4" ht="15.6" x14ac:dyDescent="0.3">
      <c r="A4" s="30" t="s">
        <v>65</v>
      </c>
    </row>
    <row r="5" spans="1:4" ht="15.6" x14ac:dyDescent="0.3">
      <c r="A5" s="30" t="s">
        <v>66</v>
      </c>
    </row>
    <row r="6" spans="1:4" ht="15.6" x14ac:dyDescent="0.3">
      <c r="A6" s="30" t="s">
        <v>67</v>
      </c>
    </row>
    <row r="9" spans="1:4" ht="18" x14ac:dyDescent="0.35">
      <c r="A9" s="22" t="s">
        <v>58</v>
      </c>
    </row>
    <row r="11" spans="1:4" ht="15.6" x14ac:dyDescent="0.3">
      <c r="A11" s="19" t="s">
        <v>60</v>
      </c>
      <c r="B11" s="21">
        <v>2017</v>
      </c>
      <c r="C11" s="19"/>
      <c r="D11" s="21">
        <v>2018</v>
      </c>
    </row>
    <row r="12" spans="1:4" ht="15.6" x14ac:dyDescent="0.3">
      <c r="A12" s="17" t="s">
        <v>54</v>
      </c>
      <c r="B12" s="16">
        <f>'Sales Adj by Rev Classs'!$D$27*1000</f>
        <v>70102648.94323051</v>
      </c>
      <c r="D12" s="16">
        <f>'Sales Adj by Rev Classs'!$D$28*1000</f>
        <v>89387916.905559599</v>
      </c>
    </row>
    <row r="13" spans="1:4" ht="15.6" x14ac:dyDescent="0.3">
      <c r="A13" s="17" t="s">
        <v>45</v>
      </c>
      <c r="B13" s="16">
        <f>'Sales Adj by Rev Classs'!$E$27*1000</f>
        <v>56124978.539414704</v>
      </c>
      <c r="D13" s="16">
        <f>'Sales Adj by Rev Classs'!$E$28*1000</f>
        <v>71746238.519735634</v>
      </c>
    </row>
    <row r="14" spans="1:4" ht="15.6" x14ac:dyDescent="0.3">
      <c r="A14" s="17" t="s">
        <v>46</v>
      </c>
      <c r="B14" s="16">
        <f>'Sales Adj by Rev Classs'!$F$27*1000</f>
        <v>-106773252.25673243</v>
      </c>
      <c r="D14" s="16">
        <f>'Sales Adj by Rev Classs'!$F$28*1000</f>
        <v>-136283649.37543264</v>
      </c>
    </row>
    <row r="15" spans="1:4" ht="15.6" x14ac:dyDescent="0.3">
      <c r="A15" s="17" t="s">
        <v>55</v>
      </c>
      <c r="B15" s="16">
        <f>'Sales Adj by Rev Classs'!$G$27*1000</f>
        <v>-15682433.499113481</v>
      </c>
      <c r="D15" s="16">
        <f>'Sales Adj by Rev Classs'!$G$28*1000</f>
        <v>-20136108.54133923</v>
      </c>
    </row>
    <row r="16" spans="1:4" ht="15.6" x14ac:dyDescent="0.3">
      <c r="A16" s="17" t="s">
        <v>48</v>
      </c>
      <c r="B16" s="16">
        <f>'Sales Adj by Rev Classs'!$H$27*1000</f>
        <v>-771479.01114655542</v>
      </c>
      <c r="D16" s="16">
        <f>'Sales Adj by Rev Classs'!$H$28*1000</f>
        <v>-964701.60307104012</v>
      </c>
    </row>
    <row r="17" spans="1:4" ht="15.6" x14ac:dyDescent="0.3">
      <c r="A17" s="17" t="s">
        <v>59</v>
      </c>
      <c r="B17" s="16">
        <f>'Sales Adj by Rev Classs'!$I$27*1000</f>
        <v>-3000462.7156485948</v>
      </c>
      <c r="D17" s="16">
        <f>'Sales Adj by Rev Classs'!$I$28*1000</f>
        <v>-3749695.9054575418</v>
      </c>
    </row>
    <row r="18" spans="1:4" ht="15.6" x14ac:dyDescent="0.3">
      <c r="A18" s="17" t="s">
        <v>57</v>
      </c>
      <c r="B18" s="16">
        <f>SUM(B12:B17)</f>
        <v>4.1476450860500336E-6</v>
      </c>
      <c r="D18" s="16">
        <f>SUM(D12:D17)</f>
        <v>-5.2182003855705261E-6</v>
      </c>
    </row>
    <row r="20" spans="1:4" ht="15.6" x14ac:dyDescent="0.3">
      <c r="A20" s="19" t="s">
        <v>61</v>
      </c>
      <c r="B20" s="21">
        <v>2017</v>
      </c>
      <c r="C20" s="19"/>
      <c r="D20" s="21">
        <v>2018</v>
      </c>
    </row>
    <row r="21" spans="1:4" ht="15.6" x14ac:dyDescent="0.3">
      <c r="A21" s="17" t="s">
        <v>54</v>
      </c>
      <c r="B21" s="18">
        <f>'Present Avg Revenue Class Rate'!Z32</f>
        <v>6.1560353231325464E-2</v>
      </c>
      <c r="C21" s="18"/>
      <c r="D21" s="18">
        <f>'Present Avg Revenue Class Rate'!AA32</f>
        <v>6.1599705374945878E-2</v>
      </c>
    </row>
    <row r="22" spans="1:4" ht="15.6" x14ac:dyDescent="0.3">
      <c r="A22" s="17" t="s">
        <v>45</v>
      </c>
      <c r="B22" s="18">
        <f>'Present Avg Revenue Class Rate'!Z33</f>
        <v>4.3167466246589313E-2</v>
      </c>
      <c r="C22" s="18"/>
      <c r="D22" s="18">
        <f>'Present Avg Revenue Class Rate'!AA33</f>
        <v>4.3194653038025867E-2</v>
      </c>
    </row>
    <row r="23" spans="1:4" ht="15.6" x14ac:dyDescent="0.3">
      <c r="A23" s="17" t="s">
        <v>46</v>
      </c>
      <c r="B23" s="18">
        <f>'Present Avg Revenue Class Rate'!Z34</f>
        <v>2.5430341451167685E-2</v>
      </c>
      <c r="C23" s="18"/>
      <c r="D23" s="18">
        <f>'Present Avg Revenue Class Rate'!AA34</f>
        <v>2.5437879940389027E-2</v>
      </c>
    </row>
    <row r="24" spans="1:4" ht="15.6" x14ac:dyDescent="0.3">
      <c r="A24" s="17" t="s">
        <v>55</v>
      </c>
      <c r="B24" s="18">
        <f>'Present Avg Revenue Class Rate'!Z35</f>
        <v>0.12633721674562295</v>
      </c>
      <c r="C24" s="18"/>
      <c r="D24" s="18">
        <f>'Present Avg Revenue Class Rate'!AA35</f>
        <v>0.12712846416095211</v>
      </c>
    </row>
    <row r="25" spans="1:4" ht="15.6" x14ac:dyDescent="0.3">
      <c r="A25" s="17" t="s">
        <v>48</v>
      </c>
      <c r="B25" s="18">
        <f>'Present Avg Revenue Class Rate'!Z36</f>
        <v>5.843821224642165E-2</v>
      </c>
      <c r="C25" s="18"/>
      <c r="D25" s="18">
        <f>'Present Avg Revenue Class Rate'!AA36</f>
        <v>5.8201309982417918E-2</v>
      </c>
    </row>
    <row r="26" spans="1:4" ht="15.6" x14ac:dyDescent="0.3">
      <c r="A26" s="17" t="s">
        <v>59</v>
      </c>
      <c r="B26" s="18">
        <f>'Present Avg Revenue Class Rate'!Z37</f>
        <v>4.4863582108364337E-2</v>
      </c>
      <c r="C26" s="18"/>
      <c r="D26" s="18">
        <f>'Present Avg Revenue Class Rate'!AA37</f>
        <v>4.481748762203154E-2</v>
      </c>
    </row>
    <row r="28" spans="1:4" ht="15.6" x14ac:dyDescent="0.3">
      <c r="A28" s="19" t="s">
        <v>56</v>
      </c>
      <c r="B28" s="21">
        <v>2017</v>
      </c>
      <c r="C28" s="19"/>
      <c r="D28" s="21">
        <v>2018</v>
      </c>
    </row>
    <row r="29" spans="1:4" ht="15.6" x14ac:dyDescent="0.3">
      <c r="A29" s="17" t="s">
        <v>54</v>
      </c>
      <c r="B29" s="20">
        <f>ROUND(B12*B21,2)</f>
        <v>4315543.83</v>
      </c>
      <c r="D29" s="20">
        <f>ROUND(D12*D21,2)</f>
        <v>5506269.3499999996</v>
      </c>
    </row>
    <row r="30" spans="1:4" ht="15.6" x14ac:dyDescent="0.3">
      <c r="A30" s="17" t="s">
        <v>45</v>
      </c>
      <c r="B30" s="20">
        <f t="shared" ref="B30:B34" si="0">ROUND(B13*B22,2)</f>
        <v>2422773.12</v>
      </c>
      <c r="D30" s="20">
        <f t="shared" ref="D30" si="1">ROUND(D13*D22,2)</f>
        <v>3099053.88</v>
      </c>
    </row>
    <row r="31" spans="1:4" ht="15.6" x14ac:dyDescent="0.3">
      <c r="A31" s="17" t="s">
        <v>46</v>
      </c>
      <c r="B31" s="20">
        <f t="shared" si="0"/>
        <v>-2715280.26</v>
      </c>
      <c r="D31" s="20">
        <f t="shared" ref="D31" si="2">ROUND(D14*D23,2)</f>
        <v>-3466767.11</v>
      </c>
    </row>
    <row r="32" spans="1:4" ht="15.6" x14ac:dyDescent="0.3">
      <c r="A32" s="17" t="s">
        <v>55</v>
      </c>
      <c r="B32" s="20">
        <f t="shared" si="0"/>
        <v>-1981275</v>
      </c>
      <c r="D32" s="20">
        <f t="shared" ref="D32" si="3">ROUND(D15*D24,2)</f>
        <v>-2559872.5499999998</v>
      </c>
    </row>
    <row r="33" spans="1:4" ht="15.6" x14ac:dyDescent="0.3">
      <c r="A33" s="17" t="s">
        <v>48</v>
      </c>
      <c r="B33" s="20">
        <f t="shared" si="0"/>
        <v>-45083.85</v>
      </c>
      <c r="D33" s="20">
        <f t="shared" ref="D33" si="4">ROUND(D16*D25,2)</f>
        <v>-56146.9</v>
      </c>
    </row>
    <row r="34" spans="1:4" ht="15.6" x14ac:dyDescent="0.3">
      <c r="A34" s="17" t="s">
        <v>59</v>
      </c>
      <c r="B34" s="20">
        <f t="shared" si="0"/>
        <v>-134611.51</v>
      </c>
      <c r="D34" s="20">
        <f t="shared" ref="D34" si="5">ROUND(D17*D26,2)</f>
        <v>-168051.95</v>
      </c>
    </row>
    <row r="35" spans="1:4" ht="15.6" x14ac:dyDescent="0.3">
      <c r="A35" s="17" t="s">
        <v>57</v>
      </c>
      <c r="B35" s="20">
        <f>SUM(B29:B34)</f>
        <v>1862066.3300000003</v>
      </c>
      <c r="D35" s="20">
        <f>SUM(D29:D34)</f>
        <v>2354484.7200000011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7"/>
  <sheetViews>
    <sheetView workbookViewId="0">
      <pane xSplit="1" ySplit="11" topLeftCell="K12" activePane="bottomRight" state="frozen"/>
      <selection activeCell="A6" sqref="A6"/>
      <selection pane="topRight" activeCell="A6" sqref="A6"/>
      <selection pane="bottomLeft" activeCell="A6" sqref="A6"/>
      <selection pane="bottomRight" activeCell="L4" sqref="L4"/>
    </sheetView>
  </sheetViews>
  <sheetFormatPr defaultColWidth="9.140625" defaultRowHeight="12.75" x14ac:dyDescent="0.2"/>
  <cols>
    <col min="1" max="1" width="43.7109375" style="2" bestFit="1" customWidth="1"/>
    <col min="2" max="7" width="11.28515625" style="1" bestFit="1" customWidth="1"/>
    <col min="8" max="10" width="12.140625" style="1" bestFit="1" customWidth="1"/>
    <col min="11" max="19" width="11.28515625" style="1" bestFit="1" customWidth="1"/>
    <col min="20" max="22" width="12.140625" style="1" bestFit="1" customWidth="1"/>
    <col min="23" max="25" width="11.28515625" style="1" bestFit="1" customWidth="1"/>
    <col min="26" max="26" width="15.42578125" style="9" customWidth="1"/>
    <col min="27" max="27" width="14.28515625" style="1" customWidth="1"/>
    <col min="28" max="16384" width="9.140625" style="1"/>
  </cols>
  <sheetData>
    <row r="1" spans="1:27" ht="15.6" x14ac:dyDescent="0.3">
      <c r="A1" s="31" t="s">
        <v>62</v>
      </c>
    </row>
    <row r="2" spans="1:27" ht="15.6" x14ac:dyDescent="0.3">
      <c r="A2" s="31" t="s">
        <v>63</v>
      </c>
    </row>
    <row r="3" spans="1:27" ht="15.6" x14ac:dyDescent="0.3">
      <c r="A3" s="31" t="s">
        <v>64</v>
      </c>
    </row>
    <row r="4" spans="1:27" ht="15.6" x14ac:dyDescent="0.3">
      <c r="A4" s="31" t="s">
        <v>65</v>
      </c>
    </row>
    <row r="5" spans="1:27" ht="15.6" x14ac:dyDescent="0.3">
      <c r="A5" s="31" t="s">
        <v>66</v>
      </c>
    </row>
    <row r="6" spans="1:27" ht="15.6" x14ac:dyDescent="0.3">
      <c r="A6" s="31" t="s">
        <v>68</v>
      </c>
    </row>
    <row r="9" spans="1:27" s="3" customFormat="1" ht="13.9" x14ac:dyDescent="0.3">
      <c r="A9" s="4"/>
      <c r="Z9" s="9"/>
    </row>
    <row r="10" spans="1:27" s="3" customFormat="1" ht="21.6" x14ac:dyDescent="0.3">
      <c r="A10" s="4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10">
        <v>2017</v>
      </c>
      <c r="AA10" s="10">
        <v>2018</v>
      </c>
    </row>
    <row r="11" spans="1:27" s="3" customFormat="1" ht="13.9" x14ac:dyDescent="0.3">
      <c r="A11" s="4"/>
      <c r="Z11" s="9"/>
    </row>
    <row r="13" spans="1:27" ht="13.9" x14ac:dyDescent="0.3">
      <c r="A13" s="2" t="s">
        <v>25</v>
      </c>
      <c r="Z13" s="11"/>
    </row>
    <row r="14" spans="1:27" ht="13.9" x14ac:dyDescent="0.3">
      <c r="A14" s="2" t="s">
        <v>29</v>
      </c>
      <c r="B14" s="1">
        <v>4461672282</v>
      </c>
      <c r="C14" s="1">
        <v>3963138332</v>
      </c>
      <c r="D14" s="1">
        <v>3880697821</v>
      </c>
      <c r="E14" s="1">
        <v>3975329628</v>
      </c>
      <c r="F14" s="1">
        <v>4633241149</v>
      </c>
      <c r="G14" s="1">
        <v>5292484920</v>
      </c>
      <c r="H14" s="1">
        <v>5762916096</v>
      </c>
      <c r="I14" s="1">
        <v>5894213944</v>
      </c>
      <c r="J14" s="1">
        <v>5706833783</v>
      </c>
      <c r="K14" s="1">
        <v>5136409614</v>
      </c>
      <c r="L14" s="1">
        <v>4242899814</v>
      </c>
      <c r="M14" s="1">
        <v>4075359844</v>
      </c>
      <c r="N14" s="1">
        <v>4483162386</v>
      </c>
      <c r="O14" s="1">
        <v>3973240363</v>
      </c>
      <c r="P14" s="1">
        <v>3901227332</v>
      </c>
      <c r="Q14" s="1">
        <v>4006416610</v>
      </c>
      <c r="R14" s="1">
        <v>4671237561</v>
      </c>
      <c r="S14" s="1">
        <v>5329517746</v>
      </c>
      <c r="T14" s="1">
        <v>5800193934</v>
      </c>
      <c r="U14" s="1">
        <v>5930494909</v>
      </c>
      <c r="V14" s="1">
        <v>5745916292</v>
      </c>
      <c r="W14" s="1">
        <v>5168960342</v>
      </c>
      <c r="X14" s="1">
        <v>4272587537</v>
      </c>
      <c r="Y14" s="1">
        <v>4109530755</v>
      </c>
      <c r="Z14" s="11">
        <f>SUM(B14:M14)</f>
        <v>57025197227</v>
      </c>
      <c r="AA14" s="1">
        <f>SUM(N14:Y14)</f>
        <v>57392485767</v>
      </c>
    </row>
    <row r="15" spans="1:27" ht="13.9" x14ac:dyDescent="0.3">
      <c r="A15" s="2" t="s">
        <v>28</v>
      </c>
      <c r="B15" s="1">
        <v>3821826354</v>
      </c>
      <c r="C15" s="1">
        <v>3374097970</v>
      </c>
      <c r="D15" s="1">
        <v>3465774173</v>
      </c>
      <c r="E15" s="1">
        <v>3558275716</v>
      </c>
      <c r="F15" s="1">
        <v>3909779817</v>
      </c>
      <c r="G15" s="1">
        <v>4108841038</v>
      </c>
      <c r="H15" s="1">
        <v>4254708773</v>
      </c>
      <c r="I15" s="1">
        <v>4255317659</v>
      </c>
      <c r="J15" s="1">
        <v>4216187498</v>
      </c>
      <c r="K15" s="1">
        <v>3993991183</v>
      </c>
      <c r="L15" s="1">
        <v>3673900504</v>
      </c>
      <c r="M15" s="1">
        <v>3730705205</v>
      </c>
      <c r="N15" s="1">
        <v>3820988194</v>
      </c>
      <c r="O15" s="1">
        <v>3379018101</v>
      </c>
      <c r="P15" s="1">
        <v>3478017429</v>
      </c>
      <c r="Q15" s="1">
        <v>3576641777</v>
      </c>
      <c r="R15" s="1">
        <v>3929667683</v>
      </c>
      <c r="S15" s="1">
        <v>4128442755</v>
      </c>
      <c r="T15" s="1">
        <v>4271270083</v>
      </c>
      <c r="U15" s="1">
        <v>4270811656</v>
      </c>
      <c r="V15" s="1">
        <v>4226741873</v>
      </c>
      <c r="W15" s="1">
        <v>4009106601</v>
      </c>
      <c r="X15" s="1">
        <v>3691551925</v>
      </c>
      <c r="Y15" s="1">
        <v>3751632830</v>
      </c>
      <c r="Z15" s="11">
        <f t="shared" ref="Z15:Z20" si="0">SUM(B15:M15)</f>
        <v>46363405890</v>
      </c>
      <c r="AA15" s="1">
        <f t="shared" ref="AA15:AA20" si="1">SUM(N15:Y15)</f>
        <v>46533890907</v>
      </c>
    </row>
    <row r="16" spans="1:27" ht="13.9" x14ac:dyDescent="0.3">
      <c r="A16" s="2" t="s">
        <v>27</v>
      </c>
      <c r="B16" s="1">
        <v>267279983</v>
      </c>
      <c r="C16" s="1">
        <v>266885962</v>
      </c>
      <c r="D16" s="1">
        <v>267898619</v>
      </c>
      <c r="E16" s="1">
        <v>269037961</v>
      </c>
      <c r="F16" s="1">
        <v>270946272</v>
      </c>
      <c r="G16" s="1">
        <v>272468128</v>
      </c>
      <c r="H16" s="1">
        <v>273810811</v>
      </c>
      <c r="I16" s="1">
        <v>274418708</v>
      </c>
      <c r="J16" s="1">
        <v>274310704</v>
      </c>
      <c r="K16" s="1">
        <v>273586264</v>
      </c>
      <c r="L16" s="1">
        <v>272316585</v>
      </c>
      <c r="M16" s="1">
        <v>272388545</v>
      </c>
      <c r="N16" s="1">
        <v>273362266</v>
      </c>
      <c r="O16" s="1">
        <v>272877793</v>
      </c>
      <c r="P16" s="1">
        <v>273736738</v>
      </c>
      <c r="Q16" s="1">
        <v>274736874</v>
      </c>
      <c r="R16" s="1">
        <v>276465868</v>
      </c>
      <c r="S16" s="1">
        <v>277849627</v>
      </c>
      <c r="T16" s="1">
        <v>279029293</v>
      </c>
      <c r="U16" s="1">
        <v>279518314</v>
      </c>
      <c r="V16" s="1">
        <v>279274874</v>
      </c>
      <c r="W16" s="1">
        <v>278454770</v>
      </c>
      <c r="X16" s="1">
        <v>277083274</v>
      </c>
      <c r="Y16" s="1">
        <v>277055122</v>
      </c>
      <c r="Z16" s="11">
        <f t="shared" si="0"/>
        <v>3255348542</v>
      </c>
      <c r="AA16" s="1">
        <f t="shared" si="1"/>
        <v>3319444813</v>
      </c>
    </row>
    <row r="17" spans="1:27" ht="13.9" x14ac:dyDescent="0.3">
      <c r="A17" s="2" t="s">
        <v>30</v>
      </c>
      <c r="B17" s="1">
        <v>42611692</v>
      </c>
      <c r="C17" s="1">
        <v>39408774</v>
      </c>
      <c r="D17" s="1">
        <v>39468885</v>
      </c>
      <c r="E17" s="1">
        <v>41368318</v>
      </c>
      <c r="F17" s="1">
        <v>41127269</v>
      </c>
      <c r="G17" s="1">
        <v>38357738</v>
      </c>
      <c r="H17" s="1">
        <v>39853024</v>
      </c>
      <c r="I17" s="1">
        <v>46550704</v>
      </c>
      <c r="J17" s="1">
        <v>40778945</v>
      </c>
      <c r="K17" s="1">
        <v>37935778</v>
      </c>
      <c r="L17" s="1">
        <v>37450786</v>
      </c>
      <c r="M17" s="1">
        <v>43481577</v>
      </c>
      <c r="N17" s="1">
        <v>43527953</v>
      </c>
      <c r="O17" s="1">
        <v>40254115</v>
      </c>
      <c r="P17" s="1">
        <v>40313470</v>
      </c>
      <c r="Q17" s="1">
        <v>42251415</v>
      </c>
      <c r="R17" s="1">
        <v>42003108</v>
      </c>
      <c r="S17" s="1">
        <v>39172636</v>
      </c>
      <c r="T17" s="1">
        <v>40697659</v>
      </c>
      <c r="U17" s="1">
        <v>47534925</v>
      </c>
      <c r="V17" s="1">
        <v>41639074</v>
      </c>
      <c r="W17" s="1">
        <v>38734030</v>
      </c>
      <c r="X17" s="1">
        <v>38236956</v>
      </c>
      <c r="Y17" s="1">
        <v>44392176</v>
      </c>
      <c r="Z17" s="11">
        <f t="shared" si="0"/>
        <v>488393490</v>
      </c>
      <c r="AA17" s="1">
        <f t="shared" si="1"/>
        <v>498757517</v>
      </c>
    </row>
    <row r="18" spans="1:27" ht="13.9" x14ac:dyDescent="0.3">
      <c r="A18" s="2" t="s">
        <v>31</v>
      </c>
      <c r="B18" s="1">
        <v>1657647</v>
      </c>
      <c r="C18" s="1">
        <v>1719793</v>
      </c>
      <c r="D18" s="1">
        <v>1951535</v>
      </c>
      <c r="E18" s="1">
        <v>1922737</v>
      </c>
      <c r="F18" s="1">
        <v>2085358</v>
      </c>
      <c r="G18" s="1">
        <v>2012354</v>
      </c>
      <c r="H18" s="1">
        <v>1905618</v>
      </c>
      <c r="I18" s="1">
        <v>1899636</v>
      </c>
      <c r="J18" s="1">
        <v>2048858</v>
      </c>
      <c r="K18" s="1">
        <v>1967866</v>
      </c>
      <c r="L18" s="1">
        <v>1926494</v>
      </c>
      <c r="M18" s="1">
        <v>1825845</v>
      </c>
      <c r="N18" s="1">
        <v>1661664</v>
      </c>
      <c r="O18" s="1">
        <v>1728299</v>
      </c>
      <c r="P18" s="1">
        <v>1931623</v>
      </c>
      <c r="Q18" s="1">
        <v>1905679</v>
      </c>
      <c r="R18" s="1">
        <v>2174821</v>
      </c>
      <c r="S18" s="1">
        <v>2017400</v>
      </c>
      <c r="T18" s="1">
        <v>1920801</v>
      </c>
      <c r="U18" s="1">
        <v>1901183</v>
      </c>
      <c r="V18" s="1">
        <v>2067814</v>
      </c>
      <c r="W18" s="1">
        <v>1976316</v>
      </c>
      <c r="X18" s="1">
        <v>1934861</v>
      </c>
      <c r="Y18" s="1">
        <v>1835566</v>
      </c>
      <c r="Z18" s="11">
        <f t="shared" si="0"/>
        <v>22923741</v>
      </c>
      <c r="AA18" s="1">
        <f t="shared" si="1"/>
        <v>23056027</v>
      </c>
    </row>
    <row r="19" spans="1:27" ht="13.9" x14ac:dyDescent="0.3">
      <c r="A19" s="2" t="s">
        <v>32</v>
      </c>
      <c r="B19" s="1">
        <v>7722488</v>
      </c>
      <c r="C19" s="1">
        <v>7033163</v>
      </c>
      <c r="D19" s="1">
        <v>6654900</v>
      </c>
      <c r="E19" s="1">
        <v>7772538</v>
      </c>
      <c r="F19" s="1">
        <v>7766500</v>
      </c>
      <c r="G19" s="1">
        <v>7705775</v>
      </c>
      <c r="H19" s="1">
        <v>8084445</v>
      </c>
      <c r="I19" s="1">
        <v>8169352</v>
      </c>
      <c r="J19" s="1">
        <v>8099506</v>
      </c>
      <c r="K19" s="1">
        <v>8011486</v>
      </c>
      <c r="L19" s="1">
        <v>7259718</v>
      </c>
      <c r="M19" s="1">
        <v>6928425</v>
      </c>
      <c r="N19" s="1">
        <v>7738456</v>
      </c>
      <c r="O19" s="1">
        <v>7064794</v>
      </c>
      <c r="P19" s="1">
        <v>6633200</v>
      </c>
      <c r="Q19" s="1">
        <v>7682281</v>
      </c>
      <c r="R19" s="1">
        <v>7861525</v>
      </c>
      <c r="S19" s="1">
        <v>7721438</v>
      </c>
      <c r="T19" s="1">
        <v>8117627</v>
      </c>
      <c r="U19" s="1">
        <v>8140185</v>
      </c>
      <c r="V19" s="1">
        <v>8081455</v>
      </c>
      <c r="W19" s="1">
        <v>8007930</v>
      </c>
      <c r="X19" s="1">
        <v>7271090</v>
      </c>
      <c r="Y19" s="1">
        <v>6921163</v>
      </c>
      <c r="Z19" s="11">
        <f t="shared" si="0"/>
        <v>91208296</v>
      </c>
      <c r="AA19" s="1">
        <f t="shared" si="1"/>
        <v>91241144</v>
      </c>
    </row>
    <row r="20" spans="1:27" ht="13.9" x14ac:dyDescent="0.3">
      <c r="A20" s="2" t="s">
        <v>33</v>
      </c>
      <c r="B20" s="1">
        <v>8602770446</v>
      </c>
      <c r="C20" s="1">
        <v>7652283994</v>
      </c>
      <c r="D20" s="1">
        <v>7662445933</v>
      </c>
      <c r="E20" s="1">
        <v>7853706898</v>
      </c>
      <c r="F20" s="1">
        <v>8864946365</v>
      </c>
      <c r="G20" s="1">
        <v>9721869953</v>
      </c>
      <c r="H20" s="1">
        <v>10341278767</v>
      </c>
      <c r="I20" s="1">
        <v>10480570003</v>
      </c>
      <c r="J20" s="1">
        <v>10248259294</v>
      </c>
      <c r="K20" s="1">
        <v>9451902191</v>
      </c>
      <c r="L20" s="1">
        <v>8235753901</v>
      </c>
      <c r="M20" s="1">
        <v>8130689441</v>
      </c>
      <c r="N20" s="1">
        <v>8630440919</v>
      </c>
      <c r="O20" s="1">
        <v>7674183465</v>
      </c>
      <c r="P20" s="1">
        <v>7701859792</v>
      </c>
      <c r="Q20" s="1">
        <v>7909634636</v>
      </c>
      <c r="R20" s="1">
        <v>8929410566</v>
      </c>
      <c r="S20" s="1">
        <v>9784721602</v>
      </c>
      <c r="T20" s="1">
        <v>10401229397</v>
      </c>
      <c r="U20" s="1">
        <v>10538401172</v>
      </c>
      <c r="V20" s="1">
        <v>10303721382</v>
      </c>
      <c r="W20" s="1">
        <v>9505239989</v>
      </c>
      <c r="X20" s="1">
        <v>8288665643</v>
      </c>
      <c r="Y20" s="1">
        <v>8191367612</v>
      </c>
      <c r="Z20" s="11">
        <f t="shared" si="0"/>
        <v>107246477186</v>
      </c>
      <c r="AA20" s="1">
        <f t="shared" si="1"/>
        <v>107858876175</v>
      </c>
    </row>
    <row r="21" spans="1:27" ht="13.9" x14ac:dyDescent="0.3">
      <c r="Z21" s="11"/>
    </row>
    <row r="22" spans="1:27" ht="13.9" x14ac:dyDescent="0.3">
      <c r="A22" s="2" t="s">
        <v>34</v>
      </c>
      <c r="Z22" s="11"/>
    </row>
    <row r="23" spans="1:27" ht="13.9" x14ac:dyDescent="0.3">
      <c r="A23" s="2" t="s">
        <v>26</v>
      </c>
      <c r="B23" s="1">
        <v>273683626.36788499</v>
      </c>
      <c r="C23" s="1">
        <v>244726304.15331799</v>
      </c>
      <c r="D23" s="1">
        <v>240549627.13806999</v>
      </c>
      <c r="E23" s="1">
        <v>247566914.83300501</v>
      </c>
      <c r="F23" s="1">
        <v>286332572.78344399</v>
      </c>
      <c r="G23" s="1">
        <v>324439099.48872399</v>
      </c>
      <c r="H23" s="1">
        <v>352648626.511011</v>
      </c>
      <c r="I23" s="1">
        <v>360606831.19655502</v>
      </c>
      <c r="J23" s="1">
        <v>350430393.357068</v>
      </c>
      <c r="K23" s="1">
        <v>315042399.56505799</v>
      </c>
      <c r="L23" s="1">
        <v>262224349.67668</v>
      </c>
      <c r="M23" s="1">
        <v>252240539.30930299</v>
      </c>
      <c r="N23" s="1">
        <v>275253462.00730997</v>
      </c>
      <c r="O23" s="1">
        <v>245704610.43014801</v>
      </c>
      <c r="P23" s="1">
        <v>242084099.618918</v>
      </c>
      <c r="Q23" s="1">
        <v>249674628.57684401</v>
      </c>
      <c r="R23" s="1">
        <v>288811000.37782001</v>
      </c>
      <c r="S23" s="1">
        <v>326850447.781506</v>
      </c>
      <c r="T23" s="1">
        <v>355068586.03062201</v>
      </c>
      <c r="U23" s="1">
        <v>362971309.92684901</v>
      </c>
      <c r="V23" s="1">
        <v>352960418.66785002</v>
      </c>
      <c r="W23" s="1">
        <v>317215231.24312901</v>
      </c>
      <c r="X23" s="1">
        <v>264256026.608026</v>
      </c>
      <c r="Y23" s="1">
        <v>254510392.713952</v>
      </c>
      <c r="Z23" s="11">
        <f>SUM(B23:M23)</f>
        <v>3510491284.3801212</v>
      </c>
      <c r="AA23" s="1">
        <f>SUM(N23:Y23)</f>
        <v>3535360213.9829745</v>
      </c>
    </row>
    <row r="24" spans="1:27" ht="13.9" x14ac:dyDescent="0.3">
      <c r="A24" s="2" t="s">
        <v>35</v>
      </c>
      <c r="B24" s="1">
        <v>164771929.24272799</v>
      </c>
      <c r="C24" s="1">
        <v>151454251.43644601</v>
      </c>
      <c r="D24" s="1">
        <v>156888579.87937301</v>
      </c>
      <c r="E24" s="1">
        <v>157123145.77316099</v>
      </c>
      <c r="F24" s="1">
        <v>167745913.62999299</v>
      </c>
      <c r="G24" s="1">
        <v>173907516.14235601</v>
      </c>
      <c r="H24" s="1">
        <v>178809184.51378101</v>
      </c>
      <c r="I24" s="1">
        <v>178364969.582986</v>
      </c>
      <c r="J24" s="1">
        <v>175851624.648128</v>
      </c>
      <c r="K24" s="1">
        <v>171399916.832528</v>
      </c>
      <c r="L24" s="1">
        <v>161634102.08128801</v>
      </c>
      <c r="M24" s="1">
        <v>163439625.07072699</v>
      </c>
      <c r="N24" s="1">
        <v>164875113.47618601</v>
      </c>
      <c r="O24" s="1">
        <v>151813745.40699801</v>
      </c>
      <c r="P24" s="1">
        <v>157557156.992589</v>
      </c>
      <c r="Q24" s="1">
        <v>158032867.607169</v>
      </c>
      <c r="R24" s="1">
        <v>168684567.87499699</v>
      </c>
      <c r="S24" s="1">
        <v>174823218.023873</v>
      </c>
      <c r="T24" s="1">
        <v>179609465.66842899</v>
      </c>
      <c r="U24" s="1">
        <v>179119281.196419</v>
      </c>
      <c r="V24" s="1">
        <v>176406935.951565</v>
      </c>
      <c r="W24" s="1">
        <v>172148153.70291001</v>
      </c>
      <c r="X24" s="1">
        <v>162500262.50999901</v>
      </c>
      <c r="Y24" s="1">
        <v>164444503.826078</v>
      </c>
      <c r="Z24" s="11">
        <f t="shared" ref="Z24:Z29" si="2">SUM(B24:M24)</f>
        <v>2001390758.8334951</v>
      </c>
      <c r="AA24" s="1">
        <f t="shared" ref="AA24:AA29" si="3">SUM(N24:Y24)</f>
        <v>2010015272.2372119</v>
      </c>
    </row>
    <row r="25" spans="1:27" ht="13.9" x14ac:dyDescent="0.3">
      <c r="A25" s="2" t="s">
        <v>36</v>
      </c>
      <c r="B25" s="1">
        <v>6617792.6709300801</v>
      </c>
      <c r="C25" s="1">
        <v>6999237.8409986002</v>
      </c>
      <c r="D25" s="1">
        <v>7004529.0088298796</v>
      </c>
      <c r="E25" s="1">
        <v>6919798.62116451</v>
      </c>
      <c r="F25" s="1">
        <v>6809984.7561513605</v>
      </c>
      <c r="G25" s="1">
        <v>6890128.5761716301</v>
      </c>
      <c r="H25" s="1">
        <v>6963584.1254139496</v>
      </c>
      <c r="I25" s="1">
        <v>6974230.9822061704</v>
      </c>
      <c r="J25" s="1">
        <v>6822625.3904272104</v>
      </c>
      <c r="K25" s="1">
        <v>7033594.7336902199</v>
      </c>
      <c r="L25" s="1">
        <v>6905176.7169177802</v>
      </c>
      <c r="M25" s="1">
        <v>6843941.5427195001</v>
      </c>
      <c r="N25" s="1">
        <v>6775305.5831617704</v>
      </c>
      <c r="O25" s="1">
        <v>7160976.0046757404</v>
      </c>
      <c r="P25" s="1">
        <v>7161896.7735984204</v>
      </c>
      <c r="Q25" s="1">
        <v>7070213.53715315</v>
      </c>
      <c r="R25" s="1">
        <v>6953437.1890285304</v>
      </c>
      <c r="S25" s="1">
        <v>7029984.7753833998</v>
      </c>
      <c r="T25" s="1">
        <v>7099624.8861765396</v>
      </c>
      <c r="U25" s="1">
        <v>7106409.8171474095</v>
      </c>
      <c r="V25" s="1">
        <v>6947352.2684577499</v>
      </c>
      <c r="W25" s="1">
        <v>7156531.18707442</v>
      </c>
      <c r="X25" s="1">
        <v>7021819.1301055597</v>
      </c>
      <c r="Y25" s="1">
        <v>6956087.4698784202</v>
      </c>
      <c r="Z25" s="11">
        <f t="shared" si="2"/>
        <v>82784624.96562089</v>
      </c>
      <c r="AA25" s="1">
        <f t="shared" si="3"/>
        <v>84439638.621841103</v>
      </c>
    </row>
    <row r="26" spans="1:27" ht="13.9" x14ac:dyDescent="0.3">
      <c r="A26" s="2" t="s">
        <v>37</v>
      </c>
      <c r="B26" s="1">
        <v>5133347.5547700301</v>
      </c>
      <c r="C26" s="1">
        <v>5040602.8740231199</v>
      </c>
      <c r="D26" s="1">
        <v>5063875.7973981705</v>
      </c>
      <c r="E26" s="1">
        <v>5161231.3262009602</v>
      </c>
      <c r="F26" s="1">
        <v>5156526.6472636899</v>
      </c>
      <c r="G26" s="1">
        <v>5002271.77124542</v>
      </c>
      <c r="H26" s="1">
        <v>5105401.5135137402</v>
      </c>
      <c r="I26" s="1">
        <v>5520471.1357779102</v>
      </c>
      <c r="J26" s="1">
        <v>5159339.1556722699</v>
      </c>
      <c r="K26" s="1">
        <v>4994241.1536390902</v>
      </c>
      <c r="L26" s="1">
        <v>4972655.9562695203</v>
      </c>
      <c r="M26" s="1">
        <v>5392309.3175073098</v>
      </c>
      <c r="N26" s="1">
        <v>5268006.8337465003</v>
      </c>
      <c r="O26" s="1">
        <v>5175295.4079098701</v>
      </c>
      <c r="P26" s="1">
        <v>5200803.4495604401</v>
      </c>
      <c r="Q26" s="1">
        <v>5302325.6806934401</v>
      </c>
      <c r="R26" s="1">
        <v>5298194.1227096599</v>
      </c>
      <c r="S26" s="1">
        <v>5141314.2766414797</v>
      </c>
      <c r="T26" s="1">
        <v>5247152.1131782299</v>
      </c>
      <c r="U26" s="1">
        <v>5671862.9980677599</v>
      </c>
      <c r="V26" s="1">
        <v>5303644.1224141195</v>
      </c>
      <c r="W26" s="1">
        <v>5136500.0284441002</v>
      </c>
      <c r="X26" s="1">
        <v>5115876.6108506303</v>
      </c>
      <c r="Y26" s="1">
        <v>5545301.48072372</v>
      </c>
      <c r="Z26" s="11">
        <f t="shared" si="2"/>
        <v>61702274.203281231</v>
      </c>
      <c r="AA26" s="1">
        <f t="shared" si="3"/>
        <v>63406277.124939963</v>
      </c>
    </row>
    <row r="27" spans="1:27" ht="13.9" x14ac:dyDescent="0.3">
      <c r="A27" s="2" t="s">
        <v>31</v>
      </c>
      <c r="B27" s="1">
        <v>100937.880299999</v>
      </c>
      <c r="C27" s="1">
        <v>109503.26186</v>
      </c>
      <c r="D27" s="1">
        <v>123248.14025</v>
      </c>
      <c r="E27" s="1">
        <v>112194.11207</v>
      </c>
      <c r="F27" s="1">
        <v>113438.05637000001</v>
      </c>
      <c r="G27" s="1">
        <v>112577.20762</v>
      </c>
      <c r="H27" s="1">
        <v>102471.61464</v>
      </c>
      <c r="I27" s="1">
        <v>104438.78307999999</v>
      </c>
      <c r="J27" s="1">
        <v>115555.27479</v>
      </c>
      <c r="K27" s="1">
        <v>114223.004739999</v>
      </c>
      <c r="L27" s="1">
        <v>122999.66429</v>
      </c>
      <c r="M27" s="1">
        <v>108035.44203000001</v>
      </c>
      <c r="N27" s="1">
        <v>100860.420969999</v>
      </c>
      <c r="O27" s="1">
        <v>109744.13503</v>
      </c>
      <c r="P27" s="1">
        <v>122531.692759999</v>
      </c>
      <c r="Q27" s="1">
        <v>111417.99923</v>
      </c>
      <c r="R27" s="1">
        <v>115847.03478</v>
      </c>
      <c r="S27" s="1">
        <v>112652.794839999</v>
      </c>
      <c r="T27" s="1">
        <v>102793.38864999999</v>
      </c>
      <c r="U27" s="1">
        <v>104327.67035</v>
      </c>
      <c r="V27" s="1">
        <v>116065.61645</v>
      </c>
      <c r="W27" s="1">
        <v>114315.27823</v>
      </c>
      <c r="X27" s="1">
        <v>123244.51199</v>
      </c>
      <c r="Y27" s="1">
        <v>108090.43111</v>
      </c>
      <c r="Z27" s="11">
        <f t="shared" si="2"/>
        <v>1339622.442039998</v>
      </c>
      <c r="AA27" s="1">
        <f t="shared" si="3"/>
        <v>1341890.9743899971</v>
      </c>
    </row>
    <row r="28" spans="1:27" ht="13.9" x14ac:dyDescent="0.3">
      <c r="A28" s="2" t="s">
        <v>38</v>
      </c>
      <c r="B28" s="1">
        <v>335153.61567999999</v>
      </c>
      <c r="C28" s="1">
        <v>324547.12742999999</v>
      </c>
      <c r="D28" s="1">
        <v>320235.77899999998</v>
      </c>
      <c r="E28" s="1">
        <v>349538.14617999998</v>
      </c>
      <c r="F28" s="1">
        <v>335239.85499999998</v>
      </c>
      <c r="G28" s="1">
        <v>340976.81274999998</v>
      </c>
      <c r="H28" s="1">
        <v>355549.72144999902</v>
      </c>
      <c r="I28" s="1">
        <v>359018.42671999999</v>
      </c>
      <c r="J28" s="1">
        <v>358664.28466</v>
      </c>
      <c r="K28" s="1">
        <v>356284.67245999997</v>
      </c>
      <c r="L28" s="1">
        <v>330033.80598</v>
      </c>
      <c r="M28" s="1">
        <v>326688.62925</v>
      </c>
      <c r="N28" s="1">
        <v>335513.28415999998</v>
      </c>
      <c r="O28" s="1">
        <v>325636.03833999898</v>
      </c>
      <c r="P28" s="1">
        <v>318912.94199999998</v>
      </c>
      <c r="Q28" s="1">
        <v>345288.91740999999</v>
      </c>
      <c r="R28" s="1">
        <v>338869.74024999997</v>
      </c>
      <c r="S28" s="1">
        <v>341321.57517999999</v>
      </c>
      <c r="T28" s="1">
        <v>356617.79446999897</v>
      </c>
      <c r="U28" s="1">
        <v>357438.16284999897</v>
      </c>
      <c r="V28" s="1">
        <v>357552.09755000001</v>
      </c>
      <c r="W28" s="1">
        <v>355798.5073</v>
      </c>
      <c r="X28" s="1">
        <v>330213.95490000001</v>
      </c>
      <c r="Y28" s="1">
        <v>326035.82743</v>
      </c>
      <c r="Z28" s="11">
        <f t="shared" si="2"/>
        <v>4091930.8765599988</v>
      </c>
      <c r="AA28" s="1">
        <f t="shared" si="3"/>
        <v>4089198.8418399976</v>
      </c>
    </row>
    <row r="29" spans="1:27" ht="13.9" x14ac:dyDescent="0.3">
      <c r="A29" s="2" t="s">
        <v>39</v>
      </c>
      <c r="B29" s="1">
        <v>450642787.33229297</v>
      </c>
      <c r="C29" s="1">
        <v>408654446.694076</v>
      </c>
      <c r="D29" s="1">
        <v>409950095.74292099</v>
      </c>
      <c r="E29" s="1">
        <v>417232822.811782</v>
      </c>
      <c r="F29" s="1">
        <v>466493675.72822201</v>
      </c>
      <c r="G29" s="1">
        <v>510692569.99886698</v>
      </c>
      <c r="H29" s="1">
        <v>543984817.99980998</v>
      </c>
      <c r="I29" s="1">
        <v>551929960.10732496</v>
      </c>
      <c r="J29" s="1">
        <v>538738202.11074698</v>
      </c>
      <c r="K29" s="1">
        <v>498940659.96211499</v>
      </c>
      <c r="L29" s="1">
        <v>436189317.90142602</v>
      </c>
      <c r="M29" s="1">
        <v>428351139.31153703</v>
      </c>
      <c r="N29" s="1">
        <v>452608261.60553497</v>
      </c>
      <c r="O29" s="1">
        <v>410290007.42310202</v>
      </c>
      <c r="P29" s="1">
        <v>412445401.46942598</v>
      </c>
      <c r="Q29" s="1">
        <v>420536742.31849998</v>
      </c>
      <c r="R29" s="1">
        <v>470201916.33958602</v>
      </c>
      <c r="S29" s="1">
        <v>514298939.22742403</v>
      </c>
      <c r="T29" s="1">
        <v>547484239.88152599</v>
      </c>
      <c r="U29" s="1">
        <v>555330629.77168298</v>
      </c>
      <c r="V29" s="1">
        <v>542091968.72428703</v>
      </c>
      <c r="W29" s="1">
        <v>502126529.94708902</v>
      </c>
      <c r="X29" s="1">
        <v>439347443.325872</v>
      </c>
      <c r="Y29" s="1">
        <v>431890411.74917197</v>
      </c>
      <c r="Z29" s="11">
        <f t="shared" si="2"/>
        <v>5661800495.7011213</v>
      </c>
      <c r="AA29" s="1">
        <f t="shared" si="3"/>
        <v>5698652491.7832031</v>
      </c>
    </row>
    <row r="30" spans="1:27" ht="13.9" x14ac:dyDescent="0.3">
      <c r="Z30" s="11"/>
    </row>
    <row r="31" spans="1:27" s="8" customFormat="1" ht="13.9" x14ac:dyDescent="0.3">
      <c r="A31" s="7" t="s">
        <v>40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11"/>
    </row>
    <row r="32" spans="1:27" s="6" customFormat="1" ht="10.15" x14ac:dyDescent="0.2">
      <c r="A32" s="5" t="s">
        <v>26</v>
      </c>
      <c r="B32" s="6">
        <v>6.13410418940952E-2</v>
      </c>
      <c r="C32" s="6">
        <v>6.1750633879543798E-2</v>
      </c>
      <c r="D32" s="6">
        <v>6.1986178319878599E-2</v>
      </c>
      <c r="E32" s="6">
        <v>6.2275820623598703E-2</v>
      </c>
      <c r="F32" s="6">
        <v>6.1799626562766698E-2</v>
      </c>
      <c r="G32" s="6">
        <v>6.1301846749281602E-2</v>
      </c>
      <c r="H32" s="6">
        <v>6.1192740035861698E-2</v>
      </c>
      <c r="I32" s="6">
        <v>6.1179800160398597E-2</v>
      </c>
      <c r="J32" s="6">
        <v>6.14053968771546E-2</v>
      </c>
      <c r="K32" s="6">
        <v>6.1335139375638198E-2</v>
      </c>
      <c r="L32" s="6">
        <v>6.1803097214654303E-2</v>
      </c>
      <c r="M32" s="6">
        <v>6.1894053277446799E-2</v>
      </c>
      <c r="N32" s="6">
        <v>6.13971652837896E-2</v>
      </c>
      <c r="O32" s="6">
        <v>6.1839855629733098E-2</v>
      </c>
      <c r="P32" s="6">
        <v>6.2053317845184697E-2</v>
      </c>
      <c r="Q32" s="6">
        <v>6.2318688464314299E-2</v>
      </c>
      <c r="R32" s="6">
        <v>6.18275128606375E-2</v>
      </c>
      <c r="S32" s="6">
        <v>6.1328334637185497E-2</v>
      </c>
      <c r="T32" s="6">
        <v>6.1216674833793998E-2</v>
      </c>
      <c r="U32" s="6">
        <v>6.1204219124446298E-2</v>
      </c>
      <c r="V32" s="6">
        <v>6.14280474568129E-2</v>
      </c>
      <c r="W32" s="6">
        <v>6.1369252277991101E-2</v>
      </c>
      <c r="X32" s="6">
        <v>6.1849177885673998E-2</v>
      </c>
      <c r="Y32" s="6">
        <v>6.1931740601842103E-2</v>
      </c>
      <c r="Z32" s="12">
        <f>Z23/Z14</f>
        <v>6.1560353231325464E-2</v>
      </c>
      <c r="AA32" s="12">
        <f>AA23/AA14</f>
        <v>6.1599705374945878E-2</v>
      </c>
    </row>
    <row r="33" spans="1:27" s="6" customFormat="1" ht="10.15" x14ac:dyDescent="0.2">
      <c r="A33" s="5" t="s">
        <v>35</v>
      </c>
      <c r="B33" s="6">
        <v>4.3113400238677699E-2</v>
      </c>
      <c r="C33" s="6">
        <v>4.4887330712701901E-2</v>
      </c>
      <c r="D33" s="6">
        <v>4.526797536366E-2</v>
      </c>
      <c r="E33" s="6">
        <v>4.41571025726442E-2</v>
      </c>
      <c r="F33" s="6">
        <v>4.2904184246033997E-2</v>
      </c>
      <c r="G33" s="6">
        <v>4.2325199377147599E-2</v>
      </c>
      <c r="H33" s="6">
        <v>4.2026186527380799E-2</v>
      </c>
      <c r="I33" s="6">
        <v>4.1915782528184203E-2</v>
      </c>
      <c r="J33" s="6">
        <v>4.1708682247064602E-2</v>
      </c>
      <c r="K33" s="6">
        <v>4.2914445470504201E-2</v>
      </c>
      <c r="L33" s="6">
        <v>4.3995231200547602E-2</v>
      </c>
      <c r="M33" s="6">
        <v>4.3809311132833602E-2</v>
      </c>
      <c r="N33" s="6">
        <v>4.3149862052723802E-2</v>
      </c>
      <c r="O33" s="6">
        <v>4.4928361100542803E-2</v>
      </c>
      <c r="P33" s="6">
        <v>4.53008532041458E-2</v>
      </c>
      <c r="Q33" s="6">
        <v>4.41847066215625E-2</v>
      </c>
      <c r="R33" s="6">
        <v>4.2925911675620203E-2</v>
      </c>
      <c r="S33" s="6">
        <v>4.2346043871419201E-2</v>
      </c>
      <c r="T33" s="6">
        <v>4.2050599043897803E-2</v>
      </c>
      <c r="U33" s="6">
        <v>4.1940337252938199E-2</v>
      </c>
      <c r="V33" s="6">
        <v>4.1735914151378499E-2</v>
      </c>
      <c r="W33" s="6">
        <v>4.29392807015836E-2</v>
      </c>
      <c r="X33" s="6">
        <v>4.4019497981191001E-2</v>
      </c>
      <c r="Y33" s="6">
        <v>4.3832781958590097E-2</v>
      </c>
      <c r="Z33" s="12">
        <f t="shared" ref="Z33:AA38" si="4">Z24/Z15</f>
        <v>4.3167466246589313E-2</v>
      </c>
      <c r="AA33" s="12">
        <f t="shared" si="4"/>
        <v>4.3194653038025867E-2</v>
      </c>
    </row>
    <row r="34" spans="1:27" s="6" customFormat="1" ht="10.15" x14ac:dyDescent="0.2">
      <c r="A34" s="5" t="s">
        <v>36</v>
      </c>
      <c r="B34" s="6">
        <v>2.47597766082246E-2</v>
      </c>
      <c r="C34" s="6">
        <v>2.6225575105364999E-2</v>
      </c>
      <c r="D34" s="6">
        <v>2.6146193044876701E-2</v>
      </c>
      <c r="E34" s="6">
        <v>2.5720528788740399E-2</v>
      </c>
      <c r="F34" s="6">
        <v>2.5134078080806199E-2</v>
      </c>
      <c r="G34" s="6">
        <v>2.52878332109788E-2</v>
      </c>
      <c r="H34" s="6">
        <v>2.5432100726709199E-2</v>
      </c>
      <c r="I34" s="6">
        <v>2.5414560956996301E-2</v>
      </c>
      <c r="J34" s="6">
        <v>2.4871889032909201E-2</v>
      </c>
      <c r="K34" s="6">
        <v>2.5708873796713001E-2</v>
      </c>
      <c r="L34" s="6">
        <v>2.5357165509833999E-2</v>
      </c>
      <c r="M34" s="6">
        <v>2.5125658432954601E-2</v>
      </c>
      <c r="N34" s="6">
        <v>2.4785079822105899E-2</v>
      </c>
      <c r="O34" s="6">
        <v>2.6242428619597299E-2</v>
      </c>
      <c r="P34" s="6">
        <v>2.6163447500416999E-2</v>
      </c>
      <c r="Q34" s="6">
        <v>2.5734490730039899E-2</v>
      </c>
      <c r="R34" s="6">
        <v>2.51511596687535E-2</v>
      </c>
      <c r="S34" s="6">
        <v>2.53014008018927E-2</v>
      </c>
      <c r="T34" s="6">
        <v>2.5444012740900801E-2</v>
      </c>
      <c r="U34" s="6">
        <v>2.5423771757393299E-2</v>
      </c>
      <c r="V34" s="6">
        <v>2.4876395677678201E-2</v>
      </c>
      <c r="W34" s="6">
        <v>2.57008748209787E-2</v>
      </c>
      <c r="X34" s="6">
        <v>2.5341909054046902E-2</v>
      </c>
      <c r="Y34" s="6">
        <v>2.51072328844309E-2</v>
      </c>
      <c r="Z34" s="12">
        <f t="shared" si="4"/>
        <v>2.5430341451167685E-2</v>
      </c>
      <c r="AA34" s="12">
        <f t="shared" si="4"/>
        <v>2.5437879940389027E-2</v>
      </c>
    </row>
    <row r="35" spans="1:27" s="6" customFormat="1" ht="10.15" x14ac:dyDescent="0.2">
      <c r="A35" s="5" t="s">
        <v>37</v>
      </c>
      <c r="B35" s="6">
        <v>0.120468052636117</v>
      </c>
      <c r="C35" s="6">
        <v>0.12790559975357499</v>
      </c>
      <c r="D35" s="6">
        <v>0.12830045230307799</v>
      </c>
      <c r="E35" s="6">
        <v>0.124762900106331</v>
      </c>
      <c r="F35" s="6">
        <v>0.125379748586362</v>
      </c>
      <c r="G35" s="6">
        <v>0.130411020880465</v>
      </c>
      <c r="H35" s="6">
        <v>0.128105749604189</v>
      </c>
      <c r="I35" s="6">
        <v>0.118590497273208</v>
      </c>
      <c r="J35" s="6">
        <v>0.126519682048475</v>
      </c>
      <c r="K35" s="6">
        <v>0.13164989402982799</v>
      </c>
      <c r="L35" s="6">
        <v>0.132778413683214</v>
      </c>
      <c r="M35" s="6">
        <v>0.124013655657137</v>
      </c>
      <c r="N35" s="6">
        <v>0.121025834450485</v>
      </c>
      <c r="O35" s="6">
        <v>0.12856562386006601</v>
      </c>
      <c r="P35" s="6">
        <v>0.12900907437539899</v>
      </c>
      <c r="Q35" s="6">
        <v>0.12549462972289599</v>
      </c>
      <c r="R35" s="6">
        <v>0.126138144889413</v>
      </c>
      <c r="S35" s="6">
        <v>0.13124759530202301</v>
      </c>
      <c r="T35" s="6">
        <v>0.12893007219845801</v>
      </c>
      <c r="U35" s="6">
        <v>0.119319910530368</v>
      </c>
      <c r="V35" s="6">
        <v>0.12737180760585801</v>
      </c>
      <c r="W35" s="6">
        <v>0.13260949166518701</v>
      </c>
      <c r="X35" s="6">
        <v>0.133794034515996</v>
      </c>
      <c r="Y35" s="6">
        <v>0.12491618975207899</v>
      </c>
      <c r="Z35" s="12">
        <f t="shared" si="4"/>
        <v>0.12633721674562295</v>
      </c>
      <c r="AA35" s="12">
        <f t="shared" si="4"/>
        <v>0.12712846416095211</v>
      </c>
    </row>
    <row r="36" spans="1:27" s="6" customFormat="1" ht="10.15" x14ac:dyDescent="0.2">
      <c r="A36" s="5" t="s">
        <v>31</v>
      </c>
      <c r="B36" s="6">
        <v>6.0892264939398998E-2</v>
      </c>
      <c r="C36" s="6">
        <v>6.3672350021194396E-2</v>
      </c>
      <c r="D36" s="6">
        <v>6.3154460591278105E-2</v>
      </c>
      <c r="E36" s="6">
        <v>5.8351252443781899E-2</v>
      </c>
      <c r="F36" s="6">
        <v>5.4397401486938897E-2</v>
      </c>
      <c r="G36" s="6">
        <v>5.5943043629500498E-2</v>
      </c>
      <c r="H36" s="6">
        <v>5.37734292182378E-2</v>
      </c>
      <c r="I36" s="6">
        <v>5.4978313255802602E-2</v>
      </c>
      <c r="J36" s="6">
        <v>5.63998455676284E-2</v>
      </c>
      <c r="K36" s="6">
        <v>5.8044096874482302E-2</v>
      </c>
      <c r="L36" s="6">
        <v>6.3846378078519797E-2</v>
      </c>
      <c r="M36" s="6">
        <v>5.9170105912604798E-2</v>
      </c>
      <c r="N36" s="6">
        <v>6.0698445034615897E-2</v>
      </c>
      <c r="O36" s="6">
        <v>6.3498350129231093E-2</v>
      </c>
      <c r="P36" s="6">
        <v>6.3434579501279495E-2</v>
      </c>
      <c r="Q36" s="6">
        <v>5.8466299534181698E-2</v>
      </c>
      <c r="R36" s="6">
        <v>5.3267388341385301E-2</v>
      </c>
      <c r="S36" s="6">
        <v>5.5840584336274403E-2</v>
      </c>
      <c r="T36" s="6">
        <v>5.3515897091890301E-2</v>
      </c>
      <c r="U36" s="6">
        <v>5.48751331933853E-2</v>
      </c>
      <c r="V36" s="6">
        <v>5.6129621160317097E-2</v>
      </c>
      <c r="W36" s="6">
        <v>5.7842611318230402E-2</v>
      </c>
      <c r="X36" s="6">
        <v>6.3696829896307802E-2</v>
      </c>
      <c r="Y36" s="6">
        <v>5.8886703670693402E-2</v>
      </c>
      <c r="Z36" s="12">
        <f t="shared" si="4"/>
        <v>5.843821224642165E-2</v>
      </c>
      <c r="AA36" s="12">
        <f t="shared" si="4"/>
        <v>5.8201309982417918E-2</v>
      </c>
    </row>
    <row r="37" spans="1:27" s="6" customFormat="1" ht="10.15" x14ac:dyDescent="0.2">
      <c r="A37" s="5" t="s">
        <v>38</v>
      </c>
      <c r="B37" s="6">
        <v>4.3399693943195497E-2</v>
      </c>
      <c r="C37" s="6">
        <v>4.6145258887075401E-2</v>
      </c>
      <c r="D37" s="6">
        <v>4.8120299178049199E-2</v>
      </c>
      <c r="E37" s="6">
        <v>4.4970915057603998E-2</v>
      </c>
      <c r="F37" s="6">
        <v>4.3164856112792097E-2</v>
      </c>
      <c r="G37" s="6">
        <v>4.4249515817682099E-2</v>
      </c>
      <c r="H37" s="6">
        <v>4.3979484237940798E-2</v>
      </c>
      <c r="I37" s="6">
        <v>4.39469895188749E-2</v>
      </c>
      <c r="J37" s="6">
        <v>4.4282241986116098E-2</v>
      </c>
      <c r="K37" s="6">
        <v>4.44717337657458E-2</v>
      </c>
      <c r="L37" s="6">
        <v>4.5460967764863601E-2</v>
      </c>
      <c r="M37" s="6">
        <v>4.7151932690330002E-2</v>
      </c>
      <c r="N37" s="6">
        <v>4.3356618446883897E-2</v>
      </c>
      <c r="O37" s="6">
        <v>4.6092786051511098E-2</v>
      </c>
      <c r="P37" s="6">
        <v>4.8078294337574601E-2</v>
      </c>
      <c r="Q37" s="6">
        <v>4.4946145215203598E-2</v>
      </c>
      <c r="R37" s="6">
        <v>4.31048352895907E-2</v>
      </c>
      <c r="S37" s="6">
        <v>4.4204405342631703E-2</v>
      </c>
      <c r="T37" s="6">
        <v>4.3931286134482397E-2</v>
      </c>
      <c r="U37" s="6">
        <v>4.3910324255529799E-2</v>
      </c>
      <c r="V37" s="6">
        <v>4.4243530100705801E-2</v>
      </c>
      <c r="W37" s="6">
        <v>4.4430771410339499E-2</v>
      </c>
      <c r="X37" s="6">
        <v>4.54146427702036E-2</v>
      </c>
      <c r="Y37" s="6">
        <v>4.7107086978012198E-2</v>
      </c>
      <c r="Z37" s="12">
        <f t="shared" si="4"/>
        <v>4.4863582108364337E-2</v>
      </c>
      <c r="AA37" s="12">
        <f t="shared" si="4"/>
        <v>4.481748762203154E-2</v>
      </c>
    </row>
    <row r="38" spans="1:27" s="6" customFormat="1" ht="10.15" x14ac:dyDescent="0.2">
      <c r="A38" s="5" t="s">
        <v>41</v>
      </c>
      <c r="B38" s="6">
        <v>0.35397423025970898</v>
      </c>
      <c r="C38" s="6">
        <v>0.37058674835945599</v>
      </c>
      <c r="D38" s="6">
        <v>0.37297555880082101</v>
      </c>
      <c r="E38" s="6">
        <v>0.36023851959270098</v>
      </c>
      <c r="F38" s="6">
        <v>0.35277989507570001</v>
      </c>
      <c r="G38" s="6">
        <v>0.35951845966505602</v>
      </c>
      <c r="H38" s="6">
        <v>0.35450969035031898</v>
      </c>
      <c r="I38" s="6">
        <v>0.34602594369346501</v>
      </c>
      <c r="J38" s="6">
        <v>0.35518773775934798</v>
      </c>
      <c r="K38" s="6">
        <v>0.36412418331291102</v>
      </c>
      <c r="L38" s="6">
        <v>0.373241253451633</v>
      </c>
      <c r="M38" s="6">
        <v>0.361164717103307</v>
      </c>
      <c r="N38" s="6">
        <v>0.35441300509060403</v>
      </c>
      <c r="O38" s="6">
        <v>0.37116740539068199</v>
      </c>
      <c r="P38" s="6">
        <v>0.37403956676400102</v>
      </c>
      <c r="Q38" s="6">
        <v>0.36114496028819898</v>
      </c>
      <c r="R38" s="6">
        <v>0.35241495272540002</v>
      </c>
      <c r="S38" s="6">
        <v>0.360268364291427</v>
      </c>
      <c r="T38" s="6">
        <v>0.35508854204342299</v>
      </c>
      <c r="U38" s="6">
        <v>0.34667369611406101</v>
      </c>
      <c r="V38" s="6">
        <v>0.355785316152751</v>
      </c>
      <c r="W38" s="6">
        <v>0.36489228219431002</v>
      </c>
      <c r="X38" s="6">
        <v>0.37411609210341901</v>
      </c>
      <c r="Y38" s="6">
        <v>0.36178173584564799</v>
      </c>
      <c r="Z38" s="12">
        <f t="shared" si="4"/>
        <v>5.2792414671875253E-2</v>
      </c>
      <c r="AA38" s="12">
        <f t="shared" si="4"/>
        <v>5.2834339591460174E-2</v>
      </c>
    </row>
    <row r="39" spans="1:27" ht="13.9" x14ac:dyDescent="0.3">
      <c r="Z39" s="11"/>
    </row>
    <row r="40" spans="1:27" ht="13.9" x14ac:dyDescent="0.3">
      <c r="B40" s="6"/>
      <c r="Z40" s="11"/>
    </row>
    <row r="41" spans="1:27" ht="13.9" x14ac:dyDescent="0.3">
      <c r="B41" s="6"/>
      <c r="Z41" s="11"/>
    </row>
    <row r="42" spans="1:27" ht="13.9" x14ac:dyDescent="0.3">
      <c r="B42" s="6"/>
      <c r="Z42" s="11"/>
    </row>
    <row r="43" spans="1:27" ht="13.9" x14ac:dyDescent="0.3">
      <c r="B43" s="6"/>
      <c r="Z43" s="11"/>
    </row>
    <row r="44" spans="1:27" ht="13.9" x14ac:dyDescent="0.3">
      <c r="B44" s="6"/>
      <c r="Z44" s="11"/>
    </row>
    <row r="45" spans="1:27" ht="13.9" x14ac:dyDescent="0.3">
      <c r="B45" s="6"/>
      <c r="Z45" s="11"/>
    </row>
    <row r="46" spans="1:27" ht="13.9" x14ac:dyDescent="0.3">
      <c r="B46" s="6"/>
      <c r="Z46" s="11"/>
    </row>
    <row r="47" spans="1:27" ht="13.9" x14ac:dyDescent="0.3">
      <c r="B47" s="6"/>
      <c r="Z47" s="11"/>
    </row>
    <row r="48" spans="1:27" ht="13.9" x14ac:dyDescent="0.3">
      <c r="Z48" s="11"/>
    </row>
    <row r="49" spans="26:26" ht="13.9" x14ac:dyDescent="0.3">
      <c r="Z49" s="11"/>
    </row>
    <row r="50" spans="26:26" ht="13.9" x14ac:dyDescent="0.3">
      <c r="Z50" s="11"/>
    </row>
    <row r="51" spans="26:26" ht="13.9" x14ac:dyDescent="0.3">
      <c r="Z51" s="11"/>
    </row>
    <row r="52" spans="26:26" ht="13.9" x14ac:dyDescent="0.3">
      <c r="Z52" s="11"/>
    </row>
    <row r="53" spans="26:26" ht="13.9" x14ac:dyDescent="0.3">
      <c r="Z53" s="11"/>
    </row>
    <row r="54" spans="26:26" ht="13.9" x14ac:dyDescent="0.3">
      <c r="Z54" s="11"/>
    </row>
    <row r="55" spans="26:26" ht="13.9" x14ac:dyDescent="0.3">
      <c r="Z55" s="11"/>
    </row>
    <row r="56" spans="26:26" ht="13.9" x14ac:dyDescent="0.3">
      <c r="Z56" s="11"/>
    </row>
    <row r="57" spans="26:26" ht="13.9" x14ac:dyDescent="0.3">
      <c r="Z57" s="11"/>
    </row>
    <row r="58" spans="26:26" ht="13.9" x14ac:dyDescent="0.3">
      <c r="Z58" s="11"/>
    </row>
    <row r="59" spans="26:26" ht="13.9" x14ac:dyDescent="0.3">
      <c r="Z59" s="11"/>
    </row>
    <row r="60" spans="26:26" ht="13.9" x14ac:dyDescent="0.3">
      <c r="Z60" s="11"/>
    </row>
    <row r="61" spans="26:26" ht="13.9" x14ac:dyDescent="0.3">
      <c r="Z61" s="11"/>
    </row>
    <row r="62" spans="26:26" ht="13.9" x14ac:dyDescent="0.3">
      <c r="Z62" s="11"/>
    </row>
    <row r="63" spans="26:26" ht="13.9" x14ac:dyDescent="0.3">
      <c r="Z63" s="11"/>
    </row>
    <row r="64" spans="26:26" ht="13.9" x14ac:dyDescent="0.3">
      <c r="Z64" s="11"/>
    </row>
    <row r="65" spans="26:26" x14ac:dyDescent="0.2">
      <c r="Z65" s="11"/>
    </row>
    <row r="66" spans="26:26" x14ac:dyDescent="0.2">
      <c r="Z66" s="11"/>
    </row>
    <row r="67" spans="26:26" x14ac:dyDescent="0.2">
      <c r="Z67" s="11"/>
    </row>
    <row r="68" spans="26:26" x14ac:dyDescent="0.2">
      <c r="Z68" s="11"/>
    </row>
    <row r="69" spans="26:26" x14ac:dyDescent="0.2">
      <c r="Z69" s="11"/>
    </row>
    <row r="70" spans="26:26" x14ac:dyDescent="0.2">
      <c r="Z70" s="11"/>
    </row>
    <row r="71" spans="26:26" x14ac:dyDescent="0.2">
      <c r="Z71" s="11"/>
    </row>
    <row r="72" spans="26:26" x14ac:dyDescent="0.2">
      <c r="Z72" s="11"/>
    </row>
    <row r="73" spans="26:26" x14ac:dyDescent="0.2">
      <c r="Z73" s="11"/>
    </row>
    <row r="74" spans="26:26" x14ac:dyDescent="0.2">
      <c r="Z74" s="11"/>
    </row>
    <row r="75" spans="26:26" x14ac:dyDescent="0.2">
      <c r="Z75" s="11"/>
    </row>
    <row r="76" spans="26:26" x14ac:dyDescent="0.2">
      <c r="Z76" s="11"/>
    </row>
    <row r="77" spans="26:26" x14ac:dyDescent="0.2">
      <c r="Z77" s="11"/>
    </row>
    <row r="78" spans="26:26" x14ac:dyDescent="0.2">
      <c r="Z78" s="11"/>
    </row>
    <row r="79" spans="26:26" x14ac:dyDescent="0.2">
      <c r="Z79" s="11"/>
    </row>
    <row r="80" spans="26:26" x14ac:dyDescent="0.2">
      <c r="Z80" s="11"/>
    </row>
    <row r="81" spans="26:26" x14ac:dyDescent="0.2">
      <c r="Z81" s="11"/>
    </row>
    <row r="82" spans="26:26" x14ac:dyDescent="0.2">
      <c r="Z82" s="11"/>
    </row>
    <row r="83" spans="26:26" x14ac:dyDescent="0.2">
      <c r="Z83" s="11"/>
    </row>
    <row r="84" spans="26:26" x14ac:dyDescent="0.2">
      <c r="Z84" s="11"/>
    </row>
    <row r="85" spans="26:26" x14ac:dyDescent="0.2">
      <c r="Z85" s="11"/>
    </row>
    <row r="86" spans="26:26" x14ac:dyDescent="0.2">
      <c r="Z86" s="11"/>
    </row>
    <row r="87" spans="26:26" x14ac:dyDescent="0.2">
      <c r="Z87" s="11"/>
    </row>
    <row r="88" spans="26:26" x14ac:dyDescent="0.2">
      <c r="Z88" s="11"/>
    </row>
    <row r="89" spans="26:26" x14ac:dyDescent="0.2">
      <c r="Z89" s="11"/>
    </row>
    <row r="90" spans="26:26" x14ac:dyDescent="0.2">
      <c r="Z90" s="11"/>
    </row>
    <row r="91" spans="26:26" x14ac:dyDescent="0.2">
      <c r="Z91" s="11"/>
    </row>
    <row r="92" spans="26:26" x14ac:dyDescent="0.2">
      <c r="Z92" s="11"/>
    </row>
    <row r="93" spans="26:26" x14ac:dyDescent="0.2">
      <c r="Z93" s="11"/>
    </row>
    <row r="94" spans="26:26" x14ac:dyDescent="0.2">
      <c r="Z94" s="11"/>
    </row>
    <row r="95" spans="26:26" x14ac:dyDescent="0.2">
      <c r="Z95" s="11"/>
    </row>
    <row r="96" spans="26:26" x14ac:dyDescent="0.2">
      <c r="Z96" s="11"/>
    </row>
    <row r="97" spans="26:26" x14ac:dyDescent="0.2">
      <c r="Z97" s="11"/>
    </row>
    <row r="98" spans="26:26" x14ac:dyDescent="0.2">
      <c r="Z98" s="11"/>
    </row>
    <row r="99" spans="26:26" x14ac:dyDescent="0.2">
      <c r="Z99" s="11"/>
    </row>
    <row r="100" spans="26:26" x14ac:dyDescent="0.2">
      <c r="Z100" s="11"/>
    </row>
    <row r="101" spans="26:26" x14ac:dyDescent="0.2">
      <c r="Z101" s="11"/>
    </row>
    <row r="102" spans="26:26" x14ac:dyDescent="0.2">
      <c r="Z102" s="11"/>
    </row>
    <row r="103" spans="26:26" x14ac:dyDescent="0.2">
      <c r="Z103" s="11"/>
    </row>
    <row r="104" spans="26:26" x14ac:dyDescent="0.2">
      <c r="Z104" s="11"/>
    </row>
    <row r="105" spans="26:26" x14ac:dyDescent="0.2">
      <c r="Z105" s="11"/>
    </row>
    <row r="106" spans="26:26" x14ac:dyDescent="0.2">
      <c r="Z106" s="11"/>
    </row>
    <row r="107" spans="26:26" x14ac:dyDescent="0.2">
      <c r="Z107" s="11"/>
    </row>
    <row r="108" spans="26:26" x14ac:dyDescent="0.2">
      <c r="Z108" s="11"/>
    </row>
    <row r="109" spans="26:26" x14ac:dyDescent="0.2">
      <c r="Z109" s="11"/>
    </row>
    <row r="110" spans="26:26" x14ac:dyDescent="0.2">
      <c r="Z110" s="11"/>
    </row>
    <row r="111" spans="26:26" x14ac:dyDescent="0.2">
      <c r="Z111" s="11"/>
    </row>
    <row r="112" spans="26:26" x14ac:dyDescent="0.2">
      <c r="Z112" s="11"/>
    </row>
    <row r="113" spans="26:26" x14ac:dyDescent="0.2">
      <c r="Z113" s="11"/>
    </row>
    <row r="114" spans="26:26" x14ac:dyDescent="0.2">
      <c r="Z114" s="11"/>
    </row>
    <row r="115" spans="26:26" x14ac:dyDescent="0.2">
      <c r="Z115" s="11"/>
    </row>
    <row r="116" spans="26:26" x14ac:dyDescent="0.2">
      <c r="Z116" s="11"/>
    </row>
    <row r="117" spans="26:26" x14ac:dyDescent="0.2">
      <c r="Z117" s="11"/>
    </row>
    <row r="118" spans="26:26" x14ac:dyDescent="0.2">
      <c r="Z118" s="11"/>
    </row>
    <row r="119" spans="26:26" x14ac:dyDescent="0.2">
      <c r="Z119" s="11"/>
    </row>
    <row r="120" spans="26:26" x14ac:dyDescent="0.2">
      <c r="Z120" s="11"/>
    </row>
    <row r="121" spans="26:26" x14ac:dyDescent="0.2">
      <c r="Z121" s="11"/>
    </row>
    <row r="122" spans="26:26" x14ac:dyDescent="0.2">
      <c r="Z122" s="11"/>
    </row>
    <row r="123" spans="26:26" x14ac:dyDescent="0.2">
      <c r="Z123" s="11"/>
    </row>
    <row r="124" spans="26:26" x14ac:dyDescent="0.2">
      <c r="Z124" s="11"/>
    </row>
    <row r="125" spans="26:26" x14ac:dyDescent="0.2">
      <c r="Z125" s="11"/>
    </row>
    <row r="126" spans="26:26" x14ac:dyDescent="0.2">
      <c r="Z126" s="11"/>
    </row>
    <row r="127" spans="26:26" x14ac:dyDescent="0.2">
      <c r="Z127" s="11"/>
    </row>
    <row r="128" spans="26:26" x14ac:dyDescent="0.2">
      <c r="Z128" s="11"/>
    </row>
    <row r="129" spans="26:26" x14ac:dyDescent="0.2">
      <c r="Z129" s="11"/>
    </row>
    <row r="130" spans="26:26" x14ac:dyDescent="0.2">
      <c r="Z130" s="11"/>
    </row>
    <row r="131" spans="26:26" x14ac:dyDescent="0.2">
      <c r="Z131" s="11"/>
    </row>
    <row r="132" spans="26:26" x14ac:dyDescent="0.2">
      <c r="Z132" s="11"/>
    </row>
    <row r="133" spans="26:26" x14ac:dyDescent="0.2">
      <c r="Z133" s="11"/>
    </row>
    <row r="134" spans="26:26" x14ac:dyDescent="0.2">
      <c r="Z134" s="11"/>
    </row>
    <row r="135" spans="26:26" x14ac:dyDescent="0.2">
      <c r="Z135" s="11"/>
    </row>
    <row r="136" spans="26:26" x14ac:dyDescent="0.2">
      <c r="Z136" s="11"/>
    </row>
    <row r="137" spans="26:26" x14ac:dyDescent="0.2">
      <c r="Z137" s="11"/>
    </row>
    <row r="138" spans="26:26" x14ac:dyDescent="0.2">
      <c r="Z138" s="11"/>
    </row>
    <row r="139" spans="26:26" x14ac:dyDescent="0.2">
      <c r="Z139" s="11"/>
    </row>
    <row r="140" spans="26:26" x14ac:dyDescent="0.2">
      <c r="Z140" s="11"/>
    </row>
    <row r="141" spans="26:26" x14ac:dyDescent="0.2">
      <c r="Z141" s="11"/>
    </row>
    <row r="142" spans="26:26" x14ac:dyDescent="0.2">
      <c r="Z142" s="11"/>
    </row>
    <row r="143" spans="26:26" x14ac:dyDescent="0.2">
      <c r="Z143" s="11"/>
    </row>
    <row r="144" spans="26:26" x14ac:dyDescent="0.2">
      <c r="Z144" s="11"/>
    </row>
    <row r="145" spans="26:26" x14ac:dyDescent="0.2">
      <c r="Z145" s="11"/>
    </row>
    <row r="146" spans="26:26" x14ac:dyDescent="0.2">
      <c r="Z146" s="11"/>
    </row>
    <row r="147" spans="26:26" x14ac:dyDescent="0.2">
      <c r="Z147" s="11"/>
    </row>
    <row r="148" spans="26:26" x14ac:dyDescent="0.2">
      <c r="Z148" s="11"/>
    </row>
    <row r="149" spans="26:26" x14ac:dyDescent="0.2">
      <c r="Z149" s="11"/>
    </row>
    <row r="150" spans="26:26" x14ac:dyDescent="0.2">
      <c r="Z150" s="11"/>
    </row>
    <row r="151" spans="26:26" x14ac:dyDescent="0.2">
      <c r="Z151" s="11"/>
    </row>
    <row r="152" spans="26:26" x14ac:dyDescent="0.2">
      <c r="Z152" s="11"/>
    </row>
    <row r="153" spans="26:26" x14ac:dyDescent="0.2">
      <c r="Z153" s="11"/>
    </row>
    <row r="154" spans="26:26" x14ac:dyDescent="0.2">
      <c r="Z154" s="11"/>
    </row>
    <row r="155" spans="26:26" x14ac:dyDescent="0.2">
      <c r="Z155" s="11"/>
    </row>
    <row r="156" spans="26:26" x14ac:dyDescent="0.2">
      <c r="Z156" s="11"/>
    </row>
    <row r="157" spans="26:26" x14ac:dyDescent="0.2">
      <c r="Z157" s="11"/>
    </row>
    <row r="158" spans="26:26" x14ac:dyDescent="0.2">
      <c r="Z158" s="11"/>
    </row>
    <row r="159" spans="26:26" x14ac:dyDescent="0.2">
      <c r="Z159" s="11"/>
    </row>
    <row r="160" spans="26:26" x14ac:dyDescent="0.2">
      <c r="Z160" s="11"/>
    </row>
    <row r="161" spans="26:26" x14ac:dyDescent="0.2">
      <c r="Z161" s="11"/>
    </row>
    <row r="162" spans="26:26" x14ac:dyDescent="0.2">
      <c r="Z162" s="11"/>
    </row>
    <row r="163" spans="26:26" x14ac:dyDescent="0.2">
      <c r="Z163" s="11"/>
    </row>
    <row r="164" spans="26:26" x14ac:dyDescent="0.2">
      <c r="Z164" s="11"/>
    </row>
    <row r="165" spans="26:26" x14ac:dyDescent="0.2">
      <c r="Z165" s="11"/>
    </row>
    <row r="166" spans="26:26" x14ac:dyDescent="0.2">
      <c r="Z166" s="11"/>
    </row>
    <row r="167" spans="26:26" x14ac:dyDescent="0.2">
      <c r="Z167" s="11"/>
    </row>
    <row r="168" spans="26:26" x14ac:dyDescent="0.2">
      <c r="Z168" s="11"/>
    </row>
    <row r="169" spans="26:26" x14ac:dyDescent="0.2">
      <c r="Z169" s="11"/>
    </row>
    <row r="170" spans="26:26" x14ac:dyDescent="0.2">
      <c r="Z170" s="11"/>
    </row>
    <row r="171" spans="26:26" x14ac:dyDescent="0.2">
      <c r="Z171" s="11"/>
    </row>
    <row r="172" spans="26:26" x14ac:dyDescent="0.2">
      <c r="Z172" s="11"/>
    </row>
    <row r="173" spans="26:26" x14ac:dyDescent="0.2">
      <c r="Z173" s="11"/>
    </row>
    <row r="174" spans="26:26" x14ac:dyDescent="0.2">
      <c r="Z174" s="11"/>
    </row>
    <row r="175" spans="26:26" x14ac:dyDescent="0.2">
      <c r="Z175" s="11"/>
    </row>
    <row r="176" spans="26:26" x14ac:dyDescent="0.2">
      <c r="Z176" s="11"/>
    </row>
    <row r="177" spans="26:26" x14ac:dyDescent="0.2">
      <c r="Z177" s="11"/>
    </row>
    <row r="178" spans="26:26" x14ac:dyDescent="0.2">
      <c r="Z178" s="11"/>
    </row>
    <row r="179" spans="26:26" x14ac:dyDescent="0.2">
      <c r="Z179" s="11"/>
    </row>
    <row r="180" spans="26:26" x14ac:dyDescent="0.2">
      <c r="Z180" s="11"/>
    </row>
    <row r="181" spans="26:26" x14ac:dyDescent="0.2">
      <c r="Z181" s="11"/>
    </row>
    <row r="182" spans="26:26" x14ac:dyDescent="0.2">
      <c r="Z182" s="11"/>
    </row>
    <row r="183" spans="26:26" x14ac:dyDescent="0.2">
      <c r="Z183" s="11"/>
    </row>
    <row r="184" spans="26:26" x14ac:dyDescent="0.2">
      <c r="Z184" s="11"/>
    </row>
    <row r="185" spans="26:26" x14ac:dyDescent="0.2">
      <c r="Z185" s="11"/>
    </row>
    <row r="186" spans="26:26" x14ac:dyDescent="0.2">
      <c r="Z186" s="11"/>
    </row>
    <row r="187" spans="26:26" x14ac:dyDescent="0.2">
      <c r="Z187" s="11"/>
    </row>
    <row r="188" spans="26:26" x14ac:dyDescent="0.2">
      <c r="Z188" s="11"/>
    </row>
    <row r="189" spans="26:26" x14ac:dyDescent="0.2">
      <c r="Z189" s="11"/>
    </row>
    <row r="190" spans="26:26" x14ac:dyDescent="0.2">
      <c r="Z190" s="11"/>
    </row>
    <row r="191" spans="26:26" x14ac:dyDescent="0.2">
      <c r="Z191" s="11"/>
    </row>
    <row r="192" spans="26:26" x14ac:dyDescent="0.2">
      <c r="Z192" s="11"/>
    </row>
    <row r="193" spans="26:26" x14ac:dyDescent="0.2">
      <c r="Z193" s="11"/>
    </row>
    <row r="194" spans="26:26" x14ac:dyDescent="0.2">
      <c r="Z194" s="11"/>
    </row>
    <row r="195" spans="26:26" x14ac:dyDescent="0.2">
      <c r="Z195" s="11"/>
    </row>
    <row r="196" spans="26:26" x14ac:dyDescent="0.2">
      <c r="Z196" s="11"/>
    </row>
    <row r="197" spans="26:26" x14ac:dyDescent="0.2">
      <c r="Z197" s="11"/>
    </row>
    <row r="198" spans="26:26" x14ac:dyDescent="0.2">
      <c r="Z198" s="11"/>
    </row>
    <row r="199" spans="26:26" x14ac:dyDescent="0.2">
      <c r="Z199" s="11"/>
    </row>
    <row r="200" spans="26:26" x14ac:dyDescent="0.2">
      <c r="Z200" s="11"/>
    </row>
    <row r="201" spans="26:26" x14ac:dyDescent="0.2">
      <c r="Z201" s="11"/>
    </row>
    <row r="202" spans="26:26" x14ac:dyDescent="0.2">
      <c r="Z202" s="11"/>
    </row>
    <row r="203" spans="26:26" x14ac:dyDescent="0.2">
      <c r="Z203" s="11"/>
    </row>
    <row r="204" spans="26:26" x14ac:dyDescent="0.2">
      <c r="Z204" s="11"/>
    </row>
    <row r="205" spans="26:26" x14ac:dyDescent="0.2">
      <c r="Z205" s="11"/>
    </row>
    <row r="206" spans="26:26" x14ac:dyDescent="0.2">
      <c r="Z206" s="11"/>
    </row>
    <row r="207" spans="26:26" x14ac:dyDescent="0.2">
      <c r="Z207" s="11"/>
    </row>
    <row r="208" spans="26:26" x14ac:dyDescent="0.2">
      <c r="Z208" s="11"/>
    </row>
    <row r="209" spans="26:26" x14ac:dyDescent="0.2">
      <c r="Z209" s="11"/>
    </row>
    <row r="210" spans="26:26" x14ac:dyDescent="0.2">
      <c r="Z210" s="11"/>
    </row>
    <row r="211" spans="26:26" x14ac:dyDescent="0.2">
      <c r="Z211" s="11"/>
    </row>
    <row r="212" spans="26:26" x14ac:dyDescent="0.2">
      <c r="Z212" s="11"/>
    </row>
    <row r="213" spans="26:26" x14ac:dyDescent="0.2">
      <c r="Z213" s="11"/>
    </row>
    <row r="214" spans="26:26" x14ac:dyDescent="0.2">
      <c r="Z214" s="11"/>
    </row>
    <row r="215" spans="26:26" x14ac:dyDescent="0.2">
      <c r="Z215" s="11"/>
    </row>
    <row r="216" spans="26:26" x14ac:dyDescent="0.2">
      <c r="Z216" s="11"/>
    </row>
    <row r="217" spans="26:26" x14ac:dyDescent="0.2">
      <c r="Z217" s="11"/>
    </row>
    <row r="218" spans="26:26" x14ac:dyDescent="0.2">
      <c r="Z218" s="11"/>
    </row>
    <row r="219" spans="26:26" x14ac:dyDescent="0.2">
      <c r="Z219" s="11"/>
    </row>
    <row r="220" spans="26:26" x14ac:dyDescent="0.2">
      <c r="Z220" s="11"/>
    </row>
    <row r="221" spans="26:26" x14ac:dyDescent="0.2">
      <c r="Z221" s="11"/>
    </row>
    <row r="222" spans="26:26" x14ac:dyDescent="0.2">
      <c r="Z222" s="11"/>
    </row>
    <row r="223" spans="26:26" x14ac:dyDescent="0.2">
      <c r="Z223" s="11"/>
    </row>
    <row r="224" spans="26:26" x14ac:dyDescent="0.2">
      <c r="Z224" s="11"/>
    </row>
    <row r="225" spans="26:26" x14ac:dyDescent="0.2">
      <c r="Z225" s="11"/>
    </row>
    <row r="226" spans="26:26" x14ac:dyDescent="0.2">
      <c r="Z226" s="11"/>
    </row>
    <row r="227" spans="26:26" x14ac:dyDescent="0.2">
      <c r="Z227" s="11"/>
    </row>
    <row r="228" spans="26:26" x14ac:dyDescent="0.2">
      <c r="Z228" s="11"/>
    </row>
    <row r="229" spans="26:26" x14ac:dyDescent="0.2">
      <c r="Z229" s="11"/>
    </row>
    <row r="230" spans="26:26" x14ac:dyDescent="0.2">
      <c r="Z230" s="11"/>
    </row>
    <row r="231" spans="26:26" x14ac:dyDescent="0.2">
      <c r="Z231" s="11"/>
    </row>
    <row r="232" spans="26:26" x14ac:dyDescent="0.2">
      <c r="Z232" s="11"/>
    </row>
    <row r="233" spans="26:26" x14ac:dyDescent="0.2">
      <c r="Z233" s="11"/>
    </row>
    <row r="234" spans="26:26" x14ac:dyDescent="0.2">
      <c r="Z234" s="11"/>
    </row>
    <row r="235" spans="26:26" x14ac:dyDescent="0.2">
      <c r="Z235" s="11"/>
    </row>
    <row r="236" spans="26:26" x14ac:dyDescent="0.2">
      <c r="Z236" s="11"/>
    </row>
    <row r="237" spans="26:26" x14ac:dyDescent="0.2">
      <c r="Z237" s="11"/>
    </row>
    <row r="238" spans="26:26" x14ac:dyDescent="0.2">
      <c r="Z238" s="11"/>
    </row>
    <row r="239" spans="26:26" x14ac:dyDescent="0.2">
      <c r="Z239" s="11"/>
    </row>
    <row r="240" spans="26:26" x14ac:dyDescent="0.2">
      <c r="Z240" s="11"/>
    </row>
    <row r="241" spans="26:26" x14ac:dyDescent="0.2">
      <c r="Z241" s="11"/>
    </row>
    <row r="242" spans="26:26" x14ac:dyDescent="0.2">
      <c r="Z242" s="11"/>
    </row>
    <row r="243" spans="26:26" x14ac:dyDescent="0.2">
      <c r="Z243" s="11"/>
    </row>
    <row r="244" spans="26:26" x14ac:dyDescent="0.2">
      <c r="Z244" s="11"/>
    </row>
    <row r="245" spans="26:26" x14ac:dyDescent="0.2">
      <c r="Z245" s="11"/>
    </row>
    <row r="246" spans="26:26" x14ac:dyDescent="0.2">
      <c r="Z246" s="11"/>
    </row>
    <row r="247" spans="26:26" x14ac:dyDescent="0.2">
      <c r="Z247" s="11"/>
    </row>
    <row r="248" spans="26:26" x14ac:dyDescent="0.2">
      <c r="Z248" s="11"/>
    </row>
    <row r="249" spans="26:26" x14ac:dyDescent="0.2">
      <c r="Z249" s="11"/>
    </row>
    <row r="250" spans="26:26" x14ac:dyDescent="0.2">
      <c r="Z250" s="11"/>
    </row>
    <row r="251" spans="26:26" x14ac:dyDescent="0.2">
      <c r="Z251" s="11"/>
    </row>
    <row r="252" spans="26:26" x14ac:dyDescent="0.2">
      <c r="Z252" s="11"/>
    </row>
    <row r="253" spans="26:26" x14ac:dyDescent="0.2">
      <c r="Z253" s="11"/>
    </row>
    <row r="254" spans="26:26" x14ac:dyDescent="0.2">
      <c r="Z254" s="11"/>
    </row>
    <row r="255" spans="26:26" x14ac:dyDescent="0.2">
      <c r="Z255" s="11"/>
    </row>
    <row r="256" spans="26:26" x14ac:dyDescent="0.2">
      <c r="Z256" s="11"/>
    </row>
    <row r="257" spans="26:26" x14ac:dyDescent="0.2">
      <c r="Z257" s="11"/>
    </row>
    <row r="258" spans="26:26" x14ac:dyDescent="0.2">
      <c r="Z258" s="11"/>
    </row>
    <row r="259" spans="26:26" x14ac:dyDescent="0.2">
      <c r="Z259" s="11"/>
    </row>
    <row r="260" spans="26:26" x14ac:dyDescent="0.2">
      <c r="Z260" s="11"/>
    </row>
    <row r="261" spans="26:26" x14ac:dyDescent="0.2">
      <c r="Z261" s="11"/>
    </row>
    <row r="262" spans="26:26" x14ac:dyDescent="0.2">
      <c r="Z262" s="11"/>
    </row>
    <row r="263" spans="26:26" x14ac:dyDescent="0.2">
      <c r="Z263" s="11"/>
    </row>
    <row r="264" spans="26:26" x14ac:dyDescent="0.2">
      <c r="Z264" s="11"/>
    </row>
    <row r="265" spans="26:26" x14ac:dyDescent="0.2">
      <c r="Z265" s="11"/>
    </row>
    <row r="266" spans="26:26" x14ac:dyDescent="0.2">
      <c r="Z266" s="11"/>
    </row>
    <row r="267" spans="26:26" x14ac:dyDescent="0.2">
      <c r="Z267" s="11"/>
    </row>
    <row r="268" spans="26:26" x14ac:dyDescent="0.2">
      <c r="Z268" s="11"/>
    </row>
    <row r="269" spans="26:26" x14ac:dyDescent="0.2">
      <c r="Z269" s="11"/>
    </row>
    <row r="270" spans="26:26" x14ac:dyDescent="0.2">
      <c r="Z270" s="11"/>
    </row>
    <row r="271" spans="26:26" x14ac:dyDescent="0.2">
      <c r="Z271" s="11"/>
    </row>
    <row r="272" spans="26:26" x14ac:dyDescent="0.2">
      <c r="Z272" s="11"/>
    </row>
    <row r="273" spans="26:26" x14ac:dyDescent="0.2">
      <c r="Z273" s="11"/>
    </row>
    <row r="274" spans="26:26" x14ac:dyDescent="0.2">
      <c r="Z274" s="11"/>
    </row>
    <row r="275" spans="26:26" x14ac:dyDescent="0.2">
      <c r="Z275" s="11"/>
    </row>
    <row r="276" spans="26:26" x14ac:dyDescent="0.2">
      <c r="Z276" s="11"/>
    </row>
    <row r="277" spans="26:26" x14ac:dyDescent="0.2">
      <c r="Z277" s="11"/>
    </row>
    <row r="278" spans="26:26" x14ac:dyDescent="0.2">
      <c r="Z278" s="11"/>
    </row>
    <row r="279" spans="26:26" x14ac:dyDescent="0.2">
      <c r="Z279" s="11"/>
    </row>
    <row r="280" spans="26:26" x14ac:dyDescent="0.2">
      <c r="Z280" s="11"/>
    </row>
    <row r="281" spans="26:26" x14ac:dyDescent="0.2">
      <c r="Z281" s="11"/>
    </row>
    <row r="282" spans="26:26" x14ac:dyDescent="0.2">
      <c r="Z282" s="11"/>
    </row>
    <row r="283" spans="26:26" x14ac:dyDescent="0.2">
      <c r="Z283" s="11"/>
    </row>
    <row r="284" spans="26:26" x14ac:dyDescent="0.2">
      <c r="Z284" s="11"/>
    </row>
    <row r="285" spans="26:26" x14ac:dyDescent="0.2">
      <c r="Z285" s="11"/>
    </row>
    <row r="286" spans="26:26" x14ac:dyDescent="0.2">
      <c r="Z286" s="11"/>
    </row>
    <row r="287" spans="26:26" x14ac:dyDescent="0.2">
      <c r="Z287" s="11"/>
    </row>
    <row r="288" spans="26:26" x14ac:dyDescent="0.2">
      <c r="Z288" s="11"/>
    </row>
    <row r="289" spans="26:26" x14ac:dyDescent="0.2">
      <c r="Z289" s="11"/>
    </row>
    <row r="290" spans="26:26" x14ac:dyDescent="0.2">
      <c r="Z290" s="11"/>
    </row>
    <row r="291" spans="26:26" x14ac:dyDescent="0.2">
      <c r="Z291" s="11"/>
    </row>
    <row r="292" spans="26:26" x14ac:dyDescent="0.2">
      <c r="Z292" s="11"/>
    </row>
    <row r="293" spans="26:26" x14ac:dyDescent="0.2">
      <c r="Z293" s="11"/>
    </row>
    <row r="294" spans="26:26" x14ac:dyDescent="0.2">
      <c r="Z294" s="11"/>
    </row>
    <row r="295" spans="26:26" x14ac:dyDescent="0.2">
      <c r="Z295" s="11"/>
    </row>
    <row r="296" spans="26:26" x14ac:dyDescent="0.2">
      <c r="Z296" s="11"/>
    </row>
    <row r="297" spans="26:26" x14ac:dyDescent="0.2">
      <c r="Z297" s="11"/>
    </row>
    <row r="298" spans="26:26" x14ac:dyDescent="0.2">
      <c r="Z298" s="11"/>
    </row>
    <row r="299" spans="26:26" x14ac:dyDescent="0.2">
      <c r="Z299" s="11"/>
    </row>
    <row r="300" spans="26:26" x14ac:dyDescent="0.2">
      <c r="Z300" s="11"/>
    </row>
    <row r="301" spans="26:26" x14ac:dyDescent="0.2">
      <c r="Z301" s="11"/>
    </row>
    <row r="302" spans="26:26" x14ac:dyDescent="0.2">
      <c r="Z302" s="11"/>
    </row>
    <row r="303" spans="26:26" x14ac:dyDescent="0.2">
      <c r="Z303" s="11"/>
    </row>
    <row r="304" spans="26:26" x14ac:dyDescent="0.2">
      <c r="Z304" s="11"/>
    </row>
    <row r="305" spans="26:26" x14ac:dyDescent="0.2">
      <c r="Z305" s="11"/>
    </row>
    <row r="306" spans="26:26" x14ac:dyDescent="0.2">
      <c r="Z306" s="11"/>
    </row>
    <row r="307" spans="26:26" x14ac:dyDescent="0.2">
      <c r="Z307" s="11"/>
    </row>
    <row r="308" spans="26:26" x14ac:dyDescent="0.2">
      <c r="Z308" s="11"/>
    </row>
    <row r="309" spans="26:26" x14ac:dyDescent="0.2">
      <c r="Z309" s="11"/>
    </row>
    <row r="310" spans="26:26" x14ac:dyDescent="0.2">
      <c r="Z310" s="11"/>
    </row>
    <row r="311" spans="26:26" x14ac:dyDescent="0.2">
      <c r="Z311" s="11"/>
    </row>
    <row r="312" spans="26:26" x14ac:dyDescent="0.2">
      <c r="Z312" s="11"/>
    </row>
    <row r="313" spans="26:26" x14ac:dyDescent="0.2">
      <c r="Z313" s="11"/>
    </row>
    <row r="314" spans="26:26" x14ac:dyDescent="0.2">
      <c r="Z314" s="11"/>
    </row>
    <row r="315" spans="26:26" x14ac:dyDescent="0.2">
      <c r="Z315" s="11"/>
    </row>
    <row r="316" spans="26:26" x14ac:dyDescent="0.2">
      <c r="Z316" s="11"/>
    </row>
    <row r="317" spans="26:26" x14ac:dyDescent="0.2">
      <c r="Z317" s="11"/>
    </row>
    <row r="318" spans="26:26" x14ac:dyDescent="0.2">
      <c r="Z318" s="11"/>
    </row>
    <row r="319" spans="26:26" x14ac:dyDescent="0.2">
      <c r="Z319" s="11"/>
    </row>
    <row r="320" spans="26:26" x14ac:dyDescent="0.2">
      <c r="Z320" s="11"/>
    </row>
    <row r="321" spans="26:26" x14ac:dyDescent="0.2">
      <c r="Z321" s="11"/>
    </row>
    <row r="322" spans="26:26" x14ac:dyDescent="0.2">
      <c r="Z322" s="11"/>
    </row>
    <row r="323" spans="26:26" x14ac:dyDescent="0.2">
      <c r="Z323" s="11"/>
    </row>
    <row r="324" spans="26:26" x14ac:dyDescent="0.2">
      <c r="Z324" s="11"/>
    </row>
    <row r="325" spans="26:26" x14ac:dyDescent="0.2">
      <c r="Z325" s="11"/>
    </row>
    <row r="326" spans="26:26" x14ac:dyDescent="0.2">
      <c r="Z326" s="11"/>
    </row>
    <row r="327" spans="26:26" x14ac:dyDescent="0.2">
      <c r="Z327" s="11"/>
    </row>
    <row r="328" spans="26:26" x14ac:dyDescent="0.2">
      <c r="Z328" s="11"/>
    </row>
    <row r="329" spans="26:26" x14ac:dyDescent="0.2">
      <c r="Z329" s="11"/>
    </row>
    <row r="330" spans="26:26" x14ac:dyDescent="0.2">
      <c r="Z330" s="11"/>
    </row>
    <row r="331" spans="26:26" x14ac:dyDescent="0.2">
      <c r="Z331" s="11"/>
    </row>
    <row r="332" spans="26:26" x14ac:dyDescent="0.2">
      <c r="Z332" s="11"/>
    </row>
    <row r="333" spans="26:26" x14ac:dyDescent="0.2">
      <c r="Z333" s="11"/>
    </row>
    <row r="334" spans="26:26" x14ac:dyDescent="0.2">
      <c r="Z334" s="11"/>
    </row>
    <row r="335" spans="26:26" x14ac:dyDescent="0.2">
      <c r="Z335" s="11"/>
    </row>
    <row r="336" spans="26:26" x14ac:dyDescent="0.2">
      <c r="Z336" s="11"/>
    </row>
    <row r="337" spans="26:26" x14ac:dyDescent="0.2">
      <c r="Z337" s="11"/>
    </row>
    <row r="338" spans="26:26" x14ac:dyDescent="0.2">
      <c r="Z338" s="11"/>
    </row>
    <row r="339" spans="26:26" x14ac:dyDescent="0.2">
      <c r="Z339" s="11"/>
    </row>
    <row r="340" spans="26:26" x14ac:dyDescent="0.2">
      <c r="Z340" s="11"/>
    </row>
    <row r="341" spans="26:26" x14ac:dyDescent="0.2">
      <c r="Z341" s="11"/>
    </row>
    <row r="342" spans="26:26" x14ac:dyDescent="0.2">
      <c r="Z342" s="11"/>
    </row>
    <row r="343" spans="26:26" x14ac:dyDescent="0.2">
      <c r="Z343" s="11"/>
    </row>
    <row r="344" spans="26:26" x14ac:dyDescent="0.2">
      <c r="Z344" s="11"/>
    </row>
    <row r="345" spans="26:26" x14ac:dyDescent="0.2">
      <c r="Z345" s="11"/>
    </row>
    <row r="346" spans="26:26" x14ac:dyDescent="0.2">
      <c r="Z346" s="11"/>
    </row>
    <row r="347" spans="26:26" x14ac:dyDescent="0.2">
      <c r="Z347" s="11"/>
    </row>
    <row r="348" spans="26:26" x14ac:dyDescent="0.2">
      <c r="Z348" s="11"/>
    </row>
    <row r="349" spans="26:26" x14ac:dyDescent="0.2">
      <c r="Z349" s="11"/>
    </row>
    <row r="350" spans="26:26" x14ac:dyDescent="0.2">
      <c r="Z350" s="11"/>
    </row>
    <row r="351" spans="26:26" x14ac:dyDescent="0.2">
      <c r="Z351" s="11"/>
    </row>
    <row r="352" spans="26:26" x14ac:dyDescent="0.2">
      <c r="Z352" s="11"/>
    </row>
    <row r="353" spans="26:26" x14ac:dyDescent="0.2">
      <c r="Z353" s="11"/>
    </row>
    <row r="354" spans="26:26" x14ac:dyDescent="0.2">
      <c r="Z354" s="11"/>
    </row>
    <row r="355" spans="26:26" x14ac:dyDescent="0.2">
      <c r="Z355" s="11"/>
    </row>
    <row r="356" spans="26:26" x14ac:dyDescent="0.2">
      <c r="Z356" s="11"/>
    </row>
    <row r="357" spans="26:26" x14ac:dyDescent="0.2">
      <c r="Z357" s="11"/>
    </row>
    <row r="358" spans="26:26" x14ac:dyDescent="0.2">
      <c r="Z358" s="11"/>
    </row>
    <row r="359" spans="26:26" x14ac:dyDescent="0.2">
      <c r="Z359" s="11"/>
    </row>
    <row r="360" spans="26:26" x14ac:dyDescent="0.2">
      <c r="Z360" s="11"/>
    </row>
    <row r="361" spans="26:26" x14ac:dyDescent="0.2">
      <c r="Z361" s="11"/>
    </row>
    <row r="362" spans="26:26" x14ac:dyDescent="0.2">
      <c r="Z362" s="11"/>
    </row>
    <row r="363" spans="26:26" x14ac:dyDescent="0.2">
      <c r="Z363" s="11"/>
    </row>
    <row r="364" spans="26:26" x14ac:dyDescent="0.2">
      <c r="Z364" s="11"/>
    </row>
    <row r="365" spans="26:26" x14ac:dyDescent="0.2">
      <c r="Z365" s="11"/>
    </row>
    <row r="366" spans="26:26" x14ac:dyDescent="0.2">
      <c r="Z366" s="11"/>
    </row>
    <row r="367" spans="26:26" x14ac:dyDescent="0.2">
      <c r="Z367" s="11"/>
    </row>
    <row r="368" spans="26:26" x14ac:dyDescent="0.2">
      <c r="Z368" s="11"/>
    </row>
    <row r="369" spans="26:26" x14ac:dyDescent="0.2">
      <c r="Z369" s="11"/>
    </row>
    <row r="370" spans="26:26" x14ac:dyDescent="0.2">
      <c r="Z370" s="11"/>
    </row>
    <row r="371" spans="26:26" x14ac:dyDescent="0.2">
      <c r="Z371" s="11"/>
    </row>
    <row r="372" spans="26:26" x14ac:dyDescent="0.2">
      <c r="Z372" s="11"/>
    </row>
    <row r="373" spans="26:26" x14ac:dyDescent="0.2">
      <c r="Z373" s="11"/>
    </row>
    <row r="374" spans="26:26" x14ac:dyDescent="0.2">
      <c r="Z374" s="11"/>
    </row>
    <row r="375" spans="26:26" x14ac:dyDescent="0.2">
      <c r="Z375" s="11"/>
    </row>
    <row r="376" spans="26:26" x14ac:dyDescent="0.2">
      <c r="Z376" s="11"/>
    </row>
    <row r="377" spans="26:26" x14ac:dyDescent="0.2">
      <c r="Z377" s="11"/>
    </row>
    <row r="378" spans="26:26" x14ac:dyDescent="0.2">
      <c r="Z378" s="11"/>
    </row>
    <row r="379" spans="26:26" x14ac:dyDescent="0.2">
      <c r="Z379" s="11"/>
    </row>
    <row r="380" spans="26:26" x14ac:dyDescent="0.2">
      <c r="Z380" s="11"/>
    </row>
    <row r="381" spans="26:26" x14ac:dyDescent="0.2">
      <c r="Z381" s="11"/>
    </row>
    <row r="382" spans="26:26" x14ac:dyDescent="0.2">
      <c r="Z382" s="11"/>
    </row>
    <row r="383" spans="26:26" x14ac:dyDescent="0.2">
      <c r="Z383" s="11"/>
    </row>
    <row r="384" spans="26:26" x14ac:dyDescent="0.2">
      <c r="Z384" s="11"/>
    </row>
    <row r="385" spans="26:26" x14ac:dyDescent="0.2">
      <c r="Z385" s="11"/>
    </row>
    <row r="386" spans="26:26" x14ac:dyDescent="0.2">
      <c r="Z386" s="11"/>
    </row>
    <row r="387" spans="26:26" x14ac:dyDescent="0.2">
      <c r="Z387" s="11"/>
    </row>
    <row r="388" spans="26:26" x14ac:dyDescent="0.2">
      <c r="Z388" s="11"/>
    </row>
    <row r="389" spans="26:26" x14ac:dyDescent="0.2">
      <c r="Z389" s="11"/>
    </row>
    <row r="390" spans="26:26" x14ac:dyDescent="0.2">
      <c r="Z390" s="11"/>
    </row>
    <row r="391" spans="26:26" x14ac:dyDescent="0.2">
      <c r="Z391" s="11"/>
    </row>
    <row r="392" spans="26:26" x14ac:dyDescent="0.2">
      <c r="Z392" s="11"/>
    </row>
    <row r="393" spans="26:26" x14ac:dyDescent="0.2">
      <c r="Z393" s="11"/>
    </row>
    <row r="394" spans="26:26" x14ac:dyDescent="0.2">
      <c r="Z394" s="11"/>
    </row>
    <row r="395" spans="26:26" x14ac:dyDescent="0.2">
      <c r="Z395" s="11"/>
    </row>
    <row r="396" spans="26:26" x14ac:dyDescent="0.2">
      <c r="Z396" s="11"/>
    </row>
    <row r="397" spans="26:26" x14ac:dyDescent="0.2">
      <c r="Z397" s="11"/>
    </row>
    <row r="398" spans="26:26" x14ac:dyDescent="0.2">
      <c r="Z398" s="11"/>
    </row>
    <row r="399" spans="26:26" x14ac:dyDescent="0.2">
      <c r="Z399" s="11"/>
    </row>
    <row r="400" spans="26:26" x14ac:dyDescent="0.2">
      <c r="Z400" s="11"/>
    </row>
    <row r="401" spans="26:26" x14ac:dyDescent="0.2">
      <c r="Z401" s="11"/>
    </row>
    <row r="402" spans="26:26" x14ac:dyDescent="0.2">
      <c r="Z402" s="11"/>
    </row>
    <row r="403" spans="26:26" x14ac:dyDescent="0.2">
      <c r="Z403" s="11"/>
    </row>
    <row r="404" spans="26:26" x14ac:dyDescent="0.2">
      <c r="Z404" s="11"/>
    </row>
    <row r="405" spans="26:26" x14ac:dyDescent="0.2">
      <c r="Z405" s="11"/>
    </row>
    <row r="406" spans="26:26" x14ac:dyDescent="0.2">
      <c r="Z406" s="11"/>
    </row>
    <row r="407" spans="26:26" x14ac:dyDescent="0.2">
      <c r="Z407" s="11"/>
    </row>
    <row r="408" spans="26:26" x14ac:dyDescent="0.2">
      <c r="Z408" s="11"/>
    </row>
    <row r="409" spans="26:26" x14ac:dyDescent="0.2">
      <c r="Z409" s="11"/>
    </row>
    <row r="410" spans="26:26" x14ac:dyDescent="0.2">
      <c r="Z410" s="11"/>
    </row>
    <row r="411" spans="26:26" x14ac:dyDescent="0.2">
      <c r="Z411" s="11"/>
    </row>
    <row r="412" spans="26:26" x14ac:dyDescent="0.2">
      <c r="Z412" s="11"/>
    </row>
    <row r="413" spans="26:26" x14ac:dyDescent="0.2">
      <c r="Z413" s="11"/>
    </row>
    <row r="414" spans="26:26" x14ac:dyDescent="0.2">
      <c r="Z414" s="11"/>
    </row>
    <row r="415" spans="26:26" x14ac:dyDescent="0.2">
      <c r="Z415" s="11"/>
    </row>
    <row r="416" spans="26:26" x14ac:dyDescent="0.2">
      <c r="Z416" s="11"/>
    </row>
    <row r="417" spans="26:26" x14ac:dyDescent="0.2">
      <c r="Z417" s="11"/>
    </row>
    <row r="418" spans="26:26" x14ac:dyDescent="0.2">
      <c r="Z418" s="11"/>
    </row>
    <row r="419" spans="26:26" x14ac:dyDescent="0.2">
      <c r="Z419" s="11"/>
    </row>
    <row r="420" spans="26:26" x14ac:dyDescent="0.2">
      <c r="Z420" s="11"/>
    </row>
    <row r="421" spans="26:26" x14ac:dyDescent="0.2">
      <c r="Z421" s="11"/>
    </row>
    <row r="422" spans="26:26" x14ac:dyDescent="0.2">
      <c r="Z422" s="11"/>
    </row>
    <row r="423" spans="26:26" x14ac:dyDescent="0.2">
      <c r="Z423" s="11"/>
    </row>
    <row r="424" spans="26:26" x14ac:dyDescent="0.2">
      <c r="Z424" s="11"/>
    </row>
    <row r="425" spans="26:26" x14ac:dyDescent="0.2">
      <c r="Z425" s="11"/>
    </row>
    <row r="426" spans="26:26" x14ac:dyDescent="0.2">
      <c r="Z426" s="11"/>
    </row>
    <row r="427" spans="26:26" x14ac:dyDescent="0.2">
      <c r="Z427" s="11"/>
    </row>
    <row r="428" spans="26:26" x14ac:dyDescent="0.2">
      <c r="Z428" s="11"/>
    </row>
    <row r="429" spans="26:26" x14ac:dyDescent="0.2">
      <c r="Z429" s="11"/>
    </row>
    <row r="430" spans="26:26" x14ac:dyDescent="0.2">
      <c r="Z430" s="11"/>
    </row>
    <row r="431" spans="26:26" x14ac:dyDescent="0.2">
      <c r="Z431" s="11"/>
    </row>
    <row r="432" spans="26:26" x14ac:dyDescent="0.2">
      <c r="Z432" s="11"/>
    </row>
    <row r="433" spans="26:26" x14ac:dyDescent="0.2">
      <c r="Z433" s="11"/>
    </row>
    <row r="434" spans="26:26" x14ac:dyDescent="0.2">
      <c r="Z434" s="11"/>
    </row>
    <row r="435" spans="26:26" x14ac:dyDescent="0.2">
      <c r="Z435" s="11"/>
    </row>
    <row r="436" spans="26:26" x14ac:dyDescent="0.2">
      <c r="Z436" s="11"/>
    </row>
    <row r="437" spans="26:26" x14ac:dyDescent="0.2">
      <c r="Z437" s="11"/>
    </row>
    <row r="438" spans="26:26" x14ac:dyDescent="0.2">
      <c r="Z438" s="11"/>
    </row>
    <row r="439" spans="26:26" x14ac:dyDescent="0.2">
      <c r="Z439" s="11"/>
    </row>
    <row r="440" spans="26:26" x14ac:dyDescent="0.2">
      <c r="Z440" s="11"/>
    </row>
    <row r="441" spans="26:26" x14ac:dyDescent="0.2">
      <c r="Z441" s="11"/>
    </row>
    <row r="442" spans="26:26" x14ac:dyDescent="0.2">
      <c r="Z442" s="11"/>
    </row>
    <row r="443" spans="26:26" x14ac:dyDescent="0.2">
      <c r="Z443" s="11"/>
    </row>
    <row r="444" spans="26:26" x14ac:dyDescent="0.2">
      <c r="Z444" s="11"/>
    </row>
    <row r="445" spans="26:26" x14ac:dyDescent="0.2">
      <c r="Z445" s="11"/>
    </row>
    <row r="446" spans="26:26" x14ac:dyDescent="0.2">
      <c r="Z446" s="11"/>
    </row>
    <row r="447" spans="26:26" x14ac:dyDescent="0.2">
      <c r="Z447" s="11"/>
    </row>
    <row r="448" spans="26:26" x14ac:dyDescent="0.2">
      <c r="Z448" s="11"/>
    </row>
    <row r="449" spans="26:26" x14ac:dyDescent="0.2">
      <c r="Z449" s="11"/>
    </row>
    <row r="450" spans="26:26" x14ac:dyDescent="0.2">
      <c r="Z450" s="11"/>
    </row>
    <row r="451" spans="26:26" x14ac:dyDescent="0.2">
      <c r="Z451" s="11"/>
    </row>
    <row r="452" spans="26:26" x14ac:dyDescent="0.2">
      <c r="Z452" s="11"/>
    </row>
    <row r="453" spans="26:26" x14ac:dyDescent="0.2">
      <c r="Z453" s="11"/>
    </row>
    <row r="454" spans="26:26" x14ac:dyDescent="0.2">
      <c r="Z454" s="11"/>
    </row>
    <row r="455" spans="26:26" x14ac:dyDescent="0.2">
      <c r="Z455" s="11"/>
    </row>
    <row r="456" spans="26:26" x14ac:dyDescent="0.2">
      <c r="Z456" s="11"/>
    </row>
    <row r="457" spans="26:26" x14ac:dyDescent="0.2">
      <c r="Z457" s="11"/>
    </row>
    <row r="458" spans="26:26" x14ac:dyDescent="0.2">
      <c r="Z458" s="11"/>
    </row>
    <row r="459" spans="26:26" x14ac:dyDescent="0.2">
      <c r="Z459" s="11"/>
    </row>
    <row r="460" spans="26:26" x14ac:dyDescent="0.2">
      <c r="Z460" s="11"/>
    </row>
    <row r="461" spans="26:26" x14ac:dyDescent="0.2">
      <c r="Z461" s="11"/>
    </row>
    <row r="462" spans="26:26" x14ac:dyDescent="0.2">
      <c r="Z462" s="11"/>
    </row>
    <row r="463" spans="26:26" x14ac:dyDescent="0.2">
      <c r="Z463" s="11"/>
    </row>
    <row r="464" spans="26:26" x14ac:dyDescent="0.2">
      <c r="Z464" s="11"/>
    </row>
    <row r="465" spans="26:26" x14ac:dyDescent="0.2">
      <c r="Z465" s="11"/>
    </row>
    <row r="466" spans="26:26" x14ac:dyDescent="0.2">
      <c r="Z466" s="11"/>
    </row>
    <row r="467" spans="26:26" x14ac:dyDescent="0.2">
      <c r="Z467" s="11"/>
    </row>
    <row r="468" spans="26:26" x14ac:dyDescent="0.2">
      <c r="Z468" s="11"/>
    </row>
    <row r="469" spans="26:26" x14ac:dyDescent="0.2">
      <c r="Z469" s="11"/>
    </row>
    <row r="470" spans="26:26" x14ac:dyDescent="0.2">
      <c r="Z470" s="11"/>
    </row>
    <row r="471" spans="26:26" x14ac:dyDescent="0.2">
      <c r="Z471" s="11"/>
    </row>
    <row r="472" spans="26:26" x14ac:dyDescent="0.2">
      <c r="Z472" s="11"/>
    </row>
    <row r="473" spans="26:26" x14ac:dyDescent="0.2">
      <c r="Z473" s="11"/>
    </row>
    <row r="474" spans="26:26" x14ac:dyDescent="0.2">
      <c r="Z474" s="11"/>
    </row>
    <row r="475" spans="26:26" x14ac:dyDescent="0.2">
      <c r="Z475" s="11"/>
    </row>
    <row r="476" spans="26:26" x14ac:dyDescent="0.2">
      <c r="Z476" s="11"/>
    </row>
    <row r="477" spans="26:26" x14ac:dyDescent="0.2">
      <c r="Z477" s="11"/>
    </row>
    <row r="478" spans="26:26" x14ac:dyDescent="0.2">
      <c r="Z478" s="11"/>
    </row>
    <row r="479" spans="26:26" x14ac:dyDescent="0.2">
      <c r="Z479" s="11"/>
    </row>
    <row r="480" spans="26:26" x14ac:dyDescent="0.2">
      <c r="Z480" s="11"/>
    </row>
    <row r="481" spans="26:26" x14ac:dyDescent="0.2">
      <c r="Z481" s="11"/>
    </row>
    <row r="482" spans="26:26" x14ac:dyDescent="0.2">
      <c r="Z482" s="11"/>
    </row>
    <row r="483" spans="26:26" x14ac:dyDescent="0.2">
      <c r="Z483" s="11"/>
    </row>
    <row r="484" spans="26:26" x14ac:dyDescent="0.2">
      <c r="Z484" s="11"/>
    </row>
    <row r="485" spans="26:26" x14ac:dyDescent="0.2">
      <c r="Z485" s="11"/>
    </row>
    <row r="486" spans="26:26" x14ac:dyDescent="0.2">
      <c r="Z486" s="11"/>
    </row>
    <row r="487" spans="26:26" x14ac:dyDescent="0.2">
      <c r="Z487" s="11"/>
    </row>
    <row r="488" spans="26:26" x14ac:dyDescent="0.2">
      <c r="Z488" s="11"/>
    </row>
    <row r="489" spans="26:26" x14ac:dyDescent="0.2">
      <c r="Z489" s="11"/>
    </row>
    <row r="490" spans="26:26" x14ac:dyDescent="0.2">
      <c r="Z490" s="11"/>
    </row>
    <row r="491" spans="26:26" x14ac:dyDescent="0.2">
      <c r="Z491" s="11"/>
    </row>
    <row r="492" spans="26:26" x14ac:dyDescent="0.2">
      <c r="Z492" s="11"/>
    </row>
    <row r="493" spans="26:26" x14ac:dyDescent="0.2">
      <c r="Z493" s="11"/>
    </row>
    <row r="494" spans="26:26" x14ac:dyDescent="0.2">
      <c r="Z494" s="11"/>
    </row>
    <row r="495" spans="26:26" x14ac:dyDescent="0.2">
      <c r="Z495" s="11"/>
    </row>
    <row r="496" spans="26:26" x14ac:dyDescent="0.2">
      <c r="Z496" s="11"/>
    </row>
    <row r="497" spans="26:26" x14ac:dyDescent="0.2">
      <c r="Z497" s="11"/>
    </row>
    <row r="498" spans="26:26" x14ac:dyDescent="0.2">
      <c r="Z498" s="11"/>
    </row>
    <row r="499" spans="26:26" x14ac:dyDescent="0.2">
      <c r="Z499" s="11"/>
    </row>
    <row r="500" spans="26:26" x14ac:dyDescent="0.2">
      <c r="Z500" s="11"/>
    </row>
    <row r="501" spans="26:26" x14ac:dyDescent="0.2">
      <c r="Z501" s="11"/>
    </row>
    <row r="502" spans="26:26" x14ac:dyDescent="0.2">
      <c r="Z502" s="11"/>
    </row>
    <row r="503" spans="26:26" x14ac:dyDescent="0.2">
      <c r="Z503" s="11"/>
    </row>
    <row r="504" spans="26:26" x14ac:dyDescent="0.2">
      <c r="Z504" s="11"/>
    </row>
    <row r="505" spans="26:26" x14ac:dyDescent="0.2">
      <c r="Z505" s="11"/>
    </row>
    <row r="506" spans="26:26" x14ac:dyDescent="0.2">
      <c r="Z506" s="11"/>
    </row>
    <row r="507" spans="26:26" x14ac:dyDescent="0.2">
      <c r="Z507" s="11"/>
    </row>
    <row r="508" spans="26:26" x14ac:dyDescent="0.2">
      <c r="Z508" s="11"/>
    </row>
    <row r="509" spans="26:26" x14ac:dyDescent="0.2">
      <c r="Z509" s="11"/>
    </row>
    <row r="510" spans="26:26" x14ac:dyDescent="0.2">
      <c r="Z510" s="11"/>
    </row>
    <row r="511" spans="26:26" x14ac:dyDescent="0.2">
      <c r="Z511" s="11"/>
    </row>
    <row r="512" spans="26:26" x14ac:dyDescent="0.2">
      <c r="Z512" s="11"/>
    </row>
    <row r="513" spans="26:26" x14ac:dyDescent="0.2">
      <c r="Z513" s="11"/>
    </row>
    <row r="514" spans="26:26" x14ac:dyDescent="0.2">
      <c r="Z514" s="11"/>
    </row>
    <row r="515" spans="26:26" x14ac:dyDescent="0.2">
      <c r="Z515" s="11"/>
    </row>
    <row r="516" spans="26:26" x14ac:dyDescent="0.2">
      <c r="Z516" s="11"/>
    </row>
    <row r="517" spans="26:26" x14ac:dyDescent="0.2">
      <c r="Z517" s="11"/>
    </row>
    <row r="518" spans="26:26" x14ac:dyDescent="0.2">
      <c r="Z518" s="11"/>
    </row>
    <row r="519" spans="26:26" x14ac:dyDescent="0.2">
      <c r="Z519" s="11"/>
    </row>
    <row r="520" spans="26:26" x14ac:dyDescent="0.2">
      <c r="Z520" s="11"/>
    </row>
    <row r="521" spans="26:26" x14ac:dyDescent="0.2">
      <c r="Z521" s="11"/>
    </row>
    <row r="522" spans="26:26" x14ac:dyDescent="0.2">
      <c r="Z522" s="11"/>
    </row>
    <row r="523" spans="26:26" x14ac:dyDescent="0.2">
      <c r="Z523" s="11"/>
    </row>
    <row r="524" spans="26:26" x14ac:dyDescent="0.2">
      <c r="Z524" s="11"/>
    </row>
    <row r="525" spans="26:26" x14ac:dyDescent="0.2">
      <c r="Z525" s="11"/>
    </row>
    <row r="526" spans="26:26" x14ac:dyDescent="0.2">
      <c r="Z526" s="11"/>
    </row>
    <row r="527" spans="26:26" x14ac:dyDescent="0.2">
      <c r="Z527" s="11"/>
    </row>
    <row r="528" spans="26:26" x14ac:dyDescent="0.2">
      <c r="Z528" s="11"/>
    </row>
    <row r="529" spans="26:26" x14ac:dyDescent="0.2">
      <c r="Z529" s="11"/>
    </row>
    <row r="530" spans="26:26" x14ac:dyDescent="0.2">
      <c r="Z530" s="11"/>
    </row>
    <row r="531" spans="26:26" x14ac:dyDescent="0.2">
      <c r="Z531" s="11"/>
    </row>
    <row r="532" spans="26:26" x14ac:dyDescent="0.2">
      <c r="Z532" s="11"/>
    </row>
    <row r="533" spans="26:26" x14ac:dyDescent="0.2">
      <c r="Z533" s="11"/>
    </row>
    <row r="534" spans="26:26" x14ac:dyDescent="0.2">
      <c r="Z534" s="11"/>
    </row>
    <row r="535" spans="26:26" x14ac:dyDescent="0.2">
      <c r="Z535" s="11"/>
    </row>
    <row r="536" spans="26:26" x14ac:dyDescent="0.2">
      <c r="Z536" s="11"/>
    </row>
    <row r="537" spans="26:26" x14ac:dyDescent="0.2">
      <c r="Z537" s="11"/>
    </row>
    <row r="538" spans="26:26" x14ac:dyDescent="0.2">
      <c r="Z538" s="11"/>
    </row>
    <row r="539" spans="26:26" x14ac:dyDescent="0.2">
      <c r="Z539" s="11"/>
    </row>
    <row r="540" spans="26:26" x14ac:dyDescent="0.2">
      <c r="Z540" s="11"/>
    </row>
    <row r="541" spans="26:26" x14ac:dyDescent="0.2">
      <c r="Z541" s="11"/>
    </row>
    <row r="542" spans="26:26" x14ac:dyDescent="0.2">
      <c r="Z542" s="11"/>
    </row>
    <row r="543" spans="26:26" x14ac:dyDescent="0.2">
      <c r="Z543" s="11"/>
    </row>
    <row r="544" spans="26:26" x14ac:dyDescent="0.2">
      <c r="Z544" s="11"/>
    </row>
    <row r="545" spans="26:26" x14ac:dyDescent="0.2">
      <c r="Z545" s="11"/>
    </row>
    <row r="546" spans="26:26" x14ac:dyDescent="0.2">
      <c r="Z546" s="11"/>
    </row>
    <row r="547" spans="26:26" x14ac:dyDescent="0.2">
      <c r="Z547" s="11"/>
    </row>
    <row r="548" spans="26:26" x14ac:dyDescent="0.2">
      <c r="Z548" s="11"/>
    </row>
    <row r="549" spans="26:26" x14ac:dyDescent="0.2">
      <c r="Z549" s="11"/>
    </row>
    <row r="550" spans="26:26" x14ac:dyDescent="0.2">
      <c r="Z550" s="11"/>
    </row>
    <row r="551" spans="26:26" x14ac:dyDescent="0.2">
      <c r="Z551" s="11"/>
    </row>
    <row r="552" spans="26:26" x14ac:dyDescent="0.2">
      <c r="Z552" s="11"/>
    </row>
    <row r="553" spans="26:26" x14ac:dyDescent="0.2">
      <c r="Z553" s="11"/>
    </row>
    <row r="554" spans="26:26" x14ac:dyDescent="0.2">
      <c r="Z554" s="11"/>
    </row>
    <row r="555" spans="26:26" x14ac:dyDescent="0.2">
      <c r="Z555" s="11"/>
    </row>
    <row r="556" spans="26:26" x14ac:dyDescent="0.2">
      <c r="Z556" s="11"/>
    </row>
    <row r="557" spans="26:26" x14ac:dyDescent="0.2">
      <c r="Z557" s="11"/>
    </row>
    <row r="558" spans="26:26" x14ac:dyDescent="0.2">
      <c r="Z558" s="11"/>
    </row>
    <row r="559" spans="26:26" x14ac:dyDescent="0.2">
      <c r="Z559" s="11"/>
    </row>
    <row r="560" spans="26:26" x14ac:dyDescent="0.2">
      <c r="Z560" s="11"/>
    </row>
    <row r="561" spans="26:26" x14ac:dyDescent="0.2">
      <c r="Z561" s="11"/>
    </row>
    <row r="562" spans="26:26" x14ac:dyDescent="0.2">
      <c r="Z562" s="11"/>
    </row>
    <row r="563" spans="26:26" x14ac:dyDescent="0.2">
      <c r="Z563" s="11"/>
    </row>
    <row r="564" spans="26:26" x14ac:dyDescent="0.2">
      <c r="Z564" s="11"/>
    </row>
    <row r="565" spans="26:26" x14ac:dyDescent="0.2">
      <c r="Z565" s="11"/>
    </row>
    <row r="566" spans="26:26" x14ac:dyDescent="0.2">
      <c r="Z566" s="11"/>
    </row>
    <row r="567" spans="26:26" x14ac:dyDescent="0.2">
      <c r="Z567" s="11"/>
    </row>
    <row r="568" spans="26:26" x14ac:dyDescent="0.2">
      <c r="Z568" s="11"/>
    </row>
    <row r="569" spans="26:26" x14ac:dyDescent="0.2">
      <c r="Z569" s="11"/>
    </row>
    <row r="570" spans="26:26" x14ac:dyDescent="0.2">
      <c r="Z570" s="11"/>
    </row>
    <row r="571" spans="26:26" x14ac:dyDescent="0.2">
      <c r="Z571" s="11"/>
    </row>
    <row r="572" spans="26:26" x14ac:dyDescent="0.2">
      <c r="Z572" s="11"/>
    </row>
    <row r="573" spans="26:26" x14ac:dyDescent="0.2">
      <c r="Z573" s="11"/>
    </row>
    <row r="574" spans="26:26" x14ac:dyDescent="0.2">
      <c r="Z574" s="11"/>
    </row>
    <row r="575" spans="26:26" x14ac:dyDescent="0.2">
      <c r="Z575" s="11"/>
    </row>
    <row r="576" spans="26:26" x14ac:dyDescent="0.2">
      <c r="Z576" s="11"/>
    </row>
    <row r="577" spans="26:26" x14ac:dyDescent="0.2">
      <c r="Z577" s="11"/>
    </row>
    <row r="578" spans="26:26" x14ac:dyDescent="0.2">
      <c r="Z578" s="11"/>
    </row>
    <row r="579" spans="26:26" x14ac:dyDescent="0.2">
      <c r="Z579" s="11"/>
    </row>
    <row r="580" spans="26:26" x14ac:dyDescent="0.2">
      <c r="Z580" s="11"/>
    </row>
    <row r="581" spans="26:26" x14ac:dyDescent="0.2">
      <c r="Z581" s="11"/>
    </row>
    <row r="582" spans="26:26" x14ac:dyDescent="0.2">
      <c r="Z582" s="11"/>
    </row>
    <row r="583" spans="26:26" x14ac:dyDescent="0.2">
      <c r="Z583" s="11"/>
    </row>
    <row r="584" spans="26:26" x14ac:dyDescent="0.2">
      <c r="Z584" s="11"/>
    </row>
    <row r="585" spans="26:26" x14ac:dyDescent="0.2">
      <c r="Z585" s="11"/>
    </row>
    <row r="586" spans="26:26" x14ac:dyDescent="0.2">
      <c r="Z586" s="11"/>
    </row>
    <row r="587" spans="26:26" x14ac:dyDescent="0.2">
      <c r="Z587" s="11"/>
    </row>
    <row r="588" spans="26:26" x14ac:dyDescent="0.2">
      <c r="Z588" s="11"/>
    </row>
    <row r="589" spans="26:26" x14ac:dyDescent="0.2">
      <c r="Z589" s="11"/>
    </row>
    <row r="590" spans="26:26" x14ac:dyDescent="0.2">
      <c r="Z590" s="11"/>
    </row>
    <row r="591" spans="26:26" x14ac:dyDescent="0.2">
      <c r="Z591" s="11"/>
    </row>
    <row r="592" spans="26:26" x14ac:dyDescent="0.2">
      <c r="Z592" s="11"/>
    </row>
    <row r="593" spans="26:26" x14ac:dyDescent="0.2">
      <c r="Z593" s="11"/>
    </row>
    <row r="594" spans="26:26" x14ac:dyDescent="0.2">
      <c r="Z594" s="11"/>
    </row>
    <row r="595" spans="26:26" x14ac:dyDescent="0.2">
      <c r="Z595" s="11"/>
    </row>
    <row r="596" spans="26:26" x14ac:dyDescent="0.2">
      <c r="Z596" s="11"/>
    </row>
    <row r="597" spans="26:26" x14ac:dyDescent="0.2">
      <c r="Z597" s="11"/>
    </row>
    <row r="598" spans="26:26" x14ac:dyDescent="0.2">
      <c r="Z598" s="11"/>
    </row>
    <row r="599" spans="26:26" x14ac:dyDescent="0.2">
      <c r="Z599" s="11"/>
    </row>
    <row r="600" spans="26:26" x14ac:dyDescent="0.2">
      <c r="Z600" s="11"/>
    </row>
    <row r="601" spans="26:26" x14ac:dyDescent="0.2">
      <c r="Z601" s="11"/>
    </row>
    <row r="602" spans="26:26" x14ac:dyDescent="0.2">
      <c r="Z602" s="11"/>
    </row>
    <row r="603" spans="26:26" x14ac:dyDescent="0.2">
      <c r="Z603" s="11"/>
    </row>
    <row r="604" spans="26:26" x14ac:dyDescent="0.2">
      <c r="Z604" s="11"/>
    </row>
    <row r="605" spans="26:26" x14ac:dyDescent="0.2">
      <c r="Z605" s="11"/>
    </row>
    <row r="606" spans="26:26" x14ac:dyDescent="0.2">
      <c r="Z606" s="11"/>
    </row>
    <row r="607" spans="26:26" x14ac:dyDescent="0.2">
      <c r="Z607" s="11"/>
    </row>
    <row r="608" spans="26:26" x14ac:dyDescent="0.2">
      <c r="Z608" s="11"/>
    </row>
    <row r="609" spans="26:26" x14ac:dyDescent="0.2">
      <c r="Z609" s="11"/>
    </row>
    <row r="610" spans="26:26" x14ac:dyDescent="0.2">
      <c r="Z610" s="11"/>
    </row>
    <row r="611" spans="26:26" x14ac:dyDescent="0.2">
      <c r="Z611" s="11"/>
    </row>
    <row r="612" spans="26:26" x14ac:dyDescent="0.2">
      <c r="Z612" s="11"/>
    </row>
    <row r="613" spans="26:26" x14ac:dyDescent="0.2">
      <c r="Z613" s="11"/>
    </row>
    <row r="614" spans="26:26" x14ac:dyDescent="0.2">
      <c r="Z614" s="11"/>
    </row>
    <row r="615" spans="26:26" x14ac:dyDescent="0.2">
      <c r="Z615" s="11"/>
    </row>
    <row r="616" spans="26:26" x14ac:dyDescent="0.2">
      <c r="Z616" s="11"/>
    </row>
    <row r="617" spans="26:26" x14ac:dyDescent="0.2">
      <c r="Z617" s="11"/>
    </row>
    <row r="618" spans="26:26" x14ac:dyDescent="0.2">
      <c r="Z618" s="11"/>
    </row>
    <row r="619" spans="26:26" x14ac:dyDescent="0.2">
      <c r="Z619" s="11"/>
    </row>
    <row r="620" spans="26:26" x14ac:dyDescent="0.2">
      <c r="Z620" s="11"/>
    </row>
    <row r="621" spans="26:26" x14ac:dyDescent="0.2">
      <c r="Z621" s="11"/>
    </row>
    <row r="622" spans="26:26" x14ac:dyDescent="0.2">
      <c r="Z622" s="11"/>
    </row>
    <row r="623" spans="26:26" x14ac:dyDescent="0.2">
      <c r="Z623" s="11"/>
    </row>
    <row r="624" spans="26:26" x14ac:dyDescent="0.2">
      <c r="Z624" s="11"/>
    </row>
    <row r="625" spans="26:26" x14ac:dyDescent="0.2">
      <c r="Z625" s="11"/>
    </row>
    <row r="626" spans="26:26" x14ac:dyDescent="0.2">
      <c r="Z626" s="11"/>
    </row>
    <row r="627" spans="26:26" x14ac:dyDescent="0.2">
      <c r="Z627" s="11"/>
    </row>
    <row r="628" spans="26:26" x14ac:dyDescent="0.2">
      <c r="Z628" s="11"/>
    </row>
    <row r="629" spans="26:26" x14ac:dyDescent="0.2">
      <c r="Z629" s="11"/>
    </row>
    <row r="630" spans="26:26" x14ac:dyDescent="0.2">
      <c r="Z630" s="11"/>
    </row>
    <row r="631" spans="26:26" x14ac:dyDescent="0.2">
      <c r="Z631" s="11"/>
    </row>
    <row r="632" spans="26:26" x14ac:dyDescent="0.2">
      <c r="Z632" s="11"/>
    </row>
    <row r="633" spans="26:26" x14ac:dyDescent="0.2">
      <c r="Z633" s="11"/>
    </row>
    <row r="634" spans="26:26" x14ac:dyDescent="0.2">
      <c r="Z634" s="11"/>
    </row>
    <row r="635" spans="26:26" x14ac:dyDescent="0.2">
      <c r="Z635" s="11"/>
    </row>
    <row r="636" spans="26:26" x14ac:dyDescent="0.2">
      <c r="Z636" s="11"/>
    </row>
    <row r="637" spans="26:26" x14ac:dyDescent="0.2">
      <c r="Z637" s="11"/>
    </row>
    <row r="638" spans="26:26" x14ac:dyDescent="0.2">
      <c r="Z638" s="11"/>
    </row>
    <row r="639" spans="26:26" x14ac:dyDescent="0.2">
      <c r="Z639" s="11"/>
    </row>
    <row r="640" spans="26:26" x14ac:dyDescent="0.2">
      <c r="Z640" s="11"/>
    </row>
    <row r="641" spans="26:26" x14ac:dyDescent="0.2">
      <c r="Z641" s="11"/>
    </row>
    <row r="642" spans="26:26" x14ac:dyDescent="0.2">
      <c r="Z642" s="11"/>
    </row>
    <row r="643" spans="26:26" x14ac:dyDescent="0.2">
      <c r="Z643" s="11"/>
    </row>
    <row r="644" spans="26:26" x14ac:dyDescent="0.2">
      <c r="Z644" s="11"/>
    </row>
    <row r="645" spans="26:26" x14ac:dyDescent="0.2">
      <c r="Z645" s="11"/>
    </row>
    <row r="646" spans="26:26" x14ac:dyDescent="0.2">
      <c r="Z646" s="11"/>
    </row>
    <row r="647" spans="26:26" x14ac:dyDescent="0.2">
      <c r="Z647" s="11"/>
    </row>
    <row r="648" spans="26:26" x14ac:dyDescent="0.2">
      <c r="Z648" s="11"/>
    </row>
    <row r="649" spans="26:26" x14ac:dyDescent="0.2">
      <c r="Z649" s="11"/>
    </row>
    <row r="650" spans="26:26" x14ac:dyDescent="0.2">
      <c r="Z650" s="11"/>
    </row>
    <row r="651" spans="26:26" x14ac:dyDescent="0.2">
      <c r="Z651" s="11"/>
    </row>
    <row r="652" spans="26:26" x14ac:dyDescent="0.2">
      <c r="Z652" s="11"/>
    </row>
    <row r="653" spans="26:26" x14ac:dyDescent="0.2">
      <c r="Z653" s="11"/>
    </row>
    <row r="654" spans="26:26" x14ac:dyDescent="0.2">
      <c r="Z654" s="11"/>
    </row>
    <row r="655" spans="26:26" x14ac:dyDescent="0.2">
      <c r="Z655" s="11"/>
    </row>
    <row r="656" spans="26:26" x14ac:dyDescent="0.2">
      <c r="Z656" s="11"/>
    </row>
    <row r="657" spans="26:26" x14ac:dyDescent="0.2">
      <c r="Z657" s="11"/>
    </row>
    <row r="658" spans="26:26" x14ac:dyDescent="0.2">
      <c r="Z658" s="11"/>
    </row>
    <row r="659" spans="26:26" x14ac:dyDescent="0.2">
      <c r="Z659" s="11"/>
    </row>
    <row r="660" spans="26:26" x14ac:dyDescent="0.2">
      <c r="Z660" s="11"/>
    </row>
    <row r="661" spans="26:26" x14ac:dyDescent="0.2">
      <c r="Z661" s="11"/>
    </row>
    <row r="662" spans="26:26" x14ac:dyDescent="0.2">
      <c r="Z662" s="11"/>
    </row>
    <row r="663" spans="26:26" x14ac:dyDescent="0.2">
      <c r="Z663" s="11"/>
    </row>
    <row r="664" spans="26:26" x14ac:dyDescent="0.2">
      <c r="Z664" s="11"/>
    </row>
    <row r="665" spans="26:26" x14ac:dyDescent="0.2">
      <c r="Z665" s="11"/>
    </row>
    <row r="666" spans="26:26" x14ac:dyDescent="0.2">
      <c r="Z666" s="11"/>
    </row>
    <row r="667" spans="26:26" x14ac:dyDescent="0.2">
      <c r="Z667" s="11"/>
    </row>
    <row r="668" spans="26:26" x14ac:dyDescent="0.2">
      <c r="Z668" s="11"/>
    </row>
    <row r="669" spans="26:26" x14ac:dyDescent="0.2">
      <c r="Z669" s="11"/>
    </row>
    <row r="670" spans="26:26" x14ac:dyDescent="0.2">
      <c r="Z670" s="11"/>
    </row>
    <row r="671" spans="26:26" x14ac:dyDescent="0.2">
      <c r="Z671" s="11"/>
    </row>
    <row r="672" spans="26:26" x14ac:dyDescent="0.2">
      <c r="Z672" s="11"/>
    </row>
    <row r="673" spans="26:26" x14ac:dyDescent="0.2">
      <c r="Z673" s="11"/>
    </row>
    <row r="674" spans="26:26" x14ac:dyDescent="0.2">
      <c r="Z674" s="11"/>
    </row>
    <row r="675" spans="26:26" x14ac:dyDescent="0.2">
      <c r="Z675" s="11"/>
    </row>
    <row r="676" spans="26:26" x14ac:dyDescent="0.2">
      <c r="Z676" s="11"/>
    </row>
    <row r="677" spans="26:26" x14ac:dyDescent="0.2">
      <c r="Z677" s="11"/>
    </row>
    <row r="678" spans="26:26" x14ac:dyDescent="0.2">
      <c r="Z678" s="11"/>
    </row>
    <row r="679" spans="26:26" x14ac:dyDescent="0.2">
      <c r="Z679" s="11"/>
    </row>
    <row r="680" spans="26:26" x14ac:dyDescent="0.2">
      <c r="Z680" s="11"/>
    </row>
    <row r="681" spans="26:26" x14ac:dyDescent="0.2">
      <c r="Z681" s="11"/>
    </row>
    <row r="682" spans="26:26" x14ac:dyDescent="0.2">
      <c r="Z682" s="11"/>
    </row>
    <row r="683" spans="26:26" x14ac:dyDescent="0.2">
      <c r="Z683" s="11"/>
    </row>
    <row r="684" spans="26:26" x14ac:dyDescent="0.2">
      <c r="Z684" s="11"/>
    </row>
    <row r="685" spans="26:26" x14ac:dyDescent="0.2">
      <c r="Z685" s="11"/>
    </row>
    <row r="686" spans="26:26" x14ac:dyDescent="0.2">
      <c r="Z686" s="11"/>
    </row>
    <row r="687" spans="26:26" x14ac:dyDescent="0.2">
      <c r="Z687" s="11"/>
    </row>
    <row r="688" spans="26:26" x14ac:dyDescent="0.2">
      <c r="Z688" s="11"/>
    </row>
    <row r="689" spans="26:26" x14ac:dyDescent="0.2">
      <c r="Z689" s="11"/>
    </row>
    <row r="690" spans="26:26" x14ac:dyDescent="0.2">
      <c r="Z690" s="11"/>
    </row>
    <row r="691" spans="26:26" x14ac:dyDescent="0.2">
      <c r="Z691" s="11"/>
    </row>
    <row r="692" spans="26:26" x14ac:dyDescent="0.2">
      <c r="Z692" s="11"/>
    </row>
    <row r="693" spans="26:26" x14ac:dyDescent="0.2">
      <c r="Z693" s="11"/>
    </row>
    <row r="694" spans="26:26" x14ac:dyDescent="0.2">
      <c r="Z694" s="11"/>
    </row>
    <row r="695" spans="26:26" x14ac:dyDescent="0.2">
      <c r="Z695" s="11"/>
    </row>
    <row r="696" spans="26:26" x14ac:dyDescent="0.2">
      <c r="Z696" s="11"/>
    </row>
    <row r="697" spans="26:26" x14ac:dyDescent="0.2">
      <c r="Z697" s="11"/>
    </row>
    <row r="698" spans="26:26" x14ac:dyDescent="0.2">
      <c r="Z698" s="11"/>
    </row>
    <row r="699" spans="26:26" x14ac:dyDescent="0.2">
      <c r="Z699" s="11"/>
    </row>
    <row r="700" spans="26:26" x14ac:dyDescent="0.2">
      <c r="Z700" s="11"/>
    </row>
    <row r="701" spans="26:26" x14ac:dyDescent="0.2">
      <c r="Z701" s="11"/>
    </row>
    <row r="702" spans="26:26" x14ac:dyDescent="0.2">
      <c r="Z702" s="11"/>
    </row>
    <row r="703" spans="26:26" x14ac:dyDescent="0.2">
      <c r="Z703" s="11"/>
    </row>
    <row r="704" spans="26:26" x14ac:dyDescent="0.2">
      <c r="Z704" s="11"/>
    </row>
    <row r="705" spans="26:26" x14ac:dyDescent="0.2">
      <c r="Z705" s="11"/>
    </row>
    <row r="706" spans="26:26" x14ac:dyDescent="0.2">
      <c r="Z706" s="11"/>
    </row>
    <row r="707" spans="26:26" x14ac:dyDescent="0.2">
      <c r="Z707" s="11"/>
    </row>
    <row r="708" spans="26:26" x14ac:dyDescent="0.2">
      <c r="Z708" s="11"/>
    </row>
    <row r="709" spans="26:26" x14ac:dyDescent="0.2">
      <c r="Z709" s="11"/>
    </row>
    <row r="710" spans="26:26" x14ac:dyDescent="0.2">
      <c r="Z710" s="11"/>
    </row>
    <row r="711" spans="26:26" x14ac:dyDescent="0.2">
      <c r="Z711" s="11"/>
    </row>
    <row r="712" spans="26:26" x14ac:dyDescent="0.2">
      <c r="Z712" s="11"/>
    </row>
    <row r="713" spans="26:26" x14ac:dyDescent="0.2">
      <c r="Z713" s="11"/>
    </row>
    <row r="714" spans="26:26" x14ac:dyDescent="0.2">
      <c r="Z714" s="11"/>
    </row>
    <row r="715" spans="26:26" x14ac:dyDescent="0.2">
      <c r="Z715" s="11"/>
    </row>
    <row r="716" spans="26:26" x14ac:dyDescent="0.2">
      <c r="Z716" s="11"/>
    </row>
    <row r="717" spans="26:26" x14ac:dyDescent="0.2">
      <c r="Z717" s="11"/>
    </row>
    <row r="718" spans="26:26" x14ac:dyDescent="0.2">
      <c r="Z718" s="11"/>
    </row>
    <row r="719" spans="26:26" x14ac:dyDescent="0.2">
      <c r="Z719" s="11"/>
    </row>
    <row r="720" spans="26:26" x14ac:dyDescent="0.2">
      <c r="Z720" s="11"/>
    </row>
    <row r="721" spans="26:26" x14ac:dyDescent="0.2">
      <c r="Z721" s="11"/>
    </row>
    <row r="722" spans="26:26" x14ac:dyDescent="0.2">
      <c r="Z722" s="11"/>
    </row>
    <row r="723" spans="26:26" x14ac:dyDescent="0.2">
      <c r="Z723" s="11"/>
    </row>
    <row r="724" spans="26:26" x14ac:dyDescent="0.2">
      <c r="Z724" s="11"/>
    </row>
    <row r="725" spans="26:26" x14ac:dyDescent="0.2">
      <c r="Z725" s="11"/>
    </row>
    <row r="726" spans="26:26" x14ac:dyDescent="0.2">
      <c r="Z726" s="11"/>
    </row>
    <row r="727" spans="26:26" x14ac:dyDescent="0.2">
      <c r="Z727" s="11"/>
    </row>
    <row r="728" spans="26:26" x14ac:dyDescent="0.2">
      <c r="Z728" s="11"/>
    </row>
    <row r="729" spans="26:26" x14ac:dyDescent="0.2">
      <c r="Z729" s="11"/>
    </row>
    <row r="730" spans="26:26" x14ac:dyDescent="0.2">
      <c r="Z730" s="11"/>
    </row>
    <row r="731" spans="26:26" x14ac:dyDescent="0.2">
      <c r="Z731" s="11"/>
    </row>
    <row r="732" spans="26:26" x14ac:dyDescent="0.2">
      <c r="Z732" s="11"/>
    </row>
    <row r="733" spans="26:26" x14ac:dyDescent="0.2">
      <c r="Z733" s="11"/>
    </row>
    <row r="734" spans="26:26" x14ac:dyDescent="0.2">
      <c r="Z734" s="11"/>
    </row>
    <row r="735" spans="26:26" x14ac:dyDescent="0.2">
      <c r="Z735" s="11"/>
    </row>
    <row r="736" spans="26:26" x14ac:dyDescent="0.2">
      <c r="Z736" s="11"/>
    </row>
    <row r="737" spans="26:26" x14ac:dyDescent="0.2">
      <c r="Z737" s="11"/>
    </row>
    <row r="738" spans="26:26" x14ac:dyDescent="0.2">
      <c r="Z738" s="11"/>
    </row>
    <row r="739" spans="26:26" x14ac:dyDescent="0.2">
      <c r="Z739" s="11"/>
    </row>
    <row r="740" spans="26:26" x14ac:dyDescent="0.2">
      <c r="Z740" s="11"/>
    </row>
    <row r="741" spans="26:26" x14ac:dyDescent="0.2">
      <c r="Z741" s="11"/>
    </row>
    <row r="742" spans="26:26" x14ac:dyDescent="0.2">
      <c r="Z742" s="11"/>
    </row>
    <row r="743" spans="26:26" x14ac:dyDescent="0.2">
      <c r="Z743" s="11"/>
    </row>
    <row r="744" spans="26:26" x14ac:dyDescent="0.2">
      <c r="Z744" s="11"/>
    </row>
    <row r="745" spans="26:26" x14ac:dyDescent="0.2">
      <c r="Z745" s="11"/>
    </row>
    <row r="746" spans="26:26" x14ac:dyDescent="0.2">
      <c r="Z746" s="11"/>
    </row>
    <row r="747" spans="26:26" x14ac:dyDescent="0.2">
      <c r="Z747" s="11"/>
    </row>
    <row r="748" spans="26:26" x14ac:dyDescent="0.2">
      <c r="Z748" s="11"/>
    </row>
    <row r="749" spans="26:26" x14ac:dyDescent="0.2">
      <c r="Z749" s="11"/>
    </row>
    <row r="750" spans="26:26" x14ac:dyDescent="0.2">
      <c r="Z750" s="11"/>
    </row>
    <row r="751" spans="26:26" x14ac:dyDescent="0.2">
      <c r="Z751" s="11"/>
    </row>
    <row r="752" spans="26:26" x14ac:dyDescent="0.2">
      <c r="Z752" s="11"/>
    </row>
    <row r="753" spans="26:26" x14ac:dyDescent="0.2">
      <c r="Z753" s="11"/>
    </row>
    <row r="754" spans="26:26" x14ac:dyDescent="0.2">
      <c r="Z754" s="11"/>
    </row>
    <row r="755" spans="26:26" x14ac:dyDescent="0.2">
      <c r="Z755" s="11"/>
    </row>
    <row r="756" spans="26:26" x14ac:dyDescent="0.2">
      <c r="Z756" s="11"/>
    </row>
    <row r="757" spans="26:26" x14ac:dyDescent="0.2">
      <c r="Z757" s="11"/>
    </row>
    <row r="758" spans="26:26" x14ac:dyDescent="0.2">
      <c r="Z758" s="11"/>
    </row>
    <row r="759" spans="26:26" x14ac:dyDescent="0.2">
      <c r="Z759" s="11"/>
    </row>
    <row r="760" spans="26:26" x14ac:dyDescent="0.2">
      <c r="Z760" s="11"/>
    </row>
    <row r="761" spans="26:26" x14ac:dyDescent="0.2">
      <c r="Z761" s="11"/>
    </row>
    <row r="762" spans="26:26" x14ac:dyDescent="0.2">
      <c r="Z762" s="11"/>
    </row>
    <row r="763" spans="26:26" x14ac:dyDescent="0.2">
      <c r="Z763" s="11"/>
    </row>
    <row r="764" spans="26:26" x14ac:dyDescent="0.2">
      <c r="Z764" s="11"/>
    </row>
    <row r="765" spans="26:26" x14ac:dyDescent="0.2">
      <c r="Z765" s="11"/>
    </row>
    <row r="766" spans="26:26" x14ac:dyDescent="0.2">
      <c r="Z766" s="11"/>
    </row>
    <row r="767" spans="26:26" x14ac:dyDescent="0.2">
      <c r="Z767" s="11"/>
    </row>
    <row r="768" spans="26:26" x14ac:dyDescent="0.2">
      <c r="Z768" s="11"/>
    </row>
    <row r="769" spans="26:26" x14ac:dyDescent="0.2">
      <c r="Z769" s="11"/>
    </row>
    <row r="770" spans="26:26" x14ac:dyDescent="0.2">
      <c r="Z770" s="11"/>
    </row>
    <row r="771" spans="26:26" x14ac:dyDescent="0.2">
      <c r="Z771" s="11"/>
    </row>
    <row r="772" spans="26:26" x14ac:dyDescent="0.2">
      <c r="Z772" s="11"/>
    </row>
    <row r="773" spans="26:26" x14ac:dyDescent="0.2">
      <c r="Z773" s="11"/>
    </row>
    <row r="774" spans="26:26" x14ac:dyDescent="0.2">
      <c r="Z774" s="11"/>
    </row>
    <row r="775" spans="26:26" x14ac:dyDescent="0.2">
      <c r="Z775" s="11"/>
    </row>
    <row r="776" spans="26:26" x14ac:dyDescent="0.2">
      <c r="Z776" s="11"/>
    </row>
    <row r="777" spans="26:26" x14ac:dyDescent="0.2">
      <c r="Z777" s="11"/>
    </row>
    <row r="778" spans="26:26" x14ac:dyDescent="0.2">
      <c r="Z778" s="11"/>
    </row>
    <row r="779" spans="26:26" x14ac:dyDescent="0.2">
      <c r="Z779" s="11"/>
    </row>
    <row r="780" spans="26:26" x14ac:dyDescent="0.2">
      <c r="Z780" s="11"/>
    </row>
    <row r="781" spans="26:26" x14ac:dyDescent="0.2">
      <c r="Z781" s="11"/>
    </row>
    <row r="782" spans="26:26" x14ac:dyDescent="0.2">
      <c r="Z782" s="11"/>
    </row>
    <row r="783" spans="26:26" x14ac:dyDescent="0.2">
      <c r="Z783" s="11"/>
    </row>
    <row r="784" spans="26:26" x14ac:dyDescent="0.2">
      <c r="Z784" s="11"/>
    </row>
    <row r="785" spans="26:26" x14ac:dyDescent="0.2">
      <c r="Z785" s="11"/>
    </row>
    <row r="786" spans="26:26" x14ac:dyDescent="0.2">
      <c r="Z786" s="11"/>
    </row>
    <row r="787" spans="26:26" x14ac:dyDescent="0.2">
      <c r="Z787" s="11"/>
    </row>
    <row r="788" spans="26:26" x14ac:dyDescent="0.2">
      <c r="Z788" s="11"/>
    </row>
    <row r="789" spans="26:26" x14ac:dyDescent="0.2">
      <c r="Z789" s="11"/>
    </row>
    <row r="790" spans="26:26" x14ac:dyDescent="0.2">
      <c r="Z790" s="11"/>
    </row>
    <row r="791" spans="26:26" x14ac:dyDescent="0.2">
      <c r="Z791" s="11"/>
    </row>
    <row r="792" spans="26:26" x14ac:dyDescent="0.2">
      <c r="Z792" s="11"/>
    </row>
    <row r="793" spans="26:26" x14ac:dyDescent="0.2">
      <c r="Z793" s="11"/>
    </row>
    <row r="794" spans="26:26" x14ac:dyDescent="0.2">
      <c r="Z794" s="11"/>
    </row>
    <row r="795" spans="26:26" x14ac:dyDescent="0.2">
      <c r="Z795" s="11"/>
    </row>
    <row r="796" spans="26:26" x14ac:dyDescent="0.2">
      <c r="Z796" s="11"/>
    </row>
    <row r="797" spans="26:26" x14ac:dyDescent="0.2">
      <c r="Z797" s="11"/>
    </row>
    <row r="798" spans="26:26" x14ac:dyDescent="0.2">
      <c r="Z798" s="11"/>
    </row>
    <row r="799" spans="26:26" x14ac:dyDescent="0.2">
      <c r="Z799" s="11"/>
    </row>
    <row r="800" spans="26:26" x14ac:dyDescent="0.2">
      <c r="Z800" s="11"/>
    </row>
    <row r="801" spans="26:26" x14ac:dyDescent="0.2">
      <c r="Z801" s="11"/>
    </row>
    <row r="802" spans="26:26" x14ac:dyDescent="0.2">
      <c r="Z802" s="11"/>
    </row>
    <row r="803" spans="26:26" x14ac:dyDescent="0.2">
      <c r="Z803" s="11"/>
    </row>
    <row r="804" spans="26:26" x14ac:dyDescent="0.2">
      <c r="Z804" s="11"/>
    </row>
    <row r="805" spans="26:26" x14ac:dyDescent="0.2">
      <c r="Z805" s="11"/>
    </row>
    <row r="806" spans="26:26" x14ac:dyDescent="0.2">
      <c r="Z806" s="11"/>
    </row>
    <row r="807" spans="26:26" x14ac:dyDescent="0.2">
      <c r="Z807" s="11"/>
    </row>
    <row r="808" spans="26:26" x14ac:dyDescent="0.2">
      <c r="Z808" s="11"/>
    </row>
    <row r="809" spans="26:26" x14ac:dyDescent="0.2">
      <c r="Z809" s="11"/>
    </row>
    <row r="810" spans="26:26" x14ac:dyDescent="0.2">
      <c r="Z810" s="11"/>
    </row>
    <row r="811" spans="26:26" x14ac:dyDescent="0.2">
      <c r="Z811" s="11"/>
    </row>
    <row r="812" spans="26:26" x14ac:dyDescent="0.2">
      <c r="Z812" s="11"/>
    </row>
    <row r="813" spans="26:26" x14ac:dyDescent="0.2">
      <c r="Z813" s="11"/>
    </row>
    <row r="814" spans="26:26" x14ac:dyDescent="0.2">
      <c r="Z814" s="11"/>
    </row>
    <row r="815" spans="26:26" x14ac:dyDescent="0.2">
      <c r="Z815" s="11"/>
    </row>
    <row r="816" spans="26:26" x14ac:dyDescent="0.2">
      <c r="Z816" s="11"/>
    </row>
    <row r="817" spans="26:26" x14ac:dyDescent="0.2">
      <c r="Z817" s="11"/>
    </row>
    <row r="818" spans="26:26" x14ac:dyDescent="0.2">
      <c r="Z818" s="11"/>
    </row>
    <row r="819" spans="26:26" x14ac:dyDescent="0.2">
      <c r="Z819" s="11"/>
    </row>
    <row r="820" spans="26:26" x14ac:dyDescent="0.2">
      <c r="Z820" s="11"/>
    </row>
    <row r="821" spans="26:26" x14ac:dyDescent="0.2">
      <c r="Z821" s="11"/>
    </row>
    <row r="822" spans="26:26" x14ac:dyDescent="0.2">
      <c r="Z822" s="11"/>
    </row>
    <row r="823" spans="26:26" x14ac:dyDescent="0.2">
      <c r="Z823" s="11"/>
    </row>
    <row r="824" spans="26:26" x14ac:dyDescent="0.2">
      <c r="Z824" s="11"/>
    </row>
    <row r="825" spans="26:26" x14ac:dyDescent="0.2">
      <c r="Z825" s="11"/>
    </row>
    <row r="826" spans="26:26" x14ac:dyDescent="0.2">
      <c r="Z826" s="11"/>
    </row>
    <row r="827" spans="26:26" x14ac:dyDescent="0.2">
      <c r="Z827" s="11"/>
    </row>
    <row r="828" spans="26:26" x14ac:dyDescent="0.2">
      <c r="Z828" s="11"/>
    </row>
    <row r="829" spans="26:26" x14ac:dyDescent="0.2">
      <c r="Z829" s="11"/>
    </row>
    <row r="830" spans="26:26" x14ac:dyDescent="0.2">
      <c r="Z830" s="11"/>
    </row>
    <row r="831" spans="26:26" x14ac:dyDescent="0.2">
      <c r="Z831" s="11"/>
    </row>
    <row r="832" spans="26:26" x14ac:dyDescent="0.2">
      <c r="Z832" s="11"/>
    </row>
    <row r="833" spans="26:26" x14ac:dyDescent="0.2">
      <c r="Z833" s="11"/>
    </row>
    <row r="834" spans="26:26" x14ac:dyDescent="0.2">
      <c r="Z834" s="11"/>
    </row>
    <row r="835" spans="26:26" x14ac:dyDescent="0.2">
      <c r="Z835" s="11"/>
    </row>
    <row r="836" spans="26:26" x14ac:dyDescent="0.2">
      <c r="Z836" s="11"/>
    </row>
    <row r="837" spans="26:26" x14ac:dyDescent="0.2">
      <c r="Z837" s="11"/>
    </row>
    <row r="838" spans="26:26" x14ac:dyDescent="0.2">
      <c r="Z838" s="11"/>
    </row>
    <row r="839" spans="26:26" x14ac:dyDescent="0.2">
      <c r="Z839" s="11"/>
    </row>
    <row r="840" spans="26:26" x14ac:dyDescent="0.2">
      <c r="Z840" s="11"/>
    </row>
    <row r="841" spans="26:26" x14ac:dyDescent="0.2">
      <c r="Z841" s="11"/>
    </row>
    <row r="842" spans="26:26" x14ac:dyDescent="0.2">
      <c r="Z842" s="11"/>
    </row>
    <row r="843" spans="26:26" x14ac:dyDescent="0.2">
      <c r="Z843" s="11"/>
    </row>
    <row r="844" spans="26:26" x14ac:dyDescent="0.2">
      <c r="Z844" s="11"/>
    </row>
    <row r="845" spans="26:26" x14ac:dyDescent="0.2">
      <c r="Z845" s="11"/>
    </row>
    <row r="846" spans="26:26" x14ac:dyDescent="0.2">
      <c r="Z846" s="11"/>
    </row>
    <row r="847" spans="26:26" x14ac:dyDescent="0.2">
      <c r="Z847" s="11"/>
    </row>
    <row r="848" spans="26:26" x14ac:dyDescent="0.2">
      <c r="Z848" s="11"/>
    </row>
    <row r="849" spans="26:26" x14ac:dyDescent="0.2">
      <c r="Z849" s="11"/>
    </row>
    <row r="850" spans="26:26" x14ac:dyDescent="0.2">
      <c r="Z850" s="11"/>
    </row>
    <row r="851" spans="26:26" x14ac:dyDescent="0.2">
      <c r="Z851" s="11"/>
    </row>
    <row r="852" spans="26:26" x14ac:dyDescent="0.2">
      <c r="Z852" s="11"/>
    </row>
    <row r="853" spans="26:26" x14ac:dyDescent="0.2">
      <c r="Z853" s="11"/>
    </row>
    <row r="854" spans="26:26" x14ac:dyDescent="0.2">
      <c r="Z854" s="11"/>
    </row>
    <row r="855" spans="26:26" x14ac:dyDescent="0.2">
      <c r="Z855" s="11"/>
    </row>
    <row r="856" spans="26:26" x14ac:dyDescent="0.2">
      <c r="Z856" s="11"/>
    </row>
    <row r="857" spans="26:26" x14ac:dyDescent="0.2">
      <c r="Z857" s="11"/>
    </row>
    <row r="858" spans="26:26" x14ac:dyDescent="0.2">
      <c r="Z858" s="11"/>
    </row>
    <row r="859" spans="26:26" x14ac:dyDescent="0.2">
      <c r="Z859" s="11"/>
    </row>
    <row r="860" spans="26:26" x14ac:dyDescent="0.2">
      <c r="Z860" s="11"/>
    </row>
    <row r="861" spans="26:26" x14ac:dyDescent="0.2">
      <c r="Z861" s="11"/>
    </row>
    <row r="862" spans="26:26" x14ac:dyDescent="0.2">
      <c r="Z862" s="11"/>
    </row>
    <row r="863" spans="26:26" x14ac:dyDescent="0.2">
      <c r="Z863" s="11"/>
    </row>
    <row r="864" spans="26:26" x14ac:dyDescent="0.2">
      <c r="Z864" s="11"/>
    </row>
    <row r="865" spans="26:26" x14ac:dyDescent="0.2">
      <c r="Z865" s="11"/>
    </row>
    <row r="866" spans="26:26" x14ac:dyDescent="0.2">
      <c r="Z866" s="11"/>
    </row>
    <row r="867" spans="26:26" x14ac:dyDescent="0.2">
      <c r="Z867" s="11"/>
    </row>
    <row r="868" spans="26:26" x14ac:dyDescent="0.2">
      <c r="Z868" s="11"/>
    </row>
    <row r="869" spans="26:26" x14ac:dyDescent="0.2">
      <c r="Z869" s="11"/>
    </row>
    <row r="870" spans="26:26" x14ac:dyDescent="0.2">
      <c r="Z870" s="11"/>
    </row>
    <row r="871" spans="26:26" x14ac:dyDescent="0.2">
      <c r="Z871" s="11"/>
    </row>
    <row r="872" spans="26:26" x14ac:dyDescent="0.2">
      <c r="Z872" s="11"/>
    </row>
    <row r="873" spans="26:26" x14ac:dyDescent="0.2">
      <c r="Z873" s="11"/>
    </row>
    <row r="874" spans="26:26" x14ac:dyDescent="0.2">
      <c r="Z874" s="11"/>
    </row>
    <row r="875" spans="26:26" x14ac:dyDescent="0.2">
      <c r="Z875" s="11"/>
    </row>
    <row r="876" spans="26:26" x14ac:dyDescent="0.2">
      <c r="Z876" s="11"/>
    </row>
    <row r="877" spans="26:26" x14ac:dyDescent="0.2">
      <c r="Z877" s="11"/>
    </row>
    <row r="878" spans="26:26" x14ac:dyDescent="0.2">
      <c r="Z878" s="11"/>
    </row>
    <row r="879" spans="26:26" x14ac:dyDescent="0.2">
      <c r="Z879" s="11"/>
    </row>
    <row r="880" spans="26:26" x14ac:dyDescent="0.2">
      <c r="Z880" s="11"/>
    </row>
    <row r="881" spans="26:26" x14ac:dyDescent="0.2">
      <c r="Z881" s="11"/>
    </row>
    <row r="882" spans="26:26" x14ac:dyDescent="0.2">
      <c r="Z882" s="11"/>
    </row>
    <row r="883" spans="26:26" x14ac:dyDescent="0.2">
      <c r="Z883" s="11"/>
    </row>
    <row r="884" spans="26:26" x14ac:dyDescent="0.2">
      <c r="Z884" s="11"/>
    </row>
    <row r="885" spans="26:26" x14ac:dyDescent="0.2">
      <c r="Z885" s="11"/>
    </row>
    <row r="886" spans="26:26" x14ac:dyDescent="0.2">
      <c r="Z886" s="11"/>
    </row>
    <row r="887" spans="26:26" x14ac:dyDescent="0.2">
      <c r="Z887" s="11"/>
    </row>
    <row r="888" spans="26:26" x14ac:dyDescent="0.2">
      <c r="Z888" s="11"/>
    </row>
    <row r="889" spans="26:26" x14ac:dyDescent="0.2">
      <c r="Z889" s="11"/>
    </row>
    <row r="890" spans="26:26" x14ac:dyDescent="0.2">
      <c r="Z890" s="11"/>
    </row>
    <row r="891" spans="26:26" x14ac:dyDescent="0.2">
      <c r="Z891" s="11"/>
    </row>
    <row r="892" spans="26:26" x14ac:dyDescent="0.2">
      <c r="Z892" s="11"/>
    </row>
    <row r="893" spans="26:26" x14ac:dyDescent="0.2">
      <c r="Z893" s="11"/>
    </row>
    <row r="894" spans="26:26" x14ac:dyDescent="0.2">
      <c r="Z894" s="11"/>
    </row>
    <row r="895" spans="26:26" x14ac:dyDescent="0.2">
      <c r="Z895" s="11"/>
    </row>
    <row r="896" spans="26:26" x14ac:dyDescent="0.2">
      <c r="Z896" s="11"/>
    </row>
    <row r="897" spans="26:26" x14ac:dyDescent="0.2">
      <c r="Z897" s="11"/>
    </row>
    <row r="898" spans="26:26" x14ac:dyDescent="0.2">
      <c r="Z898" s="11"/>
    </row>
    <row r="899" spans="26:26" x14ac:dyDescent="0.2">
      <c r="Z899" s="11"/>
    </row>
    <row r="900" spans="26:26" x14ac:dyDescent="0.2">
      <c r="Z900" s="11"/>
    </row>
    <row r="901" spans="26:26" x14ac:dyDescent="0.2">
      <c r="Z901" s="11"/>
    </row>
    <row r="902" spans="26:26" x14ac:dyDescent="0.2">
      <c r="Z902" s="11"/>
    </row>
    <row r="903" spans="26:26" x14ac:dyDescent="0.2">
      <c r="Z903" s="11"/>
    </row>
    <row r="904" spans="26:26" x14ac:dyDescent="0.2">
      <c r="Z904" s="11"/>
    </row>
    <row r="905" spans="26:26" x14ac:dyDescent="0.2">
      <c r="Z905" s="11"/>
    </row>
    <row r="906" spans="26:26" x14ac:dyDescent="0.2">
      <c r="Z906" s="11"/>
    </row>
    <row r="907" spans="26:26" x14ac:dyDescent="0.2">
      <c r="Z907" s="11"/>
    </row>
    <row r="908" spans="26:26" x14ac:dyDescent="0.2">
      <c r="Z908" s="11"/>
    </row>
    <row r="909" spans="26:26" x14ac:dyDescent="0.2">
      <c r="Z909" s="11"/>
    </row>
    <row r="910" spans="26:26" x14ac:dyDescent="0.2">
      <c r="Z910" s="11"/>
    </row>
    <row r="911" spans="26:26" x14ac:dyDescent="0.2">
      <c r="Z911" s="11"/>
    </row>
    <row r="912" spans="26:26" x14ac:dyDescent="0.2">
      <c r="Z912" s="11"/>
    </row>
    <row r="913" spans="26:26" x14ac:dyDescent="0.2">
      <c r="Z913" s="11"/>
    </row>
    <row r="914" spans="26:26" x14ac:dyDescent="0.2">
      <c r="Z914" s="11"/>
    </row>
    <row r="915" spans="26:26" x14ac:dyDescent="0.2">
      <c r="Z915" s="11"/>
    </row>
    <row r="916" spans="26:26" x14ac:dyDescent="0.2">
      <c r="Z916" s="11"/>
    </row>
    <row r="917" spans="26:26" x14ac:dyDescent="0.2">
      <c r="Z917" s="11"/>
    </row>
    <row r="918" spans="26:26" x14ac:dyDescent="0.2">
      <c r="Z918" s="11"/>
    </row>
    <row r="919" spans="26:26" x14ac:dyDescent="0.2">
      <c r="Z919" s="11"/>
    </row>
    <row r="920" spans="26:26" x14ac:dyDescent="0.2">
      <c r="Z920" s="11"/>
    </row>
    <row r="921" spans="26:26" x14ac:dyDescent="0.2">
      <c r="Z921" s="11"/>
    </row>
    <row r="922" spans="26:26" x14ac:dyDescent="0.2">
      <c r="Z922" s="11"/>
    </row>
    <row r="923" spans="26:26" x14ac:dyDescent="0.2">
      <c r="Z923" s="11"/>
    </row>
    <row r="924" spans="26:26" x14ac:dyDescent="0.2">
      <c r="Z924" s="11"/>
    </row>
    <row r="925" spans="26:26" x14ac:dyDescent="0.2">
      <c r="Z925" s="11"/>
    </row>
    <row r="926" spans="26:26" x14ac:dyDescent="0.2">
      <c r="Z926" s="11"/>
    </row>
    <row r="927" spans="26:26" x14ac:dyDescent="0.2">
      <c r="Z927" s="11"/>
    </row>
    <row r="928" spans="26:26" x14ac:dyDescent="0.2">
      <c r="Z928" s="11"/>
    </row>
    <row r="929" spans="26:26" x14ac:dyDescent="0.2">
      <c r="Z929" s="11"/>
    </row>
    <row r="930" spans="26:26" x14ac:dyDescent="0.2">
      <c r="Z930" s="11"/>
    </row>
    <row r="931" spans="26:26" x14ac:dyDescent="0.2">
      <c r="Z931" s="11"/>
    </row>
    <row r="932" spans="26:26" x14ac:dyDescent="0.2">
      <c r="Z932" s="11"/>
    </row>
    <row r="933" spans="26:26" x14ac:dyDescent="0.2">
      <c r="Z933" s="11"/>
    </row>
    <row r="934" spans="26:26" x14ac:dyDescent="0.2">
      <c r="Z934" s="11"/>
    </row>
    <row r="935" spans="26:26" x14ac:dyDescent="0.2">
      <c r="Z935" s="11"/>
    </row>
    <row r="936" spans="26:26" x14ac:dyDescent="0.2">
      <c r="Z936" s="11"/>
    </row>
    <row r="937" spans="26:26" x14ac:dyDescent="0.2">
      <c r="Z937" s="11"/>
    </row>
    <row r="938" spans="26:26" x14ac:dyDescent="0.2">
      <c r="Z938" s="11"/>
    </row>
    <row r="939" spans="26:26" x14ac:dyDescent="0.2">
      <c r="Z939" s="11"/>
    </row>
    <row r="940" spans="26:26" x14ac:dyDescent="0.2">
      <c r="Z940" s="11"/>
    </row>
    <row r="941" spans="26:26" x14ac:dyDescent="0.2">
      <c r="Z941" s="11"/>
    </row>
    <row r="942" spans="26:26" x14ac:dyDescent="0.2">
      <c r="Z942" s="11"/>
    </row>
    <row r="943" spans="26:26" x14ac:dyDescent="0.2">
      <c r="Z943" s="11"/>
    </row>
    <row r="944" spans="26:26" x14ac:dyDescent="0.2">
      <c r="Z944" s="11"/>
    </row>
    <row r="945" spans="26:26" x14ac:dyDescent="0.2">
      <c r="Z945" s="11"/>
    </row>
    <row r="946" spans="26:26" x14ac:dyDescent="0.2">
      <c r="Z946" s="11"/>
    </row>
    <row r="947" spans="26:26" x14ac:dyDescent="0.2">
      <c r="Z947" s="11"/>
    </row>
    <row r="948" spans="26:26" x14ac:dyDescent="0.2">
      <c r="Z948" s="11"/>
    </row>
    <row r="949" spans="26:26" x14ac:dyDescent="0.2">
      <c r="Z949" s="11"/>
    </row>
    <row r="950" spans="26:26" x14ac:dyDescent="0.2">
      <c r="Z950" s="11"/>
    </row>
    <row r="951" spans="26:26" x14ac:dyDescent="0.2">
      <c r="Z951" s="11"/>
    </row>
    <row r="952" spans="26:26" x14ac:dyDescent="0.2">
      <c r="Z952" s="11"/>
    </row>
    <row r="953" spans="26:26" x14ac:dyDescent="0.2">
      <c r="Z953" s="11"/>
    </row>
    <row r="954" spans="26:26" x14ac:dyDescent="0.2">
      <c r="Z954" s="11"/>
    </row>
    <row r="955" spans="26:26" x14ac:dyDescent="0.2">
      <c r="Z955" s="11"/>
    </row>
    <row r="956" spans="26:26" x14ac:dyDescent="0.2">
      <c r="Z956" s="11"/>
    </row>
    <row r="957" spans="26:26" x14ac:dyDescent="0.2">
      <c r="Z957" s="11"/>
    </row>
    <row r="958" spans="26:26" x14ac:dyDescent="0.2">
      <c r="Z958" s="11"/>
    </row>
    <row r="959" spans="26:26" x14ac:dyDescent="0.2">
      <c r="Z959" s="11"/>
    </row>
    <row r="960" spans="26:26" x14ac:dyDescent="0.2">
      <c r="Z960" s="11"/>
    </row>
    <row r="961" spans="26:26" x14ac:dyDescent="0.2">
      <c r="Z961" s="11"/>
    </row>
    <row r="962" spans="26:26" x14ac:dyDescent="0.2">
      <c r="Z962" s="11"/>
    </row>
    <row r="963" spans="26:26" x14ac:dyDescent="0.2">
      <c r="Z963" s="11"/>
    </row>
    <row r="964" spans="26:26" x14ac:dyDescent="0.2">
      <c r="Z964" s="11"/>
    </row>
    <row r="965" spans="26:26" x14ac:dyDescent="0.2">
      <c r="Z965" s="11"/>
    </row>
    <row r="966" spans="26:26" x14ac:dyDescent="0.2">
      <c r="Z966" s="11"/>
    </row>
    <row r="967" spans="26:26" x14ac:dyDescent="0.2">
      <c r="Z967" s="11"/>
    </row>
    <row r="968" spans="26:26" x14ac:dyDescent="0.2">
      <c r="Z968" s="11"/>
    </row>
    <row r="969" spans="26:26" x14ac:dyDescent="0.2">
      <c r="Z969" s="11"/>
    </row>
    <row r="970" spans="26:26" x14ac:dyDescent="0.2">
      <c r="Z970" s="11"/>
    </row>
    <row r="971" spans="26:26" x14ac:dyDescent="0.2">
      <c r="Z971" s="11"/>
    </row>
    <row r="972" spans="26:26" x14ac:dyDescent="0.2">
      <c r="Z972" s="11"/>
    </row>
    <row r="973" spans="26:26" x14ac:dyDescent="0.2">
      <c r="Z973" s="11"/>
    </row>
    <row r="974" spans="26:26" x14ac:dyDescent="0.2">
      <c r="Z974" s="11"/>
    </row>
    <row r="975" spans="26:26" x14ac:dyDescent="0.2">
      <c r="Z975" s="11"/>
    </row>
    <row r="976" spans="26:26" x14ac:dyDescent="0.2">
      <c r="Z976" s="11"/>
    </row>
    <row r="977" spans="26:26" x14ac:dyDescent="0.2">
      <c r="Z977" s="11"/>
    </row>
    <row r="978" spans="26:26" x14ac:dyDescent="0.2">
      <c r="Z978" s="11"/>
    </row>
    <row r="979" spans="26:26" x14ac:dyDescent="0.2">
      <c r="Z979" s="11"/>
    </row>
    <row r="980" spans="26:26" x14ac:dyDescent="0.2">
      <c r="Z980" s="11"/>
    </row>
    <row r="981" spans="26:26" x14ac:dyDescent="0.2">
      <c r="Z981" s="11"/>
    </row>
    <row r="982" spans="26:26" x14ac:dyDescent="0.2">
      <c r="Z982" s="11"/>
    </row>
    <row r="983" spans="26:26" x14ac:dyDescent="0.2">
      <c r="Z983" s="11"/>
    </row>
    <row r="984" spans="26:26" x14ac:dyDescent="0.2">
      <c r="Z984" s="11"/>
    </row>
    <row r="985" spans="26:26" x14ac:dyDescent="0.2">
      <c r="Z985" s="11"/>
    </row>
    <row r="986" spans="26:26" x14ac:dyDescent="0.2">
      <c r="Z986" s="11"/>
    </row>
    <row r="987" spans="26:26" x14ac:dyDescent="0.2">
      <c r="Z987" s="11"/>
    </row>
    <row r="988" spans="26:26" x14ac:dyDescent="0.2">
      <c r="Z988" s="11"/>
    </row>
    <row r="989" spans="26:26" x14ac:dyDescent="0.2">
      <c r="Z989" s="11"/>
    </row>
    <row r="990" spans="26:26" x14ac:dyDescent="0.2">
      <c r="Z990" s="11"/>
    </row>
    <row r="991" spans="26:26" x14ac:dyDescent="0.2">
      <c r="Z991" s="11"/>
    </row>
    <row r="992" spans="26:26" x14ac:dyDescent="0.2">
      <c r="Z992" s="11"/>
    </row>
    <row r="993" spans="26:26" x14ac:dyDescent="0.2">
      <c r="Z993" s="11"/>
    </row>
    <row r="994" spans="26:26" x14ac:dyDescent="0.2">
      <c r="Z994" s="11"/>
    </row>
    <row r="995" spans="26:26" x14ac:dyDescent="0.2">
      <c r="Z995" s="11"/>
    </row>
    <row r="996" spans="26:26" x14ac:dyDescent="0.2">
      <c r="Z996" s="11"/>
    </row>
    <row r="997" spans="26:26" x14ac:dyDescent="0.2">
      <c r="Z997" s="11"/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workbookViewId="0">
      <selection activeCell="B14" sqref="B14"/>
    </sheetView>
  </sheetViews>
  <sheetFormatPr defaultRowHeight="15" x14ac:dyDescent="0.25"/>
  <cols>
    <col min="2" max="2" width="42.7109375" customWidth="1"/>
    <col min="4" max="10" width="12.7109375" style="13" customWidth="1"/>
  </cols>
  <sheetData>
    <row r="1" spans="2:10" ht="15.6" x14ac:dyDescent="0.3">
      <c r="B1" s="32" t="s">
        <v>62</v>
      </c>
    </row>
    <row r="2" spans="2:10" ht="15.6" x14ac:dyDescent="0.3">
      <c r="B2" s="32" t="s">
        <v>63</v>
      </c>
    </row>
    <row r="3" spans="2:10" ht="15.6" x14ac:dyDescent="0.3">
      <c r="B3" s="32" t="s">
        <v>64</v>
      </c>
    </row>
    <row r="4" spans="2:10" ht="15.6" x14ac:dyDescent="0.3">
      <c r="B4" s="32" t="s">
        <v>65</v>
      </c>
    </row>
    <row r="5" spans="2:10" ht="15.6" x14ac:dyDescent="0.3">
      <c r="B5" s="32" t="s">
        <v>66</v>
      </c>
    </row>
    <row r="6" spans="2:10" ht="15.6" x14ac:dyDescent="0.3">
      <c r="B6" s="32" t="s">
        <v>69</v>
      </c>
    </row>
    <row r="10" spans="2:10" ht="14.45" x14ac:dyDescent="0.3">
      <c r="B10" t="s">
        <v>42</v>
      </c>
    </row>
    <row r="12" spans="2:10" ht="14.45" x14ac:dyDescent="0.3">
      <c r="B12" t="s">
        <v>43</v>
      </c>
    </row>
    <row r="13" spans="2:10" ht="14.45" x14ac:dyDescent="0.3">
      <c r="D13" s="13" t="s">
        <v>44</v>
      </c>
      <c r="E13" s="13" t="s">
        <v>45</v>
      </c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</row>
    <row r="14" spans="2:10" ht="14.45" x14ac:dyDescent="0.3">
      <c r="B14">
        <v>2016</v>
      </c>
      <c r="D14" s="24">
        <v>57230468.23950582</v>
      </c>
      <c r="E14" s="24">
        <v>46377965.456556216</v>
      </c>
      <c r="F14" s="24">
        <v>3173057.3421095703</v>
      </c>
      <c r="G14" s="24">
        <v>477951.35364863591</v>
      </c>
      <c r="H14" s="24">
        <v>23297.055138281248</v>
      </c>
      <c r="I14" s="24">
        <v>91273.99044230768</v>
      </c>
      <c r="J14" s="24">
        <f>SUM(D14:I14)</f>
        <v>107374013.43740082</v>
      </c>
    </row>
    <row r="15" spans="2:10" ht="14.45" x14ac:dyDescent="0.3">
      <c r="B15">
        <v>2017</v>
      </c>
      <c r="D15" s="24">
        <v>57025197.227031365</v>
      </c>
      <c r="E15" s="24">
        <v>46363405.888644986</v>
      </c>
      <c r="F15" s="24">
        <v>3255348.5426547471</v>
      </c>
      <c r="G15" s="24">
        <v>488393.48934704944</v>
      </c>
      <c r="H15" s="24">
        <v>22923.740231318359</v>
      </c>
      <c r="I15" s="24">
        <v>91208.294663461551</v>
      </c>
      <c r="J15" s="24">
        <f>SUM(D15:I15)</f>
        <v>107246477.18257293</v>
      </c>
    </row>
    <row r="16" spans="2:10" ht="14.45" x14ac:dyDescent="0.3">
      <c r="B16">
        <v>2017</v>
      </c>
      <c r="D16" s="25">
        <v>57392485.768023476</v>
      </c>
      <c r="E16" s="25">
        <v>46533890.906361505</v>
      </c>
      <c r="F16" s="25">
        <v>3319444.8135841312</v>
      </c>
      <c r="G16" s="25">
        <v>498757.51732473425</v>
      </c>
      <c r="H16" s="25">
        <v>23056.028492938305</v>
      </c>
      <c r="I16" s="25">
        <v>91241.142552884616</v>
      </c>
      <c r="J16" s="24">
        <f>SUM(D16:I16)</f>
        <v>107858876.17633967</v>
      </c>
    </row>
    <row r="17" spans="2:11" ht="14.45" x14ac:dyDescent="0.3">
      <c r="D17"/>
      <c r="E17"/>
      <c r="F17"/>
      <c r="G17"/>
      <c r="H17"/>
      <c r="I17"/>
      <c r="J17" s="24"/>
    </row>
    <row r="18" spans="2:11" ht="14.45" x14ac:dyDescent="0.3">
      <c r="B18" t="s">
        <v>51</v>
      </c>
      <c r="D18"/>
      <c r="E18"/>
      <c r="F18"/>
      <c r="G18"/>
      <c r="H18"/>
      <c r="I18"/>
      <c r="J18" s="24"/>
    </row>
    <row r="19" spans="2:11" ht="14.45" x14ac:dyDescent="0.3">
      <c r="D19" t="s">
        <v>44</v>
      </c>
      <c r="E19" t="s">
        <v>45</v>
      </c>
      <c r="F19" t="s">
        <v>46</v>
      </c>
      <c r="G19" t="s">
        <v>47</v>
      </c>
      <c r="H19" t="s">
        <v>48</v>
      </c>
      <c r="I19" t="s">
        <v>49</v>
      </c>
      <c r="J19" s="24"/>
    </row>
    <row r="20" spans="2:11" ht="14.45" x14ac:dyDescent="0.3">
      <c r="B20">
        <v>2016</v>
      </c>
      <c r="D20" s="26">
        <v>57273710.657174148</v>
      </c>
      <c r="E20" s="26">
        <v>46411880.51424402</v>
      </c>
      <c r="F20" s="26">
        <v>3107793.4652922959</v>
      </c>
      <c r="G20" s="26">
        <v>468435.91173497966</v>
      </c>
      <c r="H20" s="26">
        <v>22802.135364763057</v>
      </c>
      <c r="I20" s="26">
        <v>89390.753590621069</v>
      </c>
      <c r="J20" s="24">
        <f>SUM(D20:I20)</f>
        <v>107374013.43740082</v>
      </c>
    </row>
    <row r="21" spans="2:11" ht="14.45" x14ac:dyDescent="0.3">
      <c r="B21">
        <v>2017</v>
      </c>
      <c r="D21" s="26">
        <v>57095299.875974596</v>
      </c>
      <c r="E21" s="26">
        <v>46419530.867184401</v>
      </c>
      <c r="F21" s="26">
        <v>3148575.2903980147</v>
      </c>
      <c r="G21" s="26">
        <v>472711.05584793596</v>
      </c>
      <c r="H21" s="26">
        <v>22152.261220171804</v>
      </c>
      <c r="I21" s="26">
        <v>88207.831947812956</v>
      </c>
      <c r="J21" s="24">
        <f>SUM(D21:I21)</f>
        <v>107246477.18257295</v>
      </c>
    </row>
    <row r="22" spans="2:11" ht="14.45" x14ac:dyDescent="0.3">
      <c r="B22">
        <v>2018</v>
      </c>
      <c r="D22" s="26">
        <v>57481873.684929036</v>
      </c>
      <c r="E22" s="26">
        <v>46605637.144881241</v>
      </c>
      <c r="F22" s="26">
        <v>3183161.1642086986</v>
      </c>
      <c r="G22" s="26">
        <v>478621.40878339502</v>
      </c>
      <c r="H22" s="26">
        <v>22091.326889867265</v>
      </c>
      <c r="I22" s="26">
        <v>87491.446647427074</v>
      </c>
      <c r="J22" s="24">
        <f>SUM(D22:I22)</f>
        <v>107858876.17633966</v>
      </c>
    </row>
    <row r="23" spans="2:11" ht="14.45" x14ac:dyDescent="0.3">
      <c r="D23"/>
      <c r="E23"/>
      <c r="F23"/>
      <c r="G23"/>
      <c r="H23"/>
      <c r="I23"/>
      <c r="J23"/>
    </row>
    <row r="24" spans="2:11" ht="14.45" x14ac:dyDescent="0.3">
      <c r="B24" t="s">
        <v>52</v>
      </c>
      <c r="D24"/>
      <c r="E24"/>
      <c r="F24"/>
      <c r="G24"/>
      <c r="H24"/>
      <c r="I24"/>
      <c r="J24"/>
    </row>
    <row r="25" spans="2:11" ht="14.45" x14ac:dyDescent="0.3">
      <c r="D25" t="str">
        <f t="shared" ref="D25:I25" si="0">D19</f>
        <v xml:space="preserve">Residential </v>
      </c>
      <c r="E25" t="str">
        <f t="shared" si="0"/>
        <v>Commercial</v>
      </c>
      <c r="F25" t="str">
        <f t="shared" si="0"/>
        <v>Industrial</v>
      </c>
      <c r="G25" t="str">
        <f t="shared" si="0"/>
        <v>SHY</v>
      </c>
      <c r="H25" t="str">
        <f t="shared" si="0"/>
        <v>Other</v>
      </c>
      <c r="I25" t="str">
        <f t="shared" si="0"/>
        <v>Metro</v>
      </c>
      <c r="J25" t="str">
        <f>J13</f>
        <v>Retail Sales</v>
      </c>
    </row>
    <row r="26" spans="2:11" ht="14.45" x14ac:dyDescent="0.3">
      <c r="B26">
        <v>2016</v>
      </c>
      <c r="D26" s="26">
        <f t="shared" ref="D26:J28" si="1">D20-D14</f>
        <v>43242.417668327689</v>
      </c>
      <c r="E26" s="26">
        <f t="shared" si="1"/>
        <v>33915.057687804103</v>
      </c>
      <c r="F26" s="26">
        <f t="shared" si="1"/>
        <v>-65263.876817274373</v>
      </c>
      <c r="G26" s="26">
        <f t="shared" si="1"/>
        <v>-9515.4419136562501</v>
      </c>
      <c r="H26" s="26">
        <f t="shared" si="1"/>
        <v>-494.9197735181915</v>
      </c>
      <c r="I26" s="26">
        <f t="shared" si="1"/>
        <v>-1883.2368516866118</v>
      </c>
      <c r="J26" s="26">
        <f t="shared" si="1"/>
        <v>0</v>
      </c>
    </row>
    <row r="27" spans="2:11" ht="14.45" x14ac:dyDescent="0.3">
      <c r="B27" s="14">
        <v>2017</v>
      </c>
      <c r="C27" s="14"/>
      <c r="D27" s="28">
        <f t="shared" si="1"/>
        <v>70102.64894323051</v>
      </c>
      <c r="E27" s="28">
        <f t="shared" si="1"/>
        <v>56124.978539414704</v>
      </c>
      <c r="F27" s="28">
        <f t="shared" si="1"/>
        <v>-106773.25225673243</v>
      </c>
      <c r="G27" s="28">
        <f t="shared" si="1"/>
        <v>-15682.433499113482</v>
      </c>
      <c r="H27" s="28">
        <f t="shared" si="1"/>
        <v>-771.47901114655542</v>
      </c>
      <c r="I27" s="28">
        <f t="shared" si="1"/>
        <v>-3000.4627156485949</v>
      </c>
      <c r="J27" s="28">
        <f t="shared" si="1"/>
        <v>0</v>
      </c>
      <c r="K27" s="23"/>
    </row>
    <row r="28" spans="2:11" ht="14.45" x14ac:dyDescent="0.3">
      <c r="B28" s="14">
        <v>2018</v>
      </c>
      <c r="C28" s="14"/>
      <c r="D28" s="28">
        <f t="shared" si="1"/>
        <v>89387.916905559599</v>
      </c>
      <c r="E28" s="28">
        <f t="shared" si="1"/>
        <v>71746.238519735634</v>
      </c>
      <c r="F28" s="28">
        <f t="shared" si="1"/>
        <v>-136283.64937543264</v>
      </c>
      <c r="G28" s="28">
        <f t="shared" si="1"/>
        <v>-20136.108541339228</v>
      </c>
      <c r="H28" s="28">
        <f t="shared" si="1"/>
        <v>-964.70160307104015</v>
      </c>
      <c r="I28" s="28">
        <f t="shared" si="1"/>
        <v>-3749.6959054575418</v>
      </c>
      <c r="J28" s="28">
        <f t="shared" si="1"/>
        <v>0</v>
      </c>
    </row>
    <row r="29" spans="2:11" ht="14.45" x14ac:dyDescent="0.3">
      <c r="D29"/>
      <c r="E29"/>
      <c r="F29"/>
      <c r="G29"/>
      <c r="H29"/>
      <c r="I29"/>
      <c r="J29"/>
    </row>
    <row r="30" spans="2:11" ht="14.45" x14ac:dyDescent="0.3">
      <c r="B30" t="s">
        <v>53</v>
      </c>
      <c r="D30"/>
      <c r="E30"/>
      <c r="F30"/>
      <c r="G30"/>
      <c r="H30"/>
      <c r="I30"/>
      <c r="J30"/>
    </row>
    <row r="31" spans="2:11" ht="14.45" x14ac:dyDescent="0.3">
      <c r="B31">
        <v>2016</v>
      </c>
      <c r="D31" s="27">
        <f t="shared" ref="D31:J33" si="2">D26/D14</f>
        <v>7.5558385242212171E-4</v>
      </c>
      <c r="E31" s="27">
        <f t="shared" si="2"/>
        <v>7.3127523715057032E-4</v>
      </c>
      <c r="F31" s="27">
        <f t="shared" si="2"/>
        <v>-2.0568136589011167E-2</v>
      </c>
      <c r="G31" s="27">
        <f t="shared" si="2"/>
        <v>-1.9908808377706762E-2</v>
      </c>
      <c r="H31" s="27">
        <f t="shared" si="2"/>
        <v>-2.1243876987051009E-2</v>
      </c>
      <c r="I31" s="27">
        <f t="shared" si="2"/>
        <v>-2.0632787528632981E-2</v>
      </c>
      <c r="J31" s="27">
        <f t="shared" si="2"/>
        <v>0</v>
      </c>
    </row>
    <row r="32" spans="2:11" ht="14.45" x14ac:dyDescent="0.3">
      <c r="B32" s="14">
        <v>2017</v>
      </c>
      <c r="C32" s="14"/>
      <c r="D32" s="29">
        <f t="shared" si="2"/>
        <v>1.2293276016939422E-3</v>
      </c>
      <c r="E32" s="29">
        <f t="shared" si="2"/>
        <v>1.2105447704643384E-3</v>
      </c>
      <c r="F32" s="29">
        <f t="shared" si="2"/>
        <v>-3.2799330350555489E-2</v>
      </c>
      <c r="G32" s="29">
        <f t="shared" si="2"/>
        <v>-3.2110242747256691E-2</v>
      </c>
      <c r="H32" s="29">
        <f t="shared" si="2"/>
        <v>-3.3654150821887371E-2</v>
      </c>
      <c r="I32" s="29">
        <f t="shared" si="2"/>
        <v>-3.2896818504497195E-2</v>
      </c>
      <c r="J32" s="29">
        <f t="shared" si="2"/>
        <v>0</v>
      </c>
    </row>
    <row r="33" spans="2:10" ht="14.45" x14ac:dyDescent="0.3">
      <c r="B33" s="14">
        <v>2018</v>
      </c>
      <c r="C33" s="14"/>
      <c r="D33" s="29">
        <f t="shared" si="2"/>
        <v>1.5574846725904064E-3</v>
      </c>
      <c r="E33" s="29">
        <f t="shared" si="2"/>
        <v>1.5418061357497063E-3</v>
      </c>
      <c r="F33" s="29">
        <f t="shared" si="2"/>
        <v>-4.1056157589281321E-2</v>
      </c>
      <c r="G33" s="29">
        <f t="shared" si="2"/>
        <v>-4.0372541449292844E-2</v>
      </c>
      <c r="H33" s="29">
        <f t="shared" si="2"/>
        <v>-4.1841620874406578E-2</v>
      </c>
      <c r="I33" s="29">
        <f t="shared" si="2"/>
        <v>-4.1096547024103369E-2</v>
      </c>
      <c r="J33" s="29">
        <f t="shared" si="2"/>
        <v>0</v>
      </c>
    </row>
  </sheetData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 Impact</vt:lpstr>
      <vt:lpstr>Present Avg Revenue Class Rate</vt:lpstr>
      <vt:lpstr>Sales Adj by Rev Classs</vt:lpstr>
      <vt:lpstr>'Present Avg Revenue Class Rate'!Print_Area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