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12288" windowHeight="5508" tabRatio="894"/>
  </bookViews>
  <sheets>
    <sheet name="CC Plts&gt;=1%CF &amp; COD&gt;='90 HR" sheetId="44" r:id="rId1"/>
    <sheet name=" CC Plts&gt;=1% CF &amp; COD&gt;='90 NFOM" sheetId="22" r:id="rId2"/>
    <sheet name="CC Plt EFOR Summary Comparison" sheetId="45" r:id="rId3"/>
    <sheet name="CC Summary Perf. Comparison" sheetId="41" r:id="rId4"/>
  </sheets>
  <definedNames>
    <definedName name="_xlnm._FilterDatabase" localSheetId="1" hidden="1">' CC Plts&gt;=1% CF &amp; COD&gt;=''90 NFOM'!$A$8:$C$88</definedName>
    <definedName name="Brochure_2013_1" localSheetId="2">'CC Plt EFOR Summary Comparison'!#REF!</definedName>
    <definedName name="_xlnm.Print_Area" localSheetId="1">' CC Plts&gt;=1% CF &amp; COD&gt;=''90 NFOM'!$A$8:$D$100</definedName>
    <definedName name="_xlnm.Print_Area" localSheetId="2">'CC Plt EFOR Summary Comparison'!$B$1:$E$15</definedName>
    <definedName name="_xlnm.Print_Area" localSheetId="0">'CC Plts&gt;=1%CF &amp; COD&gt;=''90 HR'!$A$9:$D$95</definedName>
    <definedName name="_xlnm.Print_Area" localSheetId="3">'CC Summary Perf. Comparison'!$A$1:$F$13</definedName>
  </definedNames>
  <calcPr calcId="145621"/>
</workbook>
</file>

<file path=xl/calcChain.xml><?xml version="1.0" encoding="utf-8"?>
<calcChain xmlns="http://schemas.openxmlformats.org/spreadsheetml/2006/main">
  <c r="F10" i="41" l="1"/>
  <c r="F9" i="41"/>
  <c r="E13" i="45"/>
  <c r="E11" i="45"/>
  <c r="E10" i="41" l="1"/>
  <c r="E9" i="41"/>
  <c r="D10" i="41" l="1"/>
  <c r="C95" i="44" l="1"/>
  <c r="B95" i="44"/>
  <c r="C83" i="44"/>
  <c r="B83" i="44"/>
  <c r="D83" i="44" l="1"/>
  <c r="D95" i="44"/>
  <c r="C10" i="41" l="1"/>
  <c r="B9" i="41" l="1"/>
  <c r="C9" i="41" s="1"/>
  <c r="C88" i="22" l="1"/>
  <c r="B88" i="22"/>
  <c r="D88" i="22" l="1"/>
  <c r="C100" i="22" l="1"/>
  <c r="B100" i="22"/>
  <c r="D100" i="22" l="1"/>
  <c r="D9" i="41" s="1"/>
</calcChain>
</file>

<file path=xl/sharedStrings.xml><?xml version="1.0" encoding="utf-8"?>
<sst xmlns="http://schemas.openxmlformats.org/spreadsheetml/2006/main" count="233" uniqueCount="205">
  <si>
    <t>AEP Generating Co Lawrenceburg Plant</t>
  </si>
  <si>
    <t>Dresden Energy Facility</t>
  </si>
  <si>
    <t>Waterford Energy Facility</t>
  </si>
  <si>
    <t>GE Plastics Cogeneration</t>
  </si>
  <si>
    <t>James M Barry Electric Generating Plant</t>
  </si>
  <si>
    <t>Theodore Co Generating Fac</t>
  </si>
  <si>
    <t>Washington County (AL)</t>
  </si>
  <si>
    <t>Redhawk</t>
  </si>
  <si>
    <t>West Phoenix</t>
  </si>
  <si>
    <t>Sumas Cogeneration Co LP</t>
  </si>
  <si>
    <t>Acadia Power Station</t>
  </si>
  <si>
    <t>Buck Steam Station (NC)</t>
  </si>
  <si>
    <t>Dan River (NC)</t>
  </si>
  <si>
    <t>Hines Energy Complex</t>
  </si>
  <si>
    <t>P L Bartow</t>
  </si>
  <si>
    <t>Tiger Bay</t>
  </si>
  <si>
    <t>Noblesville</t>
  </si>
  <si>
    <t>Lee</t>
  </si>
  <si>
    <t>State Line Combined Cycle</t>
  </si>
  <si>
    <t>KGen Hot Spring</t>
  </si>
  <si>
    <t>Ouachita Power LLC</t>
  </si>
  <si>
    <t>Attala Energy</t>
  </si>
  <si>
    <t>Hinds Energy Facility</t>
  </si>
  <si>
    <t>Cape Canaveral</t>
  </si>
  <si>
    <t>Fort Myers</t>
  </si>
  <si>
    <t>Lauderdale</t>
  </si>
  <si>
    <t>Riviera</t>
  </si>
  <si>
    <t>Turkey Point</t>
  </si>
  <si>
    <t>West County Energy Center</t>
  </si>
  <si>
    <t>Frederickson I</t>
  </si>
  <si>
    <t>Jack McDonough</t>
  </si>
  <si>
    <t>McIntosh Combined Cycle Facility</t>
  </si>
  <si>
    <t>Mustang Station</t>
  </si>
  <si>
    <t>Lansing Smith</t>
  </si>
  <si>
    <t>Langley Gulch Power Plant</t>
  </si>
  <si>
    <t>Grand Tower</t>
  </si>
  <si>
    <t>Emery Generating Station</t>
  </si>
  <si>
    <t>Hawthorne (MO)</t>
  </si>
  <si>
    <t>West Campus Cogen</t>
  </si>
  <si>
    <t>Greater Des Moines</t>
  </si>
  <si>
    <t>Victor J Daniel Jr</t>
  </si>
  <si>
    <t>Bighorn Electric Generating St</t>
  </si>
  <si>
    <t>Chuck Lenzie Generating Station</t>
  </si>
  <si>
    <t>Clark (NV)</t>
  </si>
  <si>
    <t>Harry Allen (NV)</t>
  </si>
  <si>
    <t>Silverhawk</t>
  </si>
  <si>
    <t>Luna Energy Facility</t>
  </si>
  <si>
    <t>Black Dog</t>
  </si>
  <si>
    <t>High Bridge</t>
  </si>
  <si>
    <t>Riverside Repowering Project (MN)</t>
  </si>
  <si>
    <t>McClain Energy</t>
  </si>
  <si>
    <t>Redbud Power Plant</t>
  </si>
  <si>
    <t>Colusa Generating Station</t>
  </si>
  <si>
    <t>Gateway Generating STN</t>
  </si>
  <si>
    <t>Currant Creek</t>
  </si>
  <si>
    <t>Lake Side Power Plant</t>
  </si>
  <si>
    <t>Chehalis Generating Facility</t>
  </si>
  <si>
    <t>Hermiston Generating Plant</t>
  </si>
  <si>
    <t>Coyote Springs</t>
  </si>
  <si>
    <t>Coyote Springs II</t>
  </si>
  <si>
    <t>Port Westward Generating Plant</t>
  </si>
  <si>
    <t>Fort St Vrain</t>
  </si>
  <si>
    <t>Afton Generating Station</t>
  </si>
  <si>
    <t>Northeastern</t>
  </si>
  <si>
    <t>Encogen</t>
  </si>
  <si>
    <t>Goldendale Energy Center</t>
  </si>
  <si>
    <t>Mint Farm Energy Center</t>
  </si>
  <si>
    <t>Tenaska Ferndale Cogeneration Station</t>
  </si>
  <si>
    <t>Palomar Energy</t>
  </si>
  <si>
    <t>Desert Star Energy Center</t>
  </si>
  <si>
    <t>Tracy (NV)</t>
  </si>
  <si>
    <t>Jasper</t>
  </si>
  <si>
    <t>Urquhart</t>
  </si>
  <si>
    <t>Mountainview Power</t>
  </si>
  <si>
    <t>Bayside Power Station</t>
  </si>
  <si>
    <t>Bear Garden Generating Station</t>
  </si>
  <si>
    <t>Bellmeade</t>
  </si>
  <si>
    <t>Chesterfield</t>
  </si>
  <si>
    <t>Gordonsville Energy LP</t>
  </si>
  <si>
    <t>Possum Point</t>
  </si>
  <si>
    <t>Rosemary Power Station</t>
  </si>
  <si>
    <t>Warren Power Generating</t>
  </si>
  <si>
    <t>Port Washington</t>
  </si>
  <si>
    <t>Manatee</t>
  </si>
  <si>
    <t>Martin</t>
  </si>
  <si>
    <t>Sanford</t>
  </si>
  <si>
    <t>FPL Fossil CC Fleet Comparative Results &gt;</t>
  </si>
  <si>
    <t>83% More Reliable</t>
  </si>
  <si>
    <t>66% Lower Cost</t>
  </si>
  <si>
    <t xml:space="preserve">Acadia Power Station </t>
  </si>
  <si>
    <t xml:space="preserve">AEP Generating Co Lawrenceburg Plant </t>
  </si>
  <si>
    <t xml:space="preserve">Afton Generating Station </t>
  </si>
  <si>
    <t xml:space="preserve">Attala Energy </t>
  </si>
  <si>
    <t xml:space="preserve">Bayside Power Station </t>
  </si>
  <si>
    <t xml:space="preserve">Bear Garden Generating Station </t>
  </si>
  <si>
    <t xml:space="preserve">Bellmeade </t>
  </si>
  <si>
    <t xml:space="preserve">Bighorn Electric Generating St </t>
  </si>
  <si>
    <t xml:space="preserve">Black Dog </t>
  </si>
  <si>
    <t xml:space="preserve">Buck Steam Station (NC) </t>
  </si>
  <si>
    <t xml:space="preserve">Chehalis Generating Facility </t>
  </si>
  <si>
    <t xml:space="preserve">Chesterfield </t>
  </si>
  <si>
    <t xml:space="preserve">Chuck Lenzie Generating Station </t>
  </si>
  <si>
    <t xml:space="preserve">Clark (NV) </t>
  </si>
  <si>
    <t xml:space="preserve">Colusa Generating Station </t>
  </si>
  <si>
    <t xml:space="preserve">Coyote Springs </t>
  </si>
  <si>
    <t xml:space="preserve">Coyote Springs II </t>
  </si>
  <si>
    <t xml:space="preserve">Currant Creek </t>
  </si>
  <si>
    <t xml:space="preserve">Dan River (NC) </t>
  </si>
  <si>
    <t xml:space="preserve">Desert Star Energy Center </t>
  </si>
  <si>
    <t xml:space="preserve">Dresden Energy Facility </t>
  </si>
  <si>
    <t xml:space="preserve">Emery Generating Station </t>
  </si>
  <si>
    <t xml:space="preserve">Encogen </t>
  </si>
  <si>
    <t xml:space="preserve">Fort St Vrain </t>
  </si>
  <si>
    <t xml:space="preserve">Frederickson I </t>
  </si>
  <si>
    <t xml:space="preserve">Gateway Generating STN </t>
  </si>
  <si>
    <t xml:space="preserve">GE Plastics Cogeneration </t>
  </si>
  <si>
    <t xml:space="preserve">Goldendale Energy Center </t>
  </si>
  <si>
    <t xml:space="preserve">Gordonsville Energy LP </t>
  </si>
  <si>
    <t xml:space="preserve">Grand Tower </t>
  </si>
  <si>
    <t xml:space="preserve">Greater Des Moines </t>
  </si>
  <si>
    <t xml:space="preserve">Harry Allen (NV) </t>
  </si>
  <si>
    <t xml:space="preserve">Hawthorne (MO) </t>
  </si>
  <si>
    <t xml:space="preserve">Hermiston Generating Plant </t>
  </si>
  <si>
    <t xml:space="preserve">Hinds Energy Facility </t>
  </si>
  <si>
    <t xml:space="preserve">Hines Energy Complex </t>
  </si>
  <si>
    <t xml:space="preserve">Jack McDonough </t>
  </si>
  <si>
    <t xml:space="preserve">James M Barry Electric Generating Plant </t>
  </si>
  <si>
    <t xml:space="preserve">Jasper </t>
  </si>
  <si>
    <t xml:space="preserve">KGen Hot Spring </t>
  </si>
  <si>
    <t xml:space="preserve">Lake Side Power Plant </t>
  </si>
  <si>
    <t xml:space="preserve">Langley Gulch Power Plant </t>
  </si>
  <si>
    <t xml:space="preserve">Lansing Smith </t>
  </si>
  <si>
    <t xml:space="preserve">Lee </t>
  </si>
  <si>
    <t xml:space="preserve">Luna Energy Facility </t>
  </si>
  <si>
    <t xml:space="preserve">McClain Energy </t>
  </si>
  <si>
    <t xml:space="preserve">McIntosh Combined Cycle Facility </t>
  </si>
  <si>
    <t xml:space="preserve">Mint Farm Energy Center </t>
  </si>
  <si>
    <t xml:space="preserve">Mustang Station </t>
  </si>
  <si>
    <t xml:space="preserve">Noblesville </t>
  </si>
  <si>
    <t xml:space="preserve">Northeastern </t>
  </si>
  <si>
    <t xml:space="preserve">Ouachita Power LLC </t>
  </si>
  <si>
    <t xml:space="preserve">P L Bartow </t>
  </si>
  <si>
    <t xml:space="preserve">Palomar Energy </t>
  </si>
  <si>
    <t xml:space="preserve">Port Washington </t>
  </si>
  <si>
    <t xml:space="preserve">Port Westward Generating Plant </t>
  </si>
  <si>
    <t xml:space="preserve">Possum Point </t>
  </si>
  <si>
    <t xml:space="preserve">Redbud Power Plant </t>
  </si>
  <si>
    <t xml:space="preserve">Redhawk </t>
  </si>
  <si>
    <t xml:space="preserve">Riverside Repowering Project (MN) </t>
  </si>
  <si>
    <t xml:space="preserve">Rosemary Power Station </t>
  </si>
  <si>
    <t xml:space="preserve">State Line Combined Cycle </t>
  </si>
  <si>
    <t xml:space="preserve">Sumas Cogeneration Co LP </t>
  </si>
  <si>
    <t xml:space="preserve">Tenaska Ferndale Cogeneration Station </t>
  </si>
  <si>
    <t xml:space="preserve">Theodore Co Generating Fac </t>
  </si>
  <si>
    <t xml:space="preserve">Tiger Bay </t>
  </si>
  <si>
    <t xml:space="preserve">Tracy (NV) </t>
  </si>
  <si>
    <t xml:space="preserve">Urquhart </t>
  </si>
  <si>
    <t xml:space="preserve">Victor J Daniel Jr </t>
  </si>
  <si>
    <t xml:space="preserve">Washington County (AL) </t>
  </si>
  <si>
    <t xml:space="preserve">Waterford Energy Facility </t>
  </si>
  <si>
    <t xml:space="preserve">West Campus Cogen </t>
  </si>
  <si>
    <t xml:space="preserve">West Phoenix </t>
  </si>
  <si>
    <t xml:space="preserve">Cape Canaveral </t>
  </si>
  <si>
    <t xml:space="preserve">Fort Myers </t>
  </si>
  <si>
    <t xml:space="preserve">Lauderdale </t>
  </si>
  <si>
    <t xml:space="preserve">Turkey Point </t>
  </si>
  <si>
    <t xml:space="preserve">West County Energy Center </t>
  </si>
  <si>
    <t>Avg Net Capacity ('13-'14 Avg) MW</t>
  </si>
  <si>
    <t>Avg NFO&amp;M ('13-'14 Avg) $</t>
  </si>
  <si>
    <t>Total</t>
  </si>
  <si>
    <t>Industry Summary CC Heat Rate ('13-'14 Avg) Btu/kWh</t>
  </si>
  <si>
    <t>FPL Summary CC Heat Rate ('13-'14 Avg) Btu/kWh</t>
  </si>
  <si>
    <t>FPL Summary CC NFOM Cost ('13-'14 Avg) $/kW</t>
  </si>
  <si>
    <t>Industry Summary CC NFOM Cost ('13-'14 Avg) $/kW</t>
  </si>
  <si>
    <t xml:space="preserve">Riviera </t>
  </si>
  <si>
    <t xml:space="preserve">Sanford </t>
  </si>
  <si>
    <t xml:space="preserve">Net Generation MWh
('13-'14 Tot.) </t>
  </si>
  <si>
    <t xml:space="preserve">BTUs
('13-'14 Tot.) </t>
  </si>
  <si>
    <t>2% More Efficient</t>
  </si>
  <si>
    <t xml:space="preserve">CC NFOM Cost* $/kW </t>
  </si>
  <si>
    <t>CC Heat Rate* (Btu/kWh)</t>
  </si>
  <si>
    <t>CC Reliability
(% EFOR)**</t>
  </si>
  <si>
    <t>FPL CC Plant Name</t>
  </si>
  <si>
    <t>FPL vs. Industry Natural Gas Combined Cycle (CC) Plant Performance Comparison (latest available '13-'14 Avg)</t>
  </si>
  <si>
    <t>Avg</t>
  </si>
  <si>
    <t>FPL Combined Cycle Units (all units)</t>
  </si>
  <si>
    <t>Industry Combined Cycle Units (all units)</t>
  </si>
  <si>
    <t>Industry vs FPL Combined Cycle Units EFOR Summary Comparison*</t>
  </si>
  <si>
    <t>*Source: NERC GADS (Generating Availability Data System) - industry units summarized in annual NERC Generating Unit Statistical Brochures (represents all reporting units, including FPL).</t>
  </si>
  <si>
    <t>**Source: NERC GADS (Generating Availability Data System) - industry units summarized in annual NERC Generating Unit Statistical Brochures (represents all reporting units, including FPL).</t>
  </si>
  <si>
    <t>FPL CC Unit Summary</t>
  </si>
  <si>
    <t>% CC MW of Total Fossil Capacity</t>
  </si>
  <si>
    <t>Total CC MW</t>
  </si>
  <si>
    <t>Industry CC Plant Name
(excluding FPL plants)</t>
  </si>
  <si>
    <t>Industry (excl. FPL) CC Unit Summary</t>
  </si>
  <si>
    <t>*Source: ABB-Velocity Suite / FERC Form 1 (for reporting CC units with CODs &gt;1990 &amp; CFs &gt;1%); all CC O&amp;M represents FERC reported plant level costs.  The difference between FPL and industry heat rate performance would be greater if adjusted for Florida's higher ambient temperature.</t>
  </si>
  <si>
    <t>Florida Power &amp; Light Company</t>
  </si>
  <si>
    <t>Docket No. 160021-EI</t>
  </si>
  <si>
    <t>Staff's Sixth Set of Interrogatories</t>
  </si>
  <si>
    <t>Interrogatory No. 151</t>
  </si>
  <si>
    <t>Attachment No. 1</t>
  </si>
  <si>
    <t>Tab 1 of 4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</si>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</sst>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_(* #,##0.0_);_(* \(#,##0.0\);_(* &quot;-&quot;_);_(@_)"/>
    <numFmt numFmtId="166" formatCode="#,##0.0"/>
    <numFmt numFmtId="167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7" fillId="0" borderId="0"/>
    <xf numFmtId="41" fontId="3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3" fontId="8" fillId="2" borderId="0" xfId="0" applyNumberFormat="1" applyFont="1" applyFill="1" applyBorder="1" applyAlignment="1">
      <alignment horizontal="center"/>
    </xf>
    <xf numFmtId="165" fontId="8" fillId="0" borderId="0" xfId="3" applyNumberFormat="1" applyFont="1" applyFill="1" applyBorder="1"/>
    <xf numFmtId="3" fontId="1" fillId="2" borderId="5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/>
    </xf>
    <xf numFmtId="9" fontId="3" fillId="0" borderId="1" xfId="1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/>
    </xf>
    <xf numFmtId="166" fontId="8" fillId="2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167" fontId="0" fillId="0" borderId="0" xfId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0" fillId="0" borderId="0" xfId="0" applyNumberFormat="1" applyFont="1"/>
    <xf numFmtId="3" fontId="8" fillId="3" borderId="0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0" fillId="0" borderId="0" xfId="0" applyFont="1" applyBorder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17" fillId="0" borderId="1" xfId="0" applyFont="1" applyBorder="1" applyAlignment="1"/>
    <xf numFmtId="0" fontId="17" fillId="0" borderId="0" xfId="0" applyFont="1" applyAlignment="1"/>
    <xf numFmtId="0" fontId="1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" fillId="0" borderId="0" xfId="0" applyFont="1"/>
  </cellXfs>
  <cellStyles count="5">
    <cellStyle name="Comma [0]" xfId="3" builtinId="6"/>
    <cellStyle name="Normal" xfId="0" builtinId="0"/>
    <cellStyle name="Normal 4" xfId="2"/>
    <cellStyle name="Normal 5" xfId="4"/>
    <cellStyle name="Percent" xfId="1" builtinId="5"/>
  </cellStyles>
  <dxfs count="0"/>
  <tableStyles count="0" defaultTableStyle="TableStyleMedium2" defaultPivotStyle="PivotStyleLight16"/>
  <colors>
    <mruColors>
      <color rgb="FFFFCCFF"/>
      <color rgb="FF99FFCC"/>
      <color rgb="FF99FF99"/>
      <color rgb="FFFEB705"/>
      <color rgb="FF66FFFF"/>
      <color rgb="FF0048B9"/>
      <color rgb="FF800000"/>
      <color rgb="FFADADCF"/>
      <color rgb="FFBDF7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8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D95"/>
  <sheetViews>
    <sheetView tabSelected="1" workbookViewId="0">
      <selection sqref="A1:A6"/>
    </sheetView>
  </sheetViews>
  <sheetFormatPr defaultColWidth="8.88671875" defaultRowHeight="14.4" x14ac:dyDescent="0.3"/>
  <cols>
    <col min="1" max="1" width="39.5546875" style="2" bestFit="1" customWidth="1"/>
    <col min="2" max="2" width="12" style="2" customWidth="1"/>
    <col min="3" max="3" width="19.44140625" style="2" bestFit="1" customWidth="1"/>
    <col min="4" max="4" width="11" style="2" customWidth="1"/>
    <col min="5" max="16384" width="8.88671875" style="2"/>
  </cols>
  <sheetData>
    <row r="1" spans="1:4" x14ac:dyDescent="0.3">
      <c r="A1" s="72" t="s">
        <v>196</v>
      </c>
    </row>
    <row r="2" spans="1:4" x14ac:dyDescent="0.3">
      <c r="A2" s="72" t="s">
        <v>197</v>
      </c>
    </row>
    <row r="3" spans="1:4" x14ac:dyDescent="0.3">
      <c r="A3" s="72" t="s">
        <v>198</v>
      </c>
    </row>
    <row r="4" spans="1:4" x14ac:dyDescent="0.3">
      <c r="A4" s="72" t="s">
        <v>199</v>
      </c>
    </row>
    <row r="5" spans="1:4" x14ac:dyDescent="0.3">
      <c r="A5" s="72" t="s">
        <v>200</v>
      </c>
    </row>
    <row r="6" spans="1:4" x14ac:dyDescent="0.3">
      <c r="A6" s="72" t="s">
        <v>201</v>
      </c>
    </row>
    <row r="8" spans="1:4" ht="15" thickBot="1" x14ac:dyDescent="0.35"/>
    <row r="9" spans="1:4" ht="87" thickBot="1" x14ac:dyDescent="0.35">
      <c r="A9" s="39" t="s">
        <v>193</v>
      </c>
      <c r="B9" s="28" t="s">
        <v>176</v>
      </c>
      <c r="C9" s="28" t="s">
        <v>177</v>
      </c>
      <c r="D9" s="40" t="s">
        <v>170</v>
      </c>
    </row>
    <row r="10" spans="1:4" x14ac:dyDescent="0.3">
      <c r="A10" s="3" t="s">
        <v>89</v>
      </c>
      <c r="B10" s="5">
        <v>8366631</v>
      </c>
      <c r="C10" s="5">
        <v>61845703361000</v>
      </c>
      <c r="D10" s="5"/>
    </row>
    <row r="11" spans="1:4" x14ac:dyDescent="0.3">
      <c r="A11" s="3" t="s">
        <v>90</v>
      </c>
      <c r="B11" s="5">
        <v>5959719</v>
      </c>
      <c r="C11" s="5">
        <v>43148307897000</v>
      </c>
      <c r="D11" s="5"/>
    </row>
    <row r="12" spans="1:4" x14ac:dyDescent="0.3">
      <c r="A12" s="3" t="s">
        <v>91</v>
      </c>
      <c r="B12" s="5">
        <v>1251458</v>
      </c>
      <c r="C12" s="5">
        <v>9463963444000</v>
      </c>
      <c r="D12" s="5"/>
    </row>
    <row r="13" spans="1:4" x14ac:dyDescent="0.3">
      <c r="A13" s="3" t="s">
        <v>92</v>
      </c>
      <c r="B13" s="5">
        <v>5426452</v>
      </c>
      <c r="C13" s="5">
        <v>39077824196000</v>
      </c>
      <c r="D13" s="5"/>
    </row>
    <row r="14" spans="1:4" x14ac:dyDescent="0.3">
      <c r="A14" s="3" t="s">
        <v>93</v>
      </c>
      <c r="B14" s="5">
        <v>14097526</v>
      </c>
      <c r="C14" s="5">
        <v>104950416720000</v>
      </c>
      <c r="D14" s="5"/>
    </row>
    <row r="15" spans="1:4" x14ac:dyDescent="0.3">
      <c r="A15" s="3" t="s">
        <v>94</v>
      </c>
      <c r="B15" s="5">
        <v>6902824</v>
      </c>
      <c r="C15" s="5">
        <v>48852606876000</v>
      </c>
      <c r="D15" s="5"/>
    </row>
    <row r="16" spans="1:4" x14ac:dyDescent="0.3">
      <c r="A16" s="3" t="s">
        <v>95</v>
      </c>
      <c r="B16" s="5">
        <v>546565</v>
      </c>
      <c r="C16" s="5">
        <v>4721389826000</v>
      </c>
      <c r="D16" s="5"/>
    </row>
    <row r="17" spans="1:4" x14ac:dyDescent="0.3">
      <c r="A17" s="3" t="s">
        <v>96</v>
      </c>
      <c r="B17" s="5">
        <v>1997740</v>
      </c>
      <c r="C17" s="5">
        <v>15304686140000</v>
      </c>
      <c r="D17" s="5"/>
    </row>
    <row r="18" spans="1:4" x14ac:dyDescent="0.3">
      <c r="A18" s="3" t="s">
        <v>97</v>
      </c>
      <c r="B18" s="5">
        <v>864820</v>
      </c>
      <c r="C18" s="5">
        <v>6900102968000</v>
      </c>
      <c r="D18" s="5"/>
    </row>
    <row r="19" spans="1:4" x14ac:dyDescent="0.3">
      <c r="A19" s="3" t="s">
        <v>98</v>
      </c>
      <c r="B19" s="5">
        <v>7941401</v>
      </c>
      <c r="C19" s="5">
        <v>56357855374000</v>
      </c>
      <c r="D19" s="5"/>
    </row>
    <row r="20" spans="1:4" x14ac:dyDescent="0.3">
      <c r="A20" s="3" t="s">
        <v>99</v>
      </c>
      <c r="B20" s="5">
        <v>4217979</v>
      </c>
      <c r="C20" s="5">
        <v>32168378217000</v>
      </c>
      <c r="D20" s="5"/>
    </row>
    <row r="21" spans="1:4" x14ac:dyDescent="0.3">
      <c r="A21" s="3" t="s">
        <v>100</v>
      </c>
      <c r="B21" s="5">
        <v>5804602</v>
      </c>
      <c r="C21" s="5">
        <v>42843829401000</v>
      </c>
      <c r="D21" s="5"/>
    </row>
    <row r="22" spans="1:4" x14ac:dyDescent="0.3">
      <c r="A22" s="3" t="s">
        <v>101</v>
      </c>
      <c r="B22" s="5">
        <v>12610403</v>
      </c>
      <c r="C22" s="5">
        <v>90526997030000</v>
      </c>
      <c r="D22" s="5"/>
    </row>
    <row r="23" spans="1:4" x14ac:dyDescent="0.3">
      <c r="A23" s="3" t="s">
        <v>102</v>
      </c>
      <c r="B23" s="5">
        <v>916374</v>
      </c>
      <c r="C23" s="5">
        <v>8764364552000</v>
      </c>
      <c r="D23" s="5"/>
    </row>
    <row r="24" spans="1:4" x14ac:dyDescent="0.3">
      <c r="A24" s="3" t="s">
        <v>103</v>
      </c>
      <c r="B24" s="5">
        <v>5020164</v>
      </c>
      <c r="C24" s="5">
        <v>35951421031000</v>
      </c>
      <c r="D24" s="5"/>
    </row>
    <row r="25" spans="1:4" x14ac:dyDescent="0.3">
      <c r="A25" s="3" t="s">
        <v>104</v>
      </c>
      <c r="B25" s="5">
        <v>1988392</v>
      </c>
      <c r="C25" s="5">
        <v>15769962455000</v>
      </c>
      <c r="D25" s="5"/>
    </row>
    <row r="26" spans="1:4" x14ac:dyDescent="0.3">
      <c r="A26" s="3" t="s">
        <v>105</v>
      </c>
      <c r="B26" s="5">
        <v>1796280</v>
      </c>
      <c r="C26" s="5">
        <v>12552404640000</v>
      </c>
      <c r="D26" s="5"/>
    </row>
    <row r="27" spans="1:4" x14ac:dyDescent="0.3">
      <c r="A27" s="3" t="s">
        <v>106</v>
      </c>
      <c r="B27" s="5">
        <v>4857982</v>
      </c>
      <c r="C27" s="5">
        <v>36465717084000</v>
      </c>
      <c r="D27" s="5"/>
    </row>
    <row r="28" spans="1:4" x14ac:dyDescent="0.3">
      <c r="A28" s="3" t="s">
        <v>107</v>
      </c>
      <c r="B28" s="5">
        <v>7784626</v>
      </c>
      <c r="C28" s="5">
        <v>55330953282000</v>
      </c>
      <c r="D28" s="5"/>
    </row>
    <row r="29" spans="1:4" x14ac:dyDescent="0.3">
      <c r="A29" s="3" t="s">
        <v>108</v>
      </c>
      <c r="B29" s="5">
        <v>4274449</v>
      </c>
      <c r="C29" s="5">
        <v>31159923078000</v>
      </c>
      <c r="D29" s="5"/>
    </row>
    <row r="30" spans="1:4" x14ac:dyDescent="0.3">
      <c r="A30" s="3" t="s">
        <v>109</v>
      </c>
      <c r="B30" s="5">
        <v>6895645</v>
      </c>
      <c r="C30" s="5">
        <v>47719824074000</v>
      </c>
      <c r="D30" s="5"/>
    </row>
    <row r="31" spans="1:4" x14ac:dyDescent="0.3">
      <c r="A31" s="3" t="s">
        <v>110</v>
      </c>
      <c r="B31" s="5">
        <v>1729853</v>
      </c>
      <c r="C31" s="5">
        <v>12778508408000</v>
      </c>
      <c r="D31" s="5"/>
    </row>
    <row r="32" spans="1:4" x14ac:dyDescent="0.3">
      <c r="A32" s="3" t="s">
        <v>111</v>
      </c>
      <c r="B32" s="5">
        <v>496790</v>
      </c>
      <c r="C32" s="5">
        <v>4583622975000</v>
      </c>
      <c r="D32" s="5"/>
    </row>
    <row r="33" spans="1:4" x14ac:dyDescent="0.3">
      <c r="A33" s="3" t="s">
        <v>112</v>
      </c>
      <c r="B33" s="5">
        <v>6715735</v>
      </c>
      <c r="C33" s="5">
        <v>51956530536000</v>
      </c>
      <c r="D33" s="5"/>
    </row>
    <row r="34" spans="1:4" x14ac:dyDescent="0.3">
      <c r="A34" s="3" t="s">
        <v>113</v>
      </c>
      <c r="B34" s="5">
        <v>1530872</v>
      </c>
      <c r="C34" s="5">
        <v>11091137070000</v>
      </c>
      <c r="D34" s="5"/>
    </row>
    <row r="35" spans="1:4" x14ac:dyDescent="0.3">
      <c r="A35" s="3" t="s">
        <v>114</v>
      </c>
      <c r="B35" s="5">
        <v>6423670</v>
      </c>
      <c r="C35" s="5">
        <v>45806032168000</v>
      </c>
      <c r="D35" s="5"/>
    </row>
    <row r="36" spans="1:4" x14ac:dyDescent="0.3">
      <c r="A36" s="3" t="s">
        <v>115</v>
      </c>
      <c r="B36" s="5">
        <v>1028097</v>
      </c>
      <c r="C36" s="5">
        <v>7264839969000</v>
      </c>
      <c r="D36" s="5"/>
    </row>
    <row r="37" spans="1:4" x14ac:dyDescent="0.3">
      <c r="A37" s="3" t="s">
        <v>116</v>
      </c>
      <c r="B37" s="5">
        <v>2498551</v>
      </c>
      <c r="C37" s="5">
        <v>17912797562000</v>
      </c>
      <c r="D37" s="5"/>
    </row>
    <row r="38" spans="1:4" x14ac:dyDescent="0.3">
      <c r="A38" s="3" t="s">
        <v>117</v>
      </c>
      <c r="B38" s="5">
        <v>1548872</v>
      </c>
      <c r="C38" s="5">
        <v>13057157818000</v>
      </c>
      <c r="D38" s="5"/>
    </row>
    <row r="39" spans="1:4" x14ac:dyDescent="0.3">
      <c r="A39" s="3" t="s">
        <v>118</v>
      </c>
      <c r="B39" s="5">
        <v>472404</v>
      </c>
      <c r="C39" s="5">
        <v>3664437828000</v>
      </c>
      <c r="D39" s="5"/>
    </row>
    <row r="40" spans="1:4" x14ac:dyDescent="0.3">
      <c r="A40" s="3" t="s">
        <v>119</v>
      </c>
      <c r="B40" s="5">
        <v>215258</v>
      </c>
      <c r="C40" s="5">
        <v>1741437220000</v>
      </c>
      <c r="D40" s="5"/>
    </row>
    <row r="41" spans="1:4" x14ac:dyDescent="0.3">
      <c r="A41" s="3" t="s">
        <v>120</v>
      </c>
      <c r="B41" s="5">
        <v>3302669</v>
      </c>
      <c r="C41" s="5">
        <v>23161617697000</v>
      </c>
      <c r="D41" s="5"/>
    </row>
    <row r="42" spans="1:4" x14ac:dyDescent="0.3">
      <c r="A42" s="3" t="s">
        <v>121</v>
      </c>
      <c r="B42" s="5">
        <v>217926</v>
      </c>
      <c r="C42" s="5">
        <v>1995017264000</v>
      </c>
      <c r="D42" s="5"/>
    </row>
    <row r="43" spans="1:4" x14ac:dyDescent="0.3">
      <c r="A43" s="3" t="s">
        <v>122</v>
      </c>
      <c r="B43" s="5">
        <v>4913370</v>
      </c>
      <c r="C43" s="5">
        <v>37773970980000</v>
      </c>
      <c r="D43" s="5"/>
    </row>
    <row r="44" spans="1:4" x14ac:dyDescent="0.3">
      <c r="A44" s="3" t="s">
        <v>123</v>
      </c>
      <c r="B44" s="5">
        <v>4597654</v>
      </c>
      <c r="C44" s="5">
        <v>33339784697000</v>
      </c>
      <c r="D44" s="5"/>
    </row>
    <row r="45" spans="1:4" x14ac:dyDescent="0.3">
      <c r="A45" s="3" t="s">
        <v>124</v>
      </c>
      <c r="B45" s="5">
        <v>23787396</v>
      </c>
      <c r="C45" s="5">
        <v>171838209640000</v>
      </c>
      <c r="D45" s="5"/>
    </row>
    <row r="46" spans="1:4" x14ac:dyDescent="0.3">
      <c r="A46" s="3" t="s">
        <v>125</v>
      </c>
      <c r="B46" s="5">
        <v>35152246</v>
      </c>
      <c r="C46" s="5">
        <v>243158143323000</v>
      </c>
      <c r="D46" s="5"/>
    </row>
    <row r="47" spans="1:4" x14ac:dyDescent="0.3">
      <c r="A47" s="3" t="s">
        <v>126</v>
      </c>
      <c r="B47" s="5">
        <v>15563466</v>
      </c>
      <c r="C47" s="5">
        <v>109976583830000</v>
      </c>
      <c r="D47" s="5"/>
    </row>
    <row r="48" spans="1:4" x14ac:dyDescent="0.3">
      <c r="A48" s="3" t="s">
        <v>127</v>
      </c>
      <c r="B48" s="5">
        <v>8939056</v>
      </c>
      <c r="C48" s="5">
        <v>65596499984000</v>
      </c>
      <c r="D48" s="5"/>
    </row>
    <row r="49" spans="1:4" x14ac:dyDescent="0.3">
      <c r="A49" s="3" t="s">
        <v>128</v>
      </c>
      <c r="B49" s="5">
        <v>2995704</v>
      </c>
      <c r="C49" s="5">
        <v>22279416390000</v>
      </c>
      <c r="D49" s="5"/>
    </row>
    <row r="50" spans="1:4" x14ac:dyDescent="0.3">
      <c r="A50" s="3" t="s">
        <v>129</v>
      </c>
      <c r="B50" s="5">
        <v>6860142</v>
      </c>
      <c r="C50" s="5">
        <v>49274651295000</v>
      </c>
      <c r="D50" s="5"/>
    </row>
    <row r="51" spans="1:4" x14ac:dyDescent="0.3">
      <c r="A51" s="3" t="s">
        <v>130</v>
      </c>
      <c r="B51" s="5">
        <v>2345041</v>
      </c>
      <c r="C51" s="5">
        <v>16523517635000</v>
      </c>
      <c r="D51" s="5"/>
    </row>
    <row r="52" spans="1:4" x14ac:dyDescent="0.3">
      <c r="A52" s="3" t="s">
        <v>131</v>
      </c>
      <c r="B52" s="5">
        <v>7053554</v>
      </c>
      <c r="C52" s="5">
        <v>51032586968000</v>
      </c>
      <c r="D52" s="5"/>
    </row>
    <row r="53" spans="1:4" x14ac:dyDescent="0.3">
      <c r="A53" s="3" t="s">
        <v>132</v>
      </c>
      <c r="B53" s="5">
        <v>6547809</v>
      </c>
      <c r="C53" s="5">
        <v>46666234743000</v>
      </c>
      <c r="D53" s="5"/>
    </row>
    <row r="54" spans="1:4" x14ac:dyDescent="0.3">
      <c r="A54" s="3" t="s">
        <v>133</v>
      </c>
      <c r="B54" s="5">
        <v>1579619</v>
      </c>
      <c r="C54" s="5">
        <v>12095142683000</v>
      </c>
      <c r="D54" s="5"/>
    </row>
    <row r="55" spans="1:4" x14ac:dyDescent="0.3">
      <c r="A55" s="3" t="s">
        <v>134</v>
      </c>
      <c r="B55" s="5">
        <v>6044182</v>
      </c>
      <c r="C55" s="5">
        <v>43091973290000</v>
      </c>
      <c r="D55" s="5"/>
    </row>
    <row r="56" spans="1:4" x14ac:dyDescent="0.3">
      <c r="A56" s="3" t="s">
        <v>135</v>
      </c>
      <c r="B56" s="5">
        <v>15246116</v>
      </c>
      <c r="C56" s="5">
        <v>107022924992000</v>
      </c>
      <c r="D56" s="5"/>
    </row>
    <row r="57" spans="1:4" x14ac:dyDescent="0.3">
      <c r="A57" s="3" t="s">
        <v>136</v>
      </c>
      <c r="B57" s="5">
        <v>2899134</v>
      </c>
      <c r="C57" s="5">
        <v>21106879920000</v>
      </c>
      <c r="D57" s="5"/>
    </row>
    <row r="58" spans="1:4" x14ac:dyDescent="0.3">
      <c r="A58" s="3" t="s">
        <v>137</v>
      </c>
      <c r="B58" s="5">
        <v>4119498</v>
      </c>
      <c r="C58" s="5">
        <v>31384681186000</v>
      </c>
      <c r="D58" s="5"/>
    </row>
    <row r="59" spans="1:4" x14ac:dyDescent="0.3">
      <c r="A59" s="3" t="s">
        <v>138</v>
      </c>
      <c r="B59" s="5">
        <v>478668</v>
      </c>
      <c r="C59" s="5">
        <v>4255358520000</v>
      </c>
      <c r="D59" s="5"/>
    </row>
    <row r="60" spans="1:4" x14ac:dyDescent="0.3">
      <c r="A60" s="3" t="s">
        <v>139</v>
      </c>
      <c r="B60" s="5">
        <v>4658068</v>
      </c>
      <c r="C60" s="5">
        <v>39719341048000</v>
      </c>
      <c r="D60" s="5"/>
    </row>
    <row r="61" spans="1:4" x14ac:dyDescent="0.3">
      <c r="A61" s="3" t="s">
        <v>140</v>
      </c>
      <c r="B61" s="5">
        <v>5036796</v>
      </c>
      <c r="C61" s="5">
        <v>37256227891000</v>
      </c>
      <c r="D61" s="5"/>
    </row>
    <row r="62" spans="1:4" x14ac:dyDescent="0.3">
      <c r="A62" s="3" t="s">
        <v>141</v>
      </c>
      <c r="B62" s="5">
        <v>14054297</v>
      </c>
      <c r="C62" s="5">
        <v>106402594968000</v>
      </c>
      <c r="D62" s="5"/>
    </row>
    <row r="63" spans="1:4" x14ac:dyDescent="0.3">
      <c r="A63" s="3" t="s">
        <v>142</v>
      </c>
      <c r="B63" s="5">
        <v>6331240</v>
      </c>
      <c r="C63" s="5">
        <v>44753555050000</v>
      </c>
      <c r="D63" s="5"/>
    </row>
    <row r="64" spans="1:4" x14ac:dyDescent="0.3">
      <c r="A64" s="3" t="s">
        <v>143</v>
      </c>
      <c r="B64" s="5">
        <v>6293449</v>
      </c>
      <c r="C64" s="5">
        <v>44153119939000</v>
      </c>
      <c r="D64" s="5"/>
    </row>
    <row r="65" spans="1:4" x14ac:dyDescent="0.3">
      <c r="A65" s="3" t="s">
        <v>144</v>
      </c>
      <c r="B65" s="5">
        <v>4321345</v>
      </c>
      <c r="C65" s="5">
        <v>31043777417000</v>
      </c>
      <c r="D65" s="5"/>
    </row>
    <row r="66" spans="1:4" x14ac:dyDescent="0.3">
      <c r="A66" s="3" t="s">
        <v>145</v>
      </c>
      <c r="B66" s="5">
        <v>7027066</v>
      </c>
      <c r="C66" s="5">
        <v>50866411421000</v>
      </c>
      <c r="D66" s="5"/>
    </row>
    <row r="67" spans="1:4" x14ac:dyDescent="0.3">
      <c r="A67" s="3" t="s">
        <v>146</v>
      </c>
      <c r="B67" s="5">
        <v>10988957</v>
      </c>
      <c r="C67" s="5">
        <v>79992224108000</v>
      </c>
      <c r="D67" s="5"/>
    </row>
    <row r="68" spans="1:4" x14ac:dyDescent="0.3">
      <c r="A68" s="3" t="s">
        <v>147</v>
      </c>
      <c r="B68" s="5">
        <v>3773396</v>
      </c>
      <c r="C68" s="5">
        <v>28160854348000</v>
      </c>
      <c r="D68" s="5"/>
    </row>
    <row r="69" spans="1:4" x14ac:dyDescent="0.3">
      <c r="A69" s="3" t="s">
        <v>148</v>
      </c>
      <c r="B69" s="5">
        <v>1411383</v>
      </c>
      <c r="C69" s="5">
        <v>10399069944000</v>
      </c>
      <c r="D69" s="5"/>
    </row>
    <row r="70" spans="1:4" x14ac:dyDescent="0.3">
      <c r="A70" s="3" t="s">
        <v>149</v>
      </c>
      <c r="B70" s="5">
        <v>141686</v>
      </c>
      <c r="C70" s="5">
        <v>1353246016000</v>
      </c>
      <c r="D70" s="5"/>
    </row>
    <row r="71" spans="1:4" x14ac:dyDescent="0.3">
      <c r="A71" s="3" t="s">
        <v>150</v>
      </c>
      <c r="B71" s="5">
        <v>3882767</v>
      </c>
      <c r="C71" s="5">
        <v>29041899376000</v>
      </c>
      <c r="D71" s="5"/>
    </row>
    <row r="72" spans="1:4" x14ac:dyDescent="0.3">
      <c r="A72" s="3" t="s">
        <v>151</v>
      </c>
      <c r="B72" s="5">
        <v>982650</v>
      </c>
      <c r="C72" s="5">
        <v>8196206200000</v>
      </c>
      <c r="D72" s="5"/>
    </row>
    <row r="73" spans="1:4" x14ac:dyDescent="0.3">
      <c r="A73" s="3" t="s">
        <v>152</v>
      </c>
      <c r="B73" s="5">
        <v>1591951</v>
      </c>
      <c r="C73" s="5">
        <v>13603286736000</v>
      </c>
      <c r="D73" s="5"/>
    </row>
    <row r="74" spans="1:4" x14ac:dyDescent="0.3">
      <c r="A74" s="3" t="s">
        <v>153</v>
      </c>
      <c r="B74" s="5">
        <v>3094562</v>
      </c>
      <c r="C74" s="5">
        <v>26680780136000</v>
      </c>
      <c r="D74" s="5"/>
    </row>
    <row r="75" spans="1:4" x14ac:dyDescent="0.3">
      <c r="A75" s="3" t="s">
        <v>154</v>
      </c>
      <c r="B75" s="5">
        <v>1973809</v>
      </c>
      <c r="C75" s="5">
        <v>15196599354000</v>
      </c>
      <c r="D75" s="5"/>
    </row>
    <row r="76" spans="1:4" x14ac:dyDescent="0.3">
      <c r="A76" s="3" t="s">
        <v>155</v>
      </c>
      <c r="B76" s="5">
        <v>7074464</v>
      </c>
      <c r="C76" s="5">
        <v>53909131898000</v>
      </c>
      <c r="D76" s="5"/>
    </row>
    <row r="77" spans="1:4" x14ac:dyDescent="0.3">
      <c r="A77" s="3" t="s">
        <v>156</v>
      </c>
      <c r="B77" s="5">
        <v>3017488</v>
      </c>
      <c r="C77" s="5">
        <v>23968512926000</v>
      </c>
      <c r="D77" s="5"/>
    </row>
    <row r="78" spans="1:4" x14ac:dyDescent="0.3">
      <c r="A78" s="3" t="s">
        <v>157</v>
      </c>
      <c r="B78" s="5">
        <v>14884231</v>
      </c>
      <c r="C78" s="5">
        <v>105398276655000</v>
      </c>
      <c r="D78" s="5"/>
    </row>
    <row r="79" spans="1:4" x14ac:dyDescent="0.3">
      <c r="A79" s="3" t="s">
        <v>158</v>
      </c>
      <c r="B79" s="5">
        <v>1658504</v>
      </c>
      <c r="C79" s="5">
        <v>13227206469000</v>
      </c>
      <c r="D79" s="5"/>
    </row>
    <row r="80" spans="1:4" x14ac:dyDescent="0.3">
      <c r="A80" s="3" t="s">
        <v>159</v>
      </c>
      <c r="B80" s="5">
        <v>3839020</v>
      </c>
      <c r="C80" s="5">
        <v>26696545080000</v>
      </c>
      <c r="D80" s="5"/>
    </row>
    <row r="81" spans="1:4" x14ac:dyDescent="0.3">
      <c r="A81" s="3" t="s">
        <v>160</v>
      </c>
      <c r="B81" s="5">
        <v>257937</v>
      </c>
      <c r="C81" s="5">
        <v>3180287538000</v>
      </c>
      <c r="D81" s="5"/>
    </row>
    <row r="82" spans="1:4" ht="15" thickBot="1" x14ac:dyDescent="0.35">
      <c r="A82" s="3" t="s">
        <v>161</v>
      </c>
      <c r="B82" s="5">
        <v>1415599</v>
      </c>
      <c r="C82" s="5">
        <v>10639642084000</v>
      </c>
      <c r="D82" s="5"/>
    </row>
    <row r="83" spans="1:4" ht="15" thickBot="1" x14ac:dyDescent="0.35">
      <c r="A83" s="41" t="s">
        <v>169</v>
      </c>
      <c r="B83" s="36">
        <f>SUM(B10:B82)</f>
        <v>392536049</v>
      </c>
      <c r="C83" s="36">
        <f>SUM(C10:C82)</f>
        <v>2865145124839000</v>
      </c>
      <c r="D83" s="22">
        <f>C83/(B83*1000)</f>
        <v>7299.0624227712651</v>
      </c>
    </row>
    <row r="84" spans="1:4" ht="15" thickBot="1" x14ac:dyDescent="0.35">
      <c r="B84" s="42"/>
      <c r="C84" s="42"/>
    </row>
    <row r="85" spans="1:4" ht="87" thickBot="1" x14ac:dyDescent="0.35">
      <c r="A85" s="39" t="s">
        <v>182</v>
      </c>
      <c r="B85" s="28" t="s">
        <v>176</v>
      </c>
      <c r="C85" s="28" t="s">
        <v>177</v>
      </c>
      <c r="D85" s="40" t="s">
        <v>171</v>
      </c>
    </row>
    <row r="86" spans="1:4" x14ac:dyDescent="0.3">
      <c r="A86" s="3" t="s">
        <v>162</v>
      </c>
      <c r="B86" s="5">
        <v>11519315</v>
      </c>
      <c r="C86" s="5">
        <v>76831872749000</v>
      </c>
      <c r="D86" s="5"/>
    </row>
    <row r="87" spans="1:4" x14ac:dyDescent="0.3">
      <c r="A87" s="3" t="s">
        <v>163</v>
      </c>
      <c r="B87" s="5">
        <v>15823943</v>
      </c>
      <c r="C87" s="5">
        <v>117506318514000</v>
      </c>
      <c r="D87" s="5"/>
    </row>
    <row r="88" spans="1:4" x14ac:dyDescent="0.3">
      <c r="A88" s="3" t="s">
        <v>164</v>
      </c>
      <c r="B88" s="5">
        <v>9158754</v>
      </c>
      <c r="C88" s="5">
        <v>76258025220000</v>
      </c>
      <c r="D88" s="5"/>
    </row>
    <row r="89" spans="1:4" ht="15" x14ac:dyDescent="0.25">
      <c r="A89" s="3" t="s">
        <v>83</v>
      </c>
      <c r="B89" s="5">
        <v>12805252</v>
      </c>
      <c r="C89" s="5">
        <v>89813861502000</v>
      </c>
      <c r="D89" s="5"/>
    </row>
    <row r="90" spans="1:4" ht="15" x14ac:dyDescent="0.25">
      <c r="A90" s="3" t="s">
        <v>84</v>
      </c>
      <c r="B90" s="5">
        <v>20739149</v>
      </c>
      <c r="C90" s="5">
        <v>148717456066000</v>
      </c>
      <c r="D90" s="5"/>
    </row>
    <row r="91" spans="1:4" ht="15" x14ac:dyDescent="0.25">
      <c r="A91" s="3" t="s">
        <v>175</v>
      </c>
      <c r="B91" s="5">
        <v>18332332</v>
      </c>
      <c r="C91" s="5">
        <v>136762317526000</v>
      </c>
      <c r="D91" s="5"/>
    </row>
    <row r="92" spans="1:4" ht="15" x14ac:dyDescent="0.25">
      <c r="A92" s="3" t="s">
        <v>174</v>
      </c>
      <c r="B92" s="5">
        <v>4826608</v>
      </c>
      <c r="C92" s="5">
        <v>32608563648000</v>
      </c>
      <c r="D92" s="5"/>
    </row>
    <row r="93" spans="1:4" ht="15" x14ac:dyDescent="0.25">
      <c r="A93" s="3" t="s">
        <v>165</v>
      </c>
      <c r="B93" s="5">
        <v>12568264</v>
      </c>
      <c r="C93" s="5">
        <v>89502043376000</v>
      </c>
      <c r="D93" s="5"/>
    </row>
    <row r="94" spans="1:4" ht="15.75" thickBot="1" x14ac:dyDescent="0.3">
      <c r="A94" s="3" t="s">
        <v>166</v>
      </c>
      <c r="B94" s="5">
        <v>41397971</v>
      </c>
      <c r="C94" s="5">
        <v>288019416601000</v>
      </c>
      <c r="D94" s="5"/>
    </row>
    <row r="95" spans="1:4" ht="15" thickBot="1" x14ac:dyDescent="0.35">
      <c r="A95" s="41" t="s">
        <v>169</v>
      </c>
      <c r="B95" s="33">
        <f>SUM(B86:B94)</f>
        <v>147171588</v>
      </c>
      <c r="C95" s="33">
        <f>SUM(C86:C94)</f>
        <v>1056019875202000</v>
      </c>
      <c r="D95" s="22">
        <f>C95/(B95*1000)</f>
        <v>7175.4330407986081</v>
      </c>
    </row>
  </sheetData>
  <printOptions horizontalCentered="1" verticalCentered="1"/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E100"/>
  <sheetViews>
    <sheetView zoomScaleNormal="100" workbookViewId="0">
      <pane xSplit="1" ySplit="8" topLeftCell="B9" activePane="bottomRight" state="frozen"/>
      <selection pane="topRight" activeCell="B1" sqref="B1"/>
      <selection pane="bottomLeft" activeCell="A3" sqref="A3"/>
      <selection pane="bottomRight" sqref="A1:A6"/>
    </sheetView>
  </sheetViews>
  <sheetFormatPr defaultColWidth="9.109375" defaultRowHeight="14.4" outlineLevelRow="2" x14ac:dyDescent="0.3"/>
  <cols>
    <col min="1" max="1" width="35.5546875" style="9" bestFit="1" customWidth="1"/>
    <col min="2" max="2" width="15.5546875" style="9" customWidth="1"/>
    <col min="3" max="3" width="14" style="9" customWidth="1"/>
    <col min="4" max="4" width="11.88671875" style="9" customWidth="1"/>
    <col min="5" max="5" width="8.109375" style="9" customWidth="1"/>
    <col min="6" max="16384" width="9.109375" style="9"/>
  </cols>
  <sheetData>
    <row r="1" spans="1:4" x14ac:dyDescent="0.3">
      <c r="A1" s="72" t="s">
        <v>196</v>
      </c>
    </row>
    <row r="2" spans="1:4" x14ac:dyDescent="0.3">
      <c r="A2" s="72" t="s">
        <v>197</v>
      </c>
    </row>
    <row r="3" spans="1:4" x14ac:dyDescent="0.3">
      <c r="A3" s="72" t="s">
        <v>198</v>
      </c>
    </row>
    <row r="4" spans="1:4" x14ac:dyDescent="0.3">
      <c r="A4" s="72" t="s">
        <v>199</v>
      </c>
    </row>
    <row r="5" spans="1:4" x14ac:dyDescent="0.3">
      <c r="A5" s="72" t="s">
        <v>200</v>
      </c>
    </row>
    <row r="6" spans="1:4" x14ac:dyDescent="0.3">
      <c r="A6" s="72" t="s">
        <v>202</v>
      </c>
    </row>
    <row r="7" spans="1:4" ht="15" thickBot="1" x14ac:dyDescent="0.35"/>
    <row r="8" spans="1:4" s="45" customFormat="1" ht="72.599999999999994" thickBot="1" x14ac:dyDescent="0.35">
      <c r="A8" s="43" t="s">
        <v>193</v>
      </c>
      <c r="B8" s="43" t="s">
        <v>167</v>
      </c>
      <c r="C8" s="43" t="s">
        <v>168</v>
      </c>
      <c r="D8" s="44" t="s">
        <v>173</v>
      </c>
    </row>
    <row r="9" spans="1:4" s="12" customFormat="1" x14ac:dyDescent="0.3">
      <c r="A9" s="13" t="s">
        <v>4</v>
      </c>
      <c r="B9" s="15">
        <v>1132</v>
      </c>
      <c r="C9" s="15">
        <v>12581350.5</v>
      </c>
    </row>
    <row r="10" spans="1:4" s="12" customFormat="1" x14ac:dyDescent="0.3">
      <c r="A10" s="13" t="s">
        <v>31</v>
      </c>
      <c r="B10" s="15">
        <v>1154.0999999999999</v>
      </c>
      <c r="C10" s="15">
        <v>12432313</v>
      </c>
    </row>
    <row r="11" spans="1:4" s="12" customFormat="1" x14ac:dyDescent="0.3">
      <c r="A11" s="13" t="s">
        <v>54</v>
      </c>
      <c r="B11" s="15">
        <v>550</v>
      </c>
      <c r="C11" s="15">
        <v>4194082.5</v>
      </c>
    </row>
    <row r="12" spans="1:4" s="12" customFormat="1" x14ac:dyDescent="0.3">
      <c r="A12" s="13" t="s">
        <v>30</v>
      </c>
      <c r="B12" s="15">
        <v>2520</v>
      </c>
      <c r="C12" s="15">
        <v>33606974.5</v>
      </c>
    </row>
    <row r="13" spans="1:4" s="12" customFormat="1" x14ac:dyDescent="0.3">
      <c r="A13" s="13" t="s">
        <v>2</v>
      </c>
      <c r="B13" s="15">
        <v>420</v>
      </c>
      <c r="C13" s="15">
        <v>3810232</v>
      </c>
    </row>
    <row r="14" spans="1:4" s="12" customFormat="1" x14ac:dyDescent="0.3">
      <c r="A14" s="13" t="s">
        <v>17</v>
      </c>
      <c r="B14" s="15">
        <v>1047</v>
      </c>
      <c r="C14" s="15">
        <v>12224971</v>
      </c>
    </row>
    <row r="15" spans="1:4" s="12" customFormat="1" x14ac:dyDescent="0.3">
      <c r="A15" s="13" t="s">
        <v>40</v>
      </c>
      <c r="B15" s="15">
        <v>1028.5</v>
      </c>
      <c r="C15" s="15">
        <v>15879201.5</v>
      </c>
    </row>
    <row r="16" spans="1:4" s="12" customFormat="1" x14ac:dyDescent="0.3">
      <c r="A16" s="13" t="s">
        <v>55</v>
      </c>
      <c r="B16" s="15">
        <v>548</v>
      </c>
      <c r="C16" s="15">
        <v>5594724</v>
      </c>
    </row>
    <row r="17" spans="1:3" s="12" customFormat="1" x14ac:dyDescent="0.3">
      <c r="A17" s="13" t="s">
        <v>33</v>
      </c>
      <c r="B17" s="15">
        <v>619.65</v>
      </c>
      <c r="C17" s="15">
        <v>7731046</v>
      </c>
    </row>
    <row r="18" spans="1:3" s="12" customFormat="1" x14ac:dyDescent="0.3">
      <c r="A18" s="13" t="s">
        <v>13</v>
      </c>
      <c r="B18" s="15">
        <v>2199</v>
      </c>
      <c r="C18" s="15">
        <v>26294790.5</v>
      </c>
    </row>
    <row r="19" spans="1:3" s="12" customFormat="1" ht="14.4" customHeight="1" x14ac:dyDescent="0.3">
      <c r="A19" s="13" t="s">
        <v>12</v>
      </c>
      <c r="B19" s="15">
        <v>620</v>
      </c>
      <c r="C19" s="15">
        <v>8773809.5</v>
      </c>
    </row>
    <row r="20" spans="1:3" s="12" customFormat="1" x14ac:dyDescent="0.3">
      <c r="A20" s="13" t="s">
        <v>74</v>
      </c>
      <c r="B20" s="15">
        <v>1440.25</v>
      </c>
      <c r="C20" s="15">
        <v>17282976.5</v>
      </c>
    </row>
    <row r="21" spans="1:3" s="12" customFormat="1" x14ac:dyDescent="0.3">
      <c r="A21" s="13" t="s">
        <v>56</v>
      </c>
      <c r="B21" s="15">
        <v>520</v>
      </c>
      <c r="C21" s="15">
        <v>5421935.5</v>
      </c>
    </row>
    <row r="22" spans="1:3" s="12" customFormat="1" x14ac:dyDescent="0.3">
      <c r="A22" s="13" t="s">
        <v>11</v>
      </c>
      <c r="B22" s="15">
        <v>620</v>
      </c>
      <c r="C22" s="15">
        <v>10264797.5</v>
      </c>
    </row>
    <row r="23" spans="1:3" s="12" customFormat="1" x14ac:dyDescent="0.3">
      <c r="A23" s="13" t="s">
        <v>14</v>
      </c>
      <c r="B23" s="15">
        <v>1235</v>
      </c>
      <c r="C23" s="15">
        <v>19793874.5</v>
      </c>
    </row>
    <row r="24" spans="1:3" s="12" customFormat="1" x14ac:dyDescent="0.3">
      <c r="A24" s="13" t="s">
        <v>75</v>
      </c>
      <c r="B24" s="15">
        <v>590</v>
      </c>
      <c r="C24" s="15">
        <v>10294245.5</v>
      </c>
    </row>
    <row r="25" spans="1:3" s="12" customFormat="1" x14ac:dyDescent="0.3">
      <c r="A25" s="13" t="s">
        <v>42</v>
      </c>
      <c r="B25" s="15">
        <v>1202</v>
      </c>
      <c r="C25" s="15">
        <v>19137342</v>
      </c>
    </row>
    <row r="26" spans="1:3" s="12" customFormat="1" x14ac:dyDescent="0.3">
      <c r="A26" s="13" t="s">
        <v>50</v>
      </c>
      <c r="B26" s="15">
        <v>450.1</v>
      </c>
      <c r="C26" s="15">
        <v>9503230.5</v>
      </c>
    </row>
    <row r="27" spans="1:3" s="12" customFormat="1" x14ac:dyDescent="0.3">
      <c r="A27" s="13" t="s">
        <v>59</v>
      </c>
      <c r="B27" s="15">
        <v>284</v>
      </c>
      <c r="C27" s="15">
        <v>5696999.5</v>
      </c>
    </row>
    <row r="28" spans="1:3" s="12" customFormat="1" x14ac:dyDescent="0.3">
      <c r="A28" s="13" t="s">
        <v>79</v>
      </c>
      <c r="B28" s="15">
        <v>559</v>
      </c>
      <c r="C28" s="15">
        <v>12311074</v>
      </c>
    </row>
    <row r="29" spans="1:3" s="12" customFormat="1" x14ac:dyDescent="0.3">
      <c r="A29" s="13" t="s">
        <v>5</v>
      </c>
      <c r="B29" s="15">
        <v>274</v>
      </c>
      <c r="C29" s="15">
        <v>5445126.5</v>
      </c>
    </row>
    <row r="30" spans="1:3" s="12" customFormat="1" x14ac:dyDescent="0.3">
      <c r="A30" s="13" t="s">
        <v>61</v>
      </c>
      <c r="B30" s="15">
        <v>716</v>
      </c>
      <c r="C30" s="15">
        <v>12256979</v>
      </c>
    </row>
    <row r="31" spans="1:3" s="12" customFormat="1" x14ac:dyDescent="0.3">
      <c r="A31" s="13" t="s">
        <v>44</v>
      </c>
      <c r="B31" s="15">
        <v>484</v>
      </c>
      <c r="C31" s="15">
        <v>11792790</v>
      </c>
    </row>
    <row r="32" spans="1:3" s="12" customFormat="1" x14ac:dyDescent="0.3">
      <c r="A32" s="13" t="s">
        <v>1</v>
      </c>
      <c r="B32" s="15">
        <v>580</v>
      </c>
      <c r="C32" s="15">
        <v>12628608</v>
      </c>
    </row>
    <row r="33" spans="1:3" s="12" customFormat="1" x14ac:dyDescent="0.3">
      <c r="A33" s="13" t="s">
        <v>34</v>
      </c>
      <c r="B33" s="15">
        <v>300</v>
      </c>
      <c r="C33" s="15">
        <v>4538299.5</v>
      </c>
    </row>
    <row r="34" spans="1:3" s="12" customFormat="1" x14ac:dyDescent="0.3">
      <c r="A34" s="13" t="s">
        <v>71</v>
      </c>
      <c r="B34" s="15">
        <v>924</v>
      </c>
      <c r="C34" s="15">
        <v>17452374</v>
      </c>
    </row>
    <row r="35" spans="1:3" s="12" customFormat="1" x14ac:dyDescent="0.3">
      <c r="A35" s="13" t="s">
        <v>51</v>
      </c>
      <c r="B35" s="15">
        <v>1492.35</v>
      </c>
      <c r="C35" s="15">
        <v>22778365</v>
      </c>
    </row>
    <row r="36" spans="1:3" s="12" customFormat="1" x14ac:dyDescent="0.3">
      <c r="A36" s="13" t="s">
        <v>66</v>
      </c>
      <c r="B36" s="15">
        <v>297</v>
      </c>
      <c r="C36" s="15">
        <v>6287538.5</v>
      </c>
    </row>
    <row r="37" spans="1:3" s="12" customFormat="1" x14ac:dyDescent="0.3">
      <c r="A37" s="13" t="s">
        <v>3</v>
      </c>
      <c r="B37" s="15">
        <v>105</v>
      </c>
      <c r="C37" s="15">
        <v>2328508.5</v>
      </c>
    </row>
    <row r="38" spans="1:3" s="12" customFormat="1" x14ac:dyDescent="0.3">
      <c r="A38" s="13" t="s">
        <v>70</v>
      </c>
      <c r="B38" s="15">
        <v>743</v>
      </c>
      <c r="C38" s="15">
        <v>16087914</v>
      </c>
    </row>
    <row r="39" spans="1:3" s="12" customFormat="1" x14ac:dyDescent="0.3">
      <c r="A39" s="13" t="s">
        <v>15</v>
      </c>
      <c r="B39" s="15">
        <v>227</v>
      </c>
      <c r="C39" s="15">
        <v>4689530.5</v>
      </c>
    </row>
    <row r="40" spans="1:3" s="12" customFormat="1" x14ac:dyDescent="0.3">
      <c r="A40" s="13" t="s">
        <v>77</v>
      </c>
      <c r="B40" s="15">
        <v>397</v>
      </c>
      <c r="C40" s="15">
        <v>13992902.5</v>
      </c>
    </row>
    <row r="41" spans="1:3" s="12" customFormat="1" x14ac:dyDescent="0.3">
      <c r="A41" s="13" t="s">
        <v>6</v>
      </c>
      <c r="B41" s="15">
        <v>123</v>
      </c>
      <c r="C41" s="15">
        <v>4230462.5</v>
      </c>
    </row>
    <row r="42" spans="1:3" s="12" customFormat="1" x14ac:dyDescent="0.3">
      <c r="A42" s="13" t="s">
        <v>60</v>
      </c>
      <c r="B42" s="15">
        <v>415</v>
      </c>
      <c r="C42" s="15">
        <v>11346316.5</v>
      </c>
    </row>
    <row r="43" spans="1:3" s="12" customFormat="1" x14ac:dyDescent="0.3">
      <c r="A43" s="13" t="s">
        <v>72</v>
      </c>
      <c r="B43" s="15">
        <v>484</v>
      </c>
      <c r="C43" s="15">
        <v>8125560</v>
      </c>
    </row>
    <row r="44" spans="1:3" s="12" customFormat="1" x14ac:dyDescent="0.3">
      <c r="A44" s="13" t="s">
        <v>20</v>
      </c>
      <c r="B44" s="15">
        <v>779</v>
      </c>
      <c r="C44" s="15">
        <v>14438977.5</v>
      </c>
    </row>
    <row r="45" spans="1:3" s="12" customFormat="1" x14ac:dyDescent="0.3">
      <c r="A45" s="13" t="s">
        <v>18</v>
      </c>
      <c r="B45" s="15">
        <v>496.5</v>
      </c>
      <c r="C45" s="15">
        <v>11257938</v>
      </c>
    </row>
    <row r="46" spans="1:3" s="12" customFormat="1" x14ac:dyDescent="0.3">
      <c r="A46" s="13" t="s">
        <v>21</v>
      </c>
      <c r="B46" s="15">
        <v>492</v>
      </c>
      <c r="C46" s="15">
        <v>16013567.5</v>
      </c>
    </row>
    <row r="47" spans="1:3" s="12" customFormat="1" x14ac:dyDescent="0.3">
      <c r="A47" s="13" t="s">
        <v>65</v>
      </c>
      <c r="B47" s="15">
        <v>278</v>
      </c>
      <c r="C47" s="15">
        <v>7458740</v>
      </c>
    </row>
    <row r="48" spans="1:3" s="12" customFormat="1" x14ac:dyDescent="0.3">
      <c r="A48" s="13" t="s">
        <v>7</v>
      </c>
      <c r="B48" s="15">
        <v>984</v>
      </c>
      <c r="C48" s="15">
        <v>22888691.5</v>
      </c>
    </row>
    <row r="49" spans="1:3" s="12" customFormat="1" x14ac:dyDescent="0.3">
      <c r="A49" s="13" t="s">
        <v>41</v>
      </c>
      <c r="B49" s="15">
        <v>600</v>
      </c>
      <c r="C49" s="15">
        <v>12639954</v>
      </c>
    </row>
    <row r="50" spans="1:3" s="12" customFormat="1" x14ac:dyDescent="0.3">
      <c r="A50" s="13" t="s">
        <v>63</v>
      </c>
      <c r="B50" s="15">
        <v>527</v>
      </c>
      <c r="C50" s="15">
        <v>14820167</v>
      </c>
    </row>
    <row r="51" spans="1:3" s="12" customFormat="1" x14ac:dyDescent="0.3">
      <c r="A51" s="13" t="s">
        <v>2</v>
      </c>
      <c r="B51" s="15">
        <v>405</v>
      </c>
      <c r="C51" s="15">
        <v>13770819</v>
      </c>
    </row>
    <row r="52" spans="1:3" s="12" customFormat="1" x14ac:dyDescent="0.3">
      <c r="A52" s="13" t="s">
        <v>57</v>
      </c>
      <c r="B52" s="15">
        <v>444</v>
      </c>
      <c r="C52" s="15">
        <v>17575220.5</v>
      </c>
    </row>
    <row r="53" spans="1:3" s="12" customFormat="1" x14ac:dyDescent="0.3">
      <c r="A53" s="13" t="s">
        <v>32</v>
      </c>
      <c r="B53" s="15">
        <v>486</v>
      </c>
      <c r="C53" s="15">
        <v>15350514.5</v>
      </c>
    </row>
    <row r="54" spans="1:3" s="12" customFormat="1" ht="15.6" customHeight="1" x14ac:dyDescent="0.3">
      <c r="A54" s="13" t="s">
        <v>67</v>
      </c>
      <c r="B54" s="15">
        <v>253</v>
      </c>
      <c r="C54" s="15">
        <v>6001123.5</v>
      </c>
    </row>
    <row r="55" spans="1:3" s="12" customFormat="1" x14ac:dyDescent="0.3">
      <c r="A55" s="13" t="s">
        <v>22</v>
      </c>
      <c r="B55" s="15">
        <v>525</v>
      </c>
      <c r="C55" s="15">
        <v>18564898.5</v>
      </c>
    </row>
    <row r="56" spans="1:3" s="12" customFormat="1" x14ac:dyDescent="0.3">
      <c r="A56" s="13" t="s">
        <v>10</v>
      </c>
      <c r="B56" s="15">
        <v>1148</v>
      </c>
      <c r="C56" s="15">
        <v>33959755.5</v>
      </c>
    </row>
    <row r="57" spans="1:3" s="12" customFormat="1" x14ac:dyDescent="0.3">
      <c r="A57" s="13" t="s">
        <v>9</v>
      </c>
      <c r="B57" s="15">
        <v>127</v>
      </c>
      <c r="C57" s="15">
        <v>4171404</v>
      </c>
    </row>
    <row r="58" spans="1:3" s="12" customFormat="1" x14ac:dyDescent="0.3">
      <c r="A58" s="13" t="s">
        <v>78</v>
      </c>
      <c r="B58" s="15">
        <v>218</v>
      </c>
      <c r="C58" s="15">
        <v>7347730.5</v>
      </c>
    </row>
    <row r="59" spans="1:3" s="12" customFormat="1" x14ac:dyDescent="0.3">
      <c r="A59" s="13" t="s">
        <v>58</v>
      </c>
      <c r="B59" s="15">
        <v>244</v>
      </c>
      <c r="C59" s="15">
        <v>10319723.5</v>
      </c>
    </row>
    <row r="60" spans="1:3" s="12" customFormat="1" x14ac:dyDescent="0.3">
      <c r="A60" s="13" t="s">
        <v>68</v>
      </c>
      <c r="B60" s="15">
        <v>562</v>
      </c>
      <c r="C60" s="15">
        <v>33172727</v>
      </c>
    </row>
    <row r="61" spans="1:3" s="12" customFormat="1" x14ac:dyDescent="0.3">
      <c r="A61" s="13" t="s">
        <v>69</v>
      </c>
      <c r="B61" s="15">
        <v>465</v>
      </c>
      <c r="C61" s="15">
        <v>22695138.5</v>
      </c>
    </row>
    <row r="62" spans="1:3" s="12" customFormat="1" x14ac:dyDescent="0.3">
      <c r="A62" s="13" t="s">
        <v>73</v>
      </c>
      <c r="B62" s="15">
        <v>1050</v>
      </c>
      <c r="C62" s="15">
        <v>68939319.5</v>
      </c>
    </row>
    <row r="63" spans="1:3" s="12" customFormat="1" x14ac:dyDescent="0.3">
      <c r="A63" s="13" t="s">
        <v>53</v>
      </c>
      <c r="B63" s="15">
        <v>530</v>
      </c>
      <c r="C63" s="15">
        <v>46821733</v>
      </c>
    </row>
    <row r="64" spans="1:3" s="12" customFormat="1" x14ac:dyDescent="0.3">
      <c r="A64" s="13" t="s">
        <v>52</v>
      </c>
      <c r="B64" s="15">
        <v>711</v>
      </c>
      <c r="C64" s="15">
        <v>48560321</v>
      </c>
    </row>
    <row r="65" spans="1:3" s="12" customFormat="1" x14ac:dyDescent="0.3">
      <c r="A65" s="13" t="s">
        <v>39</v>
      </c>
      <c r="B65" s="15">
        <v>496</v>
      </c>
      <c r="C65" s="15">
        <v>5843645</v>
      </c>
    </row>
    <row r="66" spans="1:3" s="12" customFormat="1" x14ac:dyDescent="0.3">
      <c r="A66" s="13" t="s">
        <v>37</v>
      </c>
      <c r="B66" s="15">
        <v>281</v>
      </c>
      <c r="C66" s="15">
        <v>3295386.5</v>
      </c>
    </row>
    <row r="67" spans="1:3" s="12" customFormat="1" x14ac:dyDescent="0.3">
      <c r="A67" s="13" t="s">
        <v>80</v>
      </c>
      <c r="B67" s="15">
        <v>165</v>
      </c>
      <c r="C67" s="15">
        <v>3710979</v>
      </c>
    </row>
    <row r="68" spans="1:3" s="12" customFormat="1" x14ac:dyDescent="0.3">
      <c r="A68" s="13" t="s">
        <v>38</v>
      </c>
      <c r="B68" s="15">
        <v>150</v>
      </c>
      <c r="C68" s="15">
        <v>1881060.5</v>
      </c>
    </row>
    <row r="69" spans="1:3" s="12" customFormat="1" x14ac:dyDescent="0.3">
      <c r="A69" s="13" t="s">
        <v>35</v>
      </c>
      <c r="B69" s="15">
        <v>259</v>
      </c>
      <c r="C69" s="15">
        <v>1906893.5</v>
      </c>
    </row>
    <row r="70" spans="1:3" s="12" customFormat="1" x14ac:dyDescent="0.3">
      <c r="A70" s="13" t="s">
        <v>43</v>
      </c>
      <c r="B70" s="15">
        <v>500</v>
      </c>
      <c r="C70" s="15">
        <v>9311663.5</v>
      </c>
    </row>
    <row r="71" spans="1:3" s="12" customFormat="1" x14ac:dyDescent="0.3">
      <c r="A71" s="13" t="s">
        <v>76</v>
      </c>
      <c r="B71" s="15">
        <v>267</v>
      </c>
      <c r="C71" s="15">
        <v>6007182.5</v>
      </c>
    </row>
    <row r="72" spans="1:3" s="12" customFormat="1" x14ac:dyDescent="0.3">
      <c r="A72" s="13" t="s">
        <v>16</v>
      </c>
      <c r="B72" s="15">
        <v>310</v>
      </c>
      <c r="C72" s="15">
        <v>7984025.5</v>
      </c>
    </row>
    <row r="73" spans="1:3" s="12" customFormat="1" x14ac:dyDescent="0.3">
      <c r="A73" s="13" t="s">
        <v>47</v>
      </c>
      <c r="B73" s="15">
        <v>298</v>
      </c>
      <c r="C73" s="15">
        <v>3410684</v>
      </c>
    </row>
    <row r="74" spans="1:3" s="12" customFormat="1" x14ac:dyDescent="0.3">
      <c r="A74" s="13" t="s">
        <v>36</v>
      </c>
      <c r="B74" s="15">
        <v>596</v>
      </c>
      <c r="C74" s="15">
        <v>5178912</v>
      </c>
    </row>
    <row r="75" spans="1:3" s="12" customFormat="1" x14ac:dyDescent="0.3">
      <c r="A75" s="13" t="s">
        <v>64</v>
      </c>
      <c r="B75" s="15">
        <v>165</v>
      </c>
      <c r="C75" s="15">
        <v>4242439.5</v>
      </c>
    </row>
    <row r="76" spans="1:3" s="12" customFormat="1" x14ac:dyDescent="0.3">
      <c r="A76" s="13" t="s">
        <v>19</v>
      </c>
      <c r="B76" s="15">
        <v>714.9</v>
      </c>
      <c r="C76" s="15">
        <v>16139610.5</v>
      </c>
    </row>
    <row r="77" spans="1:3" s="16" customFormat="1" ht="15" customHeight="1" x14ac:dyDescent="0.35">
      <c r="A77" s="13" t="s">
        <v>62</v>
      </c>
      <c r="B77" s="15">
        <v>287</v>
      </c>
      <c r="C77" s="15">
        <v>5770279</v>
      </c>
    </row>
    <row r="78" spans="1:3" s="12" customFormat="1" x14ac:dyDescent="0.3">
      <c r="A78" s="13" t="s">
        <v>8</v>
      </c>
      <c r="B78" s="15">
        <v>623</v>
      </c>
      <c r="C78" s="15">
        <v>17693347.5</v>
      </c>
    </row>
    <row r="79" spans="1:3" s="12" customFormat="1" x14ac:dyDescent="0.3">
      <c r="A79" s="13" t="s">
        <v>48</v>
      </c>
      <c r="B79" s="15">
        <v>606</v>
      </c>
      <c r="C79" s="15">
        <v>8067296</v>
      </c>
    </row>
    <row r="80" spans="1:3" s="12" customFormat="1" x14ac:dyDescent="0.3">
      <c r="A80" s="13" t="s">
        <v>49</v>
      </c>
      <c r="B80" s="15">
        <v>487</v>
      </c>
      <c r="C80" s="15">
        <v>9391595</v>
      </c>
    </row>
    <row r="81" spans="1:5" s="12" customFormat="1" x14ac:dyDescent="0.3">
      <c r="A81" s="13" t="s">
        <v>0</v>
      </c>
      <c r="B81" s="15">
        <v>1080</v>
      </c>
      <c r="C81" s="15">
        <v>26265044</v>
      </c>
    </row>
    <row r="82" spans="1:5" s="12" customFormat="1" x14ac:dyDescent="0.3">
      <c r="A82" s="13" t="s">
        <v>81</v>
      </c>
      <c r="B82" s="14">
        <v>1342</v>
      </c>
      <c r="C82" s="15">
        <v>6683645</v>
      </c>
    </row>
    <row r="83" spans="1:5" s="12" customFormat="1" x14ac:dyDescent="0.3">
      <c r="A83" s="13" t="s">
        <v>55</v>
      </c>
      <c r="B83" s="14">
        <v>629</v>
      </c>
      <c r="C83" s="15">
        <v>3232394</v>
      </c>
    </row>
    <row r="84" spans="1:5" s="12" customFormat="1" x14ac:dyDescent="0.3">
      <c r="A84" s="13" t="s">
        <v>29</v>
      </c>
      <c r="B84" s="15">
        <v>272.82</v>
      </c>
      <c r="C84" s="15">
        <v>8463545</v>
      </c>
    </row>
    <row r="85" spans="1:5" s="12" customFormat="1" x14ac:dyDescent="0.3">
      <c r="A85" s="13" t="s">
        <v>45</v>
      </c>
      <c r="B85" s="15">
        <v>590</v>
      </c>
      <c r="C85" s="15">
        <v>9382217</v>
      </c>
    </row>
    <row r="86" spans="1:5" s="12" customFormat="1" x14ac:dyDescent="0.3">
      <c r="A86" s="13" t="s">
        <v>46</v>
      </c>
      <c r="B86" s="15">
        <v>278.23500000000001</v>
      </c>
      <c r="C86" s="15">
        <v>4527315.5</v>
      </c>
    </row>
    <row r="87" spans="1:5" s="12" customFormat="1" ht="15" thickBot="1" x14ac:dyDescent="0.35">
      <c r="A87" s="13" t="s">
        <v>82</v>
      </c>
      <c r="B87" s="15">
        <v>1082</v>
      </c>
      <c r="C87" s="15">
        <v>128283478</v>
      </c>
    </row>
    <row r="88" spans="1:5" s="19" customFormat="1" ht="15" thickBot="1" x14ac:dyDescent="0.35">
      <c r="A88" s="35" t="s">
        <v>169</v>
      </c>
      <c r="B88" s="26">
        <f>SUM(B9:B87)</f>
        <v>49103.404999999999</v>
      </c>
      <c r="C88" s="20">
        <f>SUM(C9:C87)</f>
        <v>1150252347.5</v>
      </c>
      <c r="D88" s="34">
        <f>C88/(B88*1000)</f>
        <v>23.425103564610236</v>
      </c>
      <c r="E88" s="21"/>
    </row>
    <row r="89" spans="1:5" s="19" customFormat="1" ht="18.600000000000001" thickBot="1" x14ac:dyDescent="0.4">
      <c r="A89" s="17"/>
      <c r="B89" s="18"/>
      <c r="C89" s="18"/>
    </row>
    <row r="90" spans="1:5" s="45" customFormat="1" ht="72.599999999999994" thickBot="1" x14ac:dyDescent="0.35">
      <c r="A90" s="43" t="s">
        <v>182</v>
      </c>
      <c r="B90" s="43" t="s">
        <v>167</v>
      </c>
      <c r="C90" s="43" t="s">
        <v>168</v>
      </c>
      <c r="D90" s="44" t="s">
        <v>172</v>
      </c>
    </row>
    <row r="91" spans="1:5" s="12" customFormat="1" x14ac:dyDescent="0.3">
      <c r="A91" s="13" t="s">
        <v>83</v>
      </c>
      <c r="B91" s="15">
        <v>1113</v>
      </c>
      <c r="C91" s="15">
        <v>6370421</v>
      </c>
    </row>
    <row r="92" spans="1:5" s="12" customFormat="1" x14ac:dyDescent="0.3">
      <c r="A92" s="13" t="s">
        <v>26</v>
      </c>
      <c r="B92" s="15">
        <v>1295</v>
      </c>
      <c r="C92" s="15">
        <v>6294041</v>
      </c>
    </row>
    <row r="93" spans="1:5" s="12" customFormat="1" x14ac:dyDescent="0.3">
      <c r="A93" s="13" t="s">
        <v>23</v>
      </c>
      <c r="B93" s="15">
        <v>1229</v>
      </c>
      <c r="C93" s="15">
        <v>6730140.5</v>
      </c>
    </row>
    <row r="94" spans="1:5" s="12" customFormat="1" x14ac:dyDescent="0.3">
      <c r="A94" s="13" t="s">
        <v>28</v>
      </c>
      <c r="B94" s="15">
        <v>3702</v>
      </c>
      <c r="C94" s="15">
        <v>31537383</v>
      </c>
    </row>
    <row r="95" spans="1:5" s="12" customFormat="1" ht="14.4" customHeight="1" x14ac:dyDescent="0.3">
      <c r="A95" s="13" t="s">
        <v>27</v>
      </c>
      <c r="B95" s="15">
        <v>1113</v>
      </c>
      <c r="C95" s="15">
        <v>10228958.5</v>
      </c>
    </row>
    <row r="96" spans="1:5" s="12" customFormat="1" x14ac:dyDescent="0.3">
      <c r="A96" s="13" t="s">
        <v>84</v>
      </c>
      <c r="B96" s="15">
        <v>2043</v>
      </c>
      <c r="C96" s="15">
        <v>17443106</v>
      </c>
    </row>
    <row r="97" spans="1:4" s="12" customFormat="1" x14ac:dyDescent="0.3">
      <c r="A97" s="13" t="s">
        <v>24</v>
      </c>
      <c r="B97" s="15">
        <v>1425</v>
      </c>
      <c r="C97" s="15">
        <v>13471470.5</v>
      </c>
    </row>
    <row r="98" spans="1:4" s="12" customFormat="1" x14ac:dyDescent="0.3">
      <c r="A98" s="13" t="s">
        <v>85</v>
      </c>
      <c r="B98" s="15">
        <v>1972</v>
      </c>
      <c r="C98" s="15">
        <v>17172897.5</v>
      </c>
    </row>
    <row r="99" spans="1:4" s="12" customFormat="1" ht="15" outlineLevel="2" thickBot="1" x14ac:dyDescent="0.35">
      <c r="A99" s="13" t="s">
        <v>25</v>
      </c>
      <c r="B99" s="15">
        <v>894</v>
      </c>
      <c r="C99" s="15">
        <v>9014362</v>
      </c>
    </row>
    <row r="100" spans="1:4" s="46" customFormat="1" ht="18.600000000000001" thickBot="1" x14ac:dyDescent="0.4">
      <c r="A100" s="35" t="s">
        <v>169</v>
      </c>
      <c r="B100" s="26">
        <f>SUM(B91:B99)</f>
        <v>14786</v>
      </c>
      <c r="C100" s="20">
        <f>SUM(C91:C99)</f>
        <v>118262780</v>
      </c>
      <c r="D100" s="34">
        <f>C100/(B100*1000)</f>
        <v>7.9982943324766671</v>
      </c>
    </row>
  </sheetData>
  <printOptions horizontalCentered="1" verticalCentered="1"/>
  <pageMargins left="0.2" right="0.2" top="0.25" bottom="0.2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B1:F15"/>
  <sheetViews>
    <sheetView workbookViewId="0">
      <selection activeCell="B1" sqref="B1:B6"/>
    </sheetView>
  </sheetViews>
  <sheetFormatPr defaultColWidth="8.88671875" defaultRowHeight="13.8" x14ac:dyDescent="0.25"/>
  <cols>
    <col min="1" max="1" width="16.88671875" style="53" customWidth="1"/>
    <col min="2" max="2" width="40.6640625" style="53" customWidth="1"/>
    <col min="3" max="3" width="10.6640625" style="52" customWidth="1"/>
    <col min="4" max="4" width="10.33203125" style="52" customWidth="1"/>
    <col min="5" max="5" width="13.5546875" style="52" customWidth="1"/>
    <col min="6" max="6" width="6.33203125" style="52" bestFit="1" customWidth="1"/>
    <col min="7" max="7" width="1.33203125" style="53" customWidth="1"/>
    <col min="8" max="16384" width="8.88671875" style="53"/>
  </cols>
  <sheetData>
    <row r="1" spans="2:6" ht="14.4" x14ac:dyDescent="0.3">
      <c r="B1" s="72" t="s">
        <v>196</v>
      </c>
    </row>
    <row r="2" spans="2:6" ht="14.4" x14ac:dyDescent="0.3">
      <c r="B2" s="72" t="s">
        <v>197</v>
      </c>
    </row>
    <row r="3" spans="2:6" ht="14.4" x14ac:dyDescent="0.3">
      <c r="B3" s="72" t="s">
        <v>198</v>
      </c>
    </row>
    <row r="4" spans="2:6" ht="14.4" x14ac:dyDescent="0.3">
      <c r="B4" s="72" t="s">
        <v>199</v>
      </c>
    </row>
    <row r="5" spans="2:6" ht="14.4" x14ac:dyDescent="0.3">
      <c r="B5" s="72" t="s">
        <v>200</v>
      </c>
    </row>
    <row r="6" spans="2:6" ht="14.4" x14ac:dyDescent="0.3">
      <c r="B6" s="72" t="s">
        <v>203</v>
      </c>
    </row>
    <row r="8" spans="2:6" s="49" customFormat="1" ht="18" x14ac:dyDescent="0.35">
      <c r="B8" s="62" t="s">
        <v>187</v>
      </c>
      <c r="C8" s="63"/>
      <c r="D8" s="63"/>
      <c r="E8" s="64"/>
      <c r="F8" s="48"/>
    </row>
    <row r="9" spans="2:6" ht="7.95" customHeight="1" x14ac:dyDescent="0.3">
      <c r="B9" s="57"/>
      <c r="C9" s="57"/>
      <c r="D9" s="57"/>
      <c r="E9" s="57"/>
    </row>
    <row r="10" spans="2:6" s="51" customFormat="1" ht="15.6" x14ac:dyDescent="0.3">
      <c r="B10" s="58"/>
      <c r="C10" s="54">
        <v>2013</v>
      </c>
      <c r="D10" s="54">
        <v>2014</v>
      </c>
      <c r="E10" s="55" t="s">
        <v>184</v>
      </c>
      <c r="F10" s="50"/>
    </row>
    <row r="11" spans="2:6" s="51" customFormat="1" ht="15.6" x14ac:dyDescent="0.3">
      <c r="B11" s="55" t="s">
        <v>186</v>
      </c>
      <c r="C11" s="54">
        <v>3.97</v>
      </c>
      <c r="D11" s="54">
        <v>4.24</v>
      </c>
      <c r="E11" s="56">
        <f>AVERAGE(C11,D11)</f>
        <v>4.1050000000000004</v>
      </c>
      <c r="F11" s="50"/>
    </row>
    <row r="12" spans="2:6" s="51" customFormat="1" ht="15.6" x14ac:dyDescent="0.3">
      <c r="B12" s="55"/>
      <c r="C12" s="54"/>
      <c r="D12" s="54"/>
      <c r="E12" s="55"/>
      <c r="F12" s="50"/>
    </row>
    <row r="13" spans="2:6" s="51" customFormat="1" ht="15.6" x14ac:dyDescent="0.3">
      <c r="B13" s="55" t="s">
        <v>185</v>
      </c>
      <c r="C13" s="54">
        <v>0.78</v>
      </c>
      <c r="D13" s="54">
        <v>0.64</v>
      </c>
      <c r="E13" s="56">
        <f>AVERAGE(C13,D13)</f>
        <v>0.71</v>
      </c>
      <c r="F13" s="50"/>
    </row>
    <row r="14" spans="2:6" s="51" customFormat="1" ht="8.4" customHeight="1" x14ac:dyDescent="0.3">
      <c r="B14" s="59"/>
      <c r="C14" s="59"/>
      <c r="D14" s="59"/>
      <c r="E14" s="59"/>
      <c r="F14" s="50"/>
    </row>
    <row r="15" spans="2:6" ht="23.4" customHeight="1" x14ac:dyDescent="0.25">
      <c r="B15" s="60" t="s">
        <v>188</v>
      </c>
      <c r="C15" s="61"/>
      <c r="D15" s="61"/>
      <c r="E15" s="61"/>
    </row>
  </sheetData>
  <mergeCells count="2">
    <mergeCell ref="B15:E15"/>
    <mergeCell ref="B8:E8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7"/>
  <sheetViews>
    <sheetView zoomScale="86" zoomScaleNormal="86" workbookViewId="0">
      <selection activeCell="A7" sqref="A7:F7"/>
    </sheetView>
  </sheetViews>
  <sheetFormatPr defaultColWidth="8.88671875" defaultRowHeight="14.4" x14ac:dyDescent="0.3"/>
  <cols>
    <col min="1" max="1" width="35.109375" style="6" customWidth="1"/>
    <col min="2" max="2" width="17.88671875" style="6" customWidth="1"/>
    <col min="3" max="3" width="17.5546875" style="6" customWidth="1"/>
    <col min="4" max="4" width="18.109375" style="7" customWidth="1"/>
    <col min="5" max="5" width="19" style="7" customWidth="1"/>
    <col min="6" max="6" width="19.109375" style="7" customWidth="1"/>
    <col min="7" max="7" width="13.5546875" style="7" bestFit="1" customWidth="1"/>
    <col min="8" max="16384" width="8.88671875" style="7"/>
  </cols>
  <sheetData>
    <row r="1" spans="1:7" x14ac:dyDescent="0.3">
      <c r="A1" s="72" t="s">
        <v>196</v>
      </c>
    </row>
    <row r="2" spans="1:7" x14ac:dyDescent="0.3">
      <c r="A2" s="72" t="s">
        <v>197</v>
      </c>
    </row>
    <row r="3" spans="1:7" x14ac:dyDescent="0.3">
      <c r="A3" s="72" t="s">
        <v>198</v>
      </c>
    </row>
    <row r="4" spans="1:7" x14ac:dyDescent="0.3">
      <c r="A4" s="72" t="s">
        <v>199</v>
      </c>
    </row>
    <row r="5" spans="1:7" x14ac:dyDescent="0.3">
      <c r="A5" s="72" t="s">
        <v>200</v>
      </c>
    </row>
    <row r="6" spans="1:7" x14ac:dyDescent="0.3">
      <c r="A6" s="72" t="s">
        <v>204</v>
      </c>
    </row>
    <row r="7" spans="1:7" s="11" customFormat="1" ht="15.6" x14ac:dyDescent="0.3">
      <c r="A7" s="65" t="s">
        <v>183</v>
      </c>
      <c r="B7" s="66"/>
      <c r="C7" s="66"/>
      <c r="D7" s="66"/>
      <c r="E7" s="66"/>
      <c r="F7" s="67"/>
    </row>
    <row r="8" spans="1:7" s="4" customFormat="1" ht="28.8" x14ac:dyDescent="0.3">
      <c r="A8" s="1"/>
      <c r="B8" s="1" t="s">
        <v>192</v>
      </c>
      <c r="C8" s="1" t="s">
        <v>191</v>
      </c>
      <c r="D8" s="1" t="s">
        <v>179</v>
      </c>
      <c r="E8" s="1" t="s">
        <v>180</v>
      </c>
      <c r="F8" s="1" t="s">
        <v>181</v>
      </c>
    </row>
    <row r="9" spans="1:7" x14ac:dyDescent="0.3">
      <c r="A9" s="10" t="s">
        <v>190</v>
      </c>
      <c r="B9" s="25">
        <f>14800</f>
        <v>14800</v>
      </c>
      <c r="C9" s="27">
        <f>B9/21479</f>
        <v>0.68904511383211509</v>
      </c>
      <c r="D9" s="8">
        <f>' CC Plts&gt;=1% CF &amp; COD&gt;=''90 NFOM'!D100</f>
        <v>7.9982943324766671</v>
      </c>
      <c r="E9" s="23">
        <f>'CC Plts&gt;=1%CF &amp; COD&gt;=''90 HR'!D95</f>
        <v>7175.4330407986081</v>
      </c>
      <c r="F9" s="8">
        <f>'CC Plt EFOR Summary Comparison'!E13</f>
        <v>0.71</v>
      </c>
    </row>
    <row r="10" spans="1:7" x14ac:dyDescent="0.3">
      <c r="A10" s="10" t="s">
        <v>194</v>
      </c>
      <c r="B10" s="25">
        <v>49100</v>
      </c>
      <c r="C10" s="29">
        <f>B10/305243</f>
        <v>0.16085544959261966</v>
      </c>
      <c r="D10" s="8">
        <f>' CC Plts&gt;=1% CF &amp; COD&gt;=''90 NFOM'!D88</f>
        <v>23.425103564610236</v>
      </c>
      <c r="E10" s="23">
        <f>'CC Plts&gt;=1%CF &amp; COD&gt;=''90 HR'!D83</f>
        <v>7299.0624227712651</v>
      </c>
      <c r="F10" s="8">
        <f>'CC Plt EFOR Summary Comparison'!E11</f>
        <v>4.1050000000000004</v>
      </c>
    </row>
    <row r="11" spans="1:7" ht="18" customHeight="1" x14ac:dyDescent="0.3">
      <c r="A11" s="68" t="s">
        <v>86</v>
      </c>
      <c r="B11" s="69"/>
      <c r="C11" s="70"/>
      <c r="D11" s="10" t="s">
        <v>88</v>
      </c>
      <c r="E11" s="10" t="s">
        <v>178</v>
      </c>
      <c r="F11" s="10" t="s">
        <v>87</v>
      </c>
    </row>
    <row r="12" spans="1:7" ht="19.95" customHeight="1" x14ac:dyDescent="0.3">
      <c r="A12" s="71" t="s">
        <v>195</v>
      </c>
      <c r="B12" s="71"/>
      <c r="C12" s="71"/>
      <c r="D12" s="71"/>
      <c r="E12" s="71"/>
      <c r="F12" s="71"/>
      <c r="G12" s="31"/>
    </row>
    <row r="13" spans="1:7" ht="12" customHeight="1" x14ac:dyDescent="0.3">
      <c r="A13" s="32" t="s">
        <v>189</v>
      </c>
      <c r="B13" s="32"/>
      <c r="C13" s="32"/>
      <c r="D13" s="32"/>
      <c r="E13" s="32"/>
      <c r="F13" s="32"/>
      <c r="G13" s="30"/>
    </row>
    <row r="14" spans="1:7" ht="12" customHeight="1" x14ac:dyDescent="0.3">
      <c r="A14" s="24"/>
      <c r="B14" s="24"/>
      <c r="C14" s="24"/>
      <c r="D14" s="24"/>
      <c r="E14" s="24"/>
      <c r="F14" s="24"/>
      <c r="G14" s="24"/>
    </row>
    <row r="15" spans="1:7" ht="12" customHeight="1" x14ac:dyDescent="0.3">
      <c r="A15" s="24"/>
      <c r="B15" s="24"/>
      <c r="C15" s="24"/>
      <c r="D15" s="38"/>
      <c r="E15" s="24"/>
      <c r="F15" s="38"/>
      <c r="G15" s="24"/>
    </row>
    <row r="16" spans="1:7" x14ac:dyDescent="0.3">
      <c r="D16" s="37"/>
      <c r="E16" s="37"/>
      <c r="F16" s="37"/>
    </row>
    <row r="17" spans="5:5" x14ac:dyDescent="0.3">
      <c r="E17" s="47"/>
    </row>
  </sheetData>
  <mergeCells count="3">
    <mergeCell ref="A7:F7"/>
    <mergeCell ref="A11:C11"/>
    <mergeCell ref="A12:F1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CC Plts&gt;=1%CF &amp; COD&gt;='90 HR</vt:lpstr>
      <vt:lpstr> CC Plts&gt;=1% CF &amp; COD&gt;='90 NFOM</vt:lpstr>
      <vt:lpstr>CC Plt EFOR Summary Comparison</vt:lpstr>
      <vt:lpstr>CC Summary Perf. Comparison</vt:lpstr>
      <vt:lpstr>' CC Plts&gt;=1% CF &amp; COD&gt;=''90 NFOM'!Print_Area</vt:lpstr>
      <vt:lpstr>'CC Plt EFOR Summary Comparison'!Print_Area</vt:lpstr>
      <vt:lpstr>'CC Plts&gt;=1%CF &amp; COD&gt;=''90 HR'!Print_Area</vt:lpstr>
      <vt:lpstr>'CC Summary Perf. Comparison'!Print_Area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