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chartsheets/sheet1.xml" ContentType="application/vnd.openxmlformats-officedocument.spreadsheetml.chartshee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heets/sheet2.xml" ContentType="application/vnd.openxmlformats-officedocument.spreadsheetml.chartshee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worksheets/sheet3.xml" ContentType="application/vnd.openxmlformats-officedocument.spreadsheetml.worksheet+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Default Extension="bin" ContentType="application/vnd.openxmlformats-officedocument.spreadsheetml.printerSettings"/>
  <Default Extension="jpeg" ContentType="image/jpeg"/>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95" yWindow="285" windowWidth="16080" windowHeight="10155" tabRatio="782"/>
  </bookViews>
  <sheets>
    <sheet name="Methodology" sheetId="9" r:id="rId1"/>
    <sheet name="Proposed Forecast- by type" sheetId="5" r:id="rId2"/>
    <sheet name="Chart1" sheetId="10" r:id="rId3"/>
    <sheet name="Chart2" sheetId="11" r:id="rId4"/>
    <sheet name="Sheet1" sheetId="12" r:id="rId5"/>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RI_Mnemonics">#REF!</definedName>
    <definedName name="Pal_Workbook_GUID" hidden="1">"8JHMH9DXSMHNF44G668W66ZD"</definedName>
    <definedName name="_xlnm.Print_Are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1</definedName>
    <definedName name="SAPBEXrevision" hidden="1">1</definedName>
    <definedName name="SAPBEXsysID" hidden="1">"GP1"</definedName>
    <definedName name="SAPBEXwbID" hidden="1">"3VOBL88ZUH0TJHQP6RXNFLORZ"</definedName>
  </definedNames>
  <calcPr calcId="145621"/>
</workbook>
</file>

<file path=xl/calcChain.xml><?xml version="1.0" encoding="utf-8"?>
<calcChain xmlns="http://schemas.openxmlformats.org/spreadsheetml/2006/main">
  <c r="D430" i="5" l="1"/>
  <c r="D429" i="5"/>
  <c r="G107" i="5" l="1"/>
  <c r="G108" i="5"/>
  <c r="G109" i="5"/>
  <c r="G110" i="5"/>
  <c r="G111" i="5"/>
  <c r="G113" i="5"/>
  <c r="G114" i="5"/>
  <c r="G115" i="5"/>
  <c r="G127" i="5" s="1"/>
  <c r="G116" i="5"/>
  <c r="G117" i="5"/>
  <c r="G118" i="5"/>
  <c r="G119" i="5"/>
  <c r="G120" i="5"/>
  <c r="G121" i="5"/>
  <c r="G122" i="5"/>
  <c r="G123" i="5"/>
  <c r="G125" i="5"/>
  <c r="G126" i="5"/>
  <c r="G128" i="5"/>
  <c r="G129" i="5"/>
  <c r="G130" i="5"/>
  <c r="G106" i="5"/>
  <c r="N96" i="5" l="1"/>
  <c r="N97" i="5"/>
  <c r="N98" i="5"/>
  <c r="N99" i="5"/>
  <c r="N100" i="5"/>
  <c r="N95" i="5"/>
  <c r="N92" i="5" l="1"/>
  <c r="N91" i="5"/>
  <c r="N90" i="5"/>
  <c r="N89" i="5"/>
  <c r="D12" i="5" l="1"/>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1" i="5"/>
  <c r="N88" i="5"/>
  <c r="N94" i="5"/>
  <c r="X58" i="12" l="1"/>
  <c r="Y58" i="12"/>
  <c r="Z58" i="12"/>
  <c r="AA58" i="12"/>
  <c r="X59" i="12"/>
  <c r="Y59" i="12"/>
  <c r="Z59" i="12"/>
  <c r="AA59" i="12"/>
  <c r="X60" i="12"/>
  <c r="Y60" i="12"/>
  <c r="Z60" i="12"/>
  <c r="AA60" i="12"/>
  <c r="X61" i="12"/>
  <c r="Y61" i="12"/>
  <c r="Z61" i="12"/>
  <c r="AA61" i="12"/>
  <c r="X62" i="12"/>
  <c r="Y62" i="12"/>
  <c r="Z62" i="12"/>
  <c r="AA62" i="12"/>
  <c r="X63" i="12"/>
  <c r="Y63" i="12"/>
  <c r="Z63" i="12"/>
  <c r="AA63" i="12"/>
  <c r="X64" i="12"/>
  <c r="Y64" i="12"/>
  <c r="Z64" i="12"/>
  <c r="AA64" i="12"/>
  <c r="X65" i="12"/>
  <c r="Y65" i="12"/>
  <c r="Z65" i="12"/>
  <c r="AA65" i="12"/>
  <c r="X66" i="12"/>
  <c r="Y66" i="12"/>
  <c r="Z66" i="12"/>
  <c r="AA66" i="12"/>
  <c r="X67" i="12"/>
  <c r="Y67" i="12"/>
  <c r="Z67" i="12"/>
  <c r="AA67" i="12"/>
  <c r="X68" i="12"/>
  <c r="Y68" i="12"/>
  <c r="Z68" i="12"/>
  <c r="AA68" i="12"/>
  <c r="AA69" i="12"/>
  <c r="Z69" i="12"/>
  <c r="Y69" i="12"/>
  <c r="X69" i="12"/>
  <c r="Q58" i="12"/>
  <c r="R58" i="12"/>
  <c r="S58" i="12"/>
  <c r="T58" i="12"/>
  <c r="Q59" i="12"/>
  <c r="R59" i="12"/>
  <c r="S59" i="12"/>
  <c r="T59" i="12"/>
  <c r="Q60" i="12"/>
  <c r="R60" i="12"/>
  <c r="S60" i="12"/>
  <c r="T60" i="12"/>
  <c r="Q61" i="12"/>
  <c r="R61" i="12"/>
  <c r="S61" i="12"/>
  <c r="T61" i="12"/>
  <c r="Q62" i="12"/>
  <c r="R62" i="12"/>
  <c r="S62" i="12"/>
  <c r="T62" i="12"/>
  <c r="Q63" i="12"/>
  <c r="R63" i="12"/>
  <c r="S63" i="12"/>
  <c r="T63" i="12"/>
  <c r="Q64" i="12"/>
  <c r="R64" i="12"/>
  <c r="S64" i="12"/>
  <c r="S77" i="12" s="1"/>
  <c r="T64" i="12"/>
  <c r="Q65" i="12"/>
  <c r="R65" i="12"/>
  <c r="S65" i="12"/>
  <c r="T65" i="12"/>
  <c r="Q66" i="12"/>
  <c r="R66" i="12"/>
  <c r="S66" i="12"/>
  <c r="T66" i="12"/>
  <c r="Q67" i="12"/>
  <c r="R67" i="12"/>
  <c r="S67" i="12"/>
  <c r="T67" i="12"/>
  <c r="Q68" i="12"/>
  <c r="R68" i="12"/>
  <c r="S68" i="12"/>
  <c r="T68" i="12"/>
  <c r="T69" i="12"/>
  <c r="S69" i="12"/>
  <c r="R69" i="12"/>
  <c r="Q69" i="12"/>
  <c r="AA75" i="12"/>
  <c r="Z75" i="12"/>
  <c r="Y75" i="12"/>
  <c r="X75" i="12"/>
  <c r="T75" i="12"/>
  <c r="S75" i="12"/>
  <c r="R75" i="12"/>
  <c r="Q75" i="12"/>
  <c r="AA74" i="12"/>
  <c r="Z74" i="12"/>
  <c r="Y74" i="12"/>
  <c r="X74" i="12"/>
  <c r="T74" i="12"/>
  <c r="S74" i="12"/>
  <c r="R74" i="12"/>
  <c r="Q74" i="12"/>
  <c r="AA73" i="12"/>
  <c r="Z73" i="12"/>
  <c r="Y73" i="12"/>
  <c r="X73" i="12"/>
  <c r="T73" i="12"/>
  <c r="S73" i="12"/>
  <c r="R73" i="12"/>
  <c r="Q73" i="12"/>
  <c r="AA72" i="12"/>
  <c r="Z72" i="12"/>
  <c r="Y72" i="12"/>
  <c r="X72" i="12"/>
  <c r="T72" i="12"/>
  <c r="S72" i="12"/>
  <c r="R72" i="12"/>
  <c r="Q72" i="12"/>
  <c r="AA71" i="12"/>
  <c r="Z71" i="12"/>
  <c r="Y71" i="12"/>
  <c r="X71" i="12"/>
  <c r="T71" i="12"/>
  <c r="S71" i="12"/>
  <c r="R71" i="12"/>
  <c r="Q71" i="12"/>
  <c r="AA70" i="12"/>
  <c r="AA76" i="12" s="1"/>
  <c r="Z70" i="12"/>
  <c r="Z76" i="12" s="1"/>
  <c r="Y70" i="12"/>
  <c r="Y76" i="12" s="1"/>
  <c r="X70" i="12"/>
  <c r="X76" i="12" s="1"/>
  <c r="T70" i="12"/>
  <c r="T76" i="12" s="1"/>
  <c r="S70" i="12"/>
  <c r="S76" i="12" s="1"/>
  <c r="R70" i="12"/>
  <c r="R76" i="12" s="1"/>
  <c r="Q70" i="12"/>
  <c r="Q76" i="12" s="1"/>
  <c r="AA77" i="12"/>
  <c r="J58" i="12"/>
  <c r="K58" i="12"/>
  <c r="L58" i="12"/>
  <c r="M58" i="12"/>
  <c r="J59" i="12"/>
  <c r="K59" i="12"/>
  <c r="L59" i="12"/>
  <c r="M59" i="12"/>
  <c r="J60" i="12"/>
  <c r="K60" i="12"/>
  <c r="L60" i="12"/>
  <c r="M60" i="12"/>
  <c r="J61" i="12"/>
  <c r="K61" i="12"/>
  <c r="L61" i="12"/>
  <c r="M61" i="12"/>
  <c r="J62" i="12"/>
  <c r="K62" i="12"/>
  <c r="L62" i="12"/>
  <c r="M62" i="12"/>
  <c r="J63" i="12"/>
  <c r="K63" i="12"/>
  <c r="L63" i="12"/>
  <c r="M63" i="12"/>
  <c r="J64" i="12"/>
  <c r="J77" i="12" s="1"/>
  <c r="K64" i="12"/>
  <c r="L64" i="12"/>
  <c r="M64" i="12"/>
  <c r="J65" i="12"/>
  <c r="K65" i="12"/>
  <c r="L65" i="12"/>
  <c r="M65" i="12"/>
  <c r="J66" i="12"/>
  <c r="K66" i="12"/>
  <c r="L66" i="12"/>
  <c r="M66" i="12"/>
  <c r="J67" i="12"/>
  <c r="K67" i="12"/>
  <c r="L67" i="12"/>
  <c r="M67" i="12"/>
  <c r="J68" i="12"/>
  <c r="K68" i="12"/>
  <c r="L68" i="12"/>
  <c r="M68" i="12"/>
  <c r="J69" i="12"/>
  <c r="K69" i="12"/>
  <c r="L69" i="12"/>
  <c r="M69" i="12"/>
  <c r="J70" i="12"/>
  <c r="K70" i="12"/>
  <c r="L70" i="12"/>
  <c r="L76" i="12" s="1"/>
  <c r="M70" i="12"/>
  <c r="M76" i="12" s="1"/>
  <c r="J71" i="12"/>
  <c r="K71" i="12"/>
  <c r="L71" i="12"/>
  <c r="M71" i="12"/>
  <c r="J72" i="12"/>
  <c r="K72" i="12"/>
  <c r="L72" i="12"/>
  <c r="M72" i="12"/>
  <c r="J73" i="12"/>
  <c r="K73" i="12"/>
  <c r="L73" i="12"/>
  <c r="M73" i="12"/>
  <c r="J74" i="12"/>
  <c r="K74" i="12"/>
  <c r="L74" i="12"/>
  <c r="M74" i="12"/>
  <c r="M75" i="12"/>
  <c r="L75" i="12"/>
  <c r="K75" i="12"/>
  <c r="J75" i="12"/>
  <c r="K76" i="12"/>
  <c r="J76" i="12"/>
  <c r="K77" i="12"/>
  <c r="F58" i="12"/>
  <c r="F59" i="12"/>
  <c r="F60" i="12"/>
  <c r="F61" i="12"/>
  <c r="F62" i="12"/>
  <c r="F63" i="12"/>
  <c r="F64" i="12"/>
  <c r="F65" i="12"/>
  <c r="F66" i="12"/>
  <c r="F67" i="12"/>
  <c r="F68" i="12"/>
  <c r="F69" i="12"/>
  <c r="F70" i="12"/>
  <c r="F71" i="12"/>
  <c r="F72" i="12"/>
  <c r="F73" i="12"/>
  <c r="F74" i="12"/>
  <c r="F75" i="12"/>
  <c r="E58" i="12"/>
  <c r="E59" i="12"/>
  <c r="E60" i="12"/>
  <c r="E61" i="12"/>
  <c r="E62" i="12"/>
  <c r="E63" i="12"/>
  <c r="E64" i="12"/>
  <c r="E65" i="12"/>
  <c r="E66" i="12"/>
  <c r="E67" i="12"/>
  <c r="E68" i="12"/>
  <c r="E69" i="12"/>
  <c r="E70" i="12"/>
  <c r="E71" i="12"/>
  <c r="E76" i="12" s="1"/>
  <c r="E72" i="12"/>
  <c r="E73" i="12"/>
  <c r="E74" i="12"/>
  <c r="E75" i="12"/>
  <c r="D58" i="12"/>
  <c r="D59" i="12"/>
  <c r="D60" i="12"/>
  <c r="D61" i="12"/>
  <c r="D62" i="12"/>
  <c r="D63" i="12"/>
  <c r="D64" i="12"/>
  <c r="D65" i="12"/>
  <c r="D66" i="12"/>
  <c r="D67" i="12"/>
  <c r="D68" i="12"/>
  <c r="D69" i="12"/>
  <c r="D70" i="12"/>
  <c r="D76" i="12" s="1"/>
  <c r="D71" i="12"/>
  <c r="D72" i="12"/>
  <c r="D73" i="12"/>
  <c r="D74" i="12"/>
  <c r="D75" i="12"/>
  <c r="C58" i="12"/>
  <c r="C59" i="12"/>
  <c r="C60" i="12"/>
  <c r="C61" i="12"/>
  <c r="C62" i="12"/>
  <c r="C63" i="12"/>
  <c r="C64" i="12"/>
  <c r="C65" i="12"/>
  <c r="C66" i="12"/>
  <c r="C67" i="12"/>
  <c r="C68" i="12"/>
  <c r="C69" i="12"/>
  <c r="C70" i="12"/>
  <c r="C71" i="12"/>
  <c r="C72" i="12"/>
  <c r="C73" i="12"/>
  <c r="C74" i="12"/>
  <c r="C75" i="12"/>
  <c r="F76" i="12"/>
  <c r="M77" i="12" l="1"/>
  <c r="L77" i="12"/>
  <c r="E77" i="12"/>
  <c r="D77" i="12"/>
  <c r="Z77" i="12"/>
  <c r="Y77" i="12"/>
  <c r="X77" i="12"/>
  <c r="T77" i="12"/>
  <c r="R77" i="12"/>
  <c r="Q77" i="12"/>
  <c r="F77" i="12"/>
  <c r="C76" i="12"/>
  <c r="C77" i="12"/>
  <c r="L94" i="5"/>
  <c r="L88" i="5"/>
  <c r="L89" i="5"/>
  <c r="L90" i="5"/>
  <c r="L91" i="5"/>
  <c r="L92" i="5"/>
  <c r="L93" i="5"/>
  <c r="G105" i="5"/>
  <c r="G104" i="5"/>
  <c r="G103" i="5"/>
  <c r="G102" i="5"/>
  <c r="G101" i="5"/>
  <c r="L95" i="5"/>
  <c r="L96" i="5"/>
  <c r="L97" i="5"/>
  <c r="L98" i="5"/>
  <c r="L99" i="5"/>
  <c r="L100" i="5"/>
  <c r="R88" i="5"/>
  <c r="S88" i="5" s="1"/>
  <c r="T88" i="5"/>
  <c r="U88" i="5" s="1"/>
  <c r="R89" i="5"/>
  <c r="S89" i="5" s="1"/>
  <c r="T89" i="5"/>
  <c r="U89" i="5" s="1"/>
  <c r="R90" i="5"/>
  <c r="S90" i="5" s="1"/>
  <c r="T90" i="5"/>
  <c r="U90" i="5" s="1"/>
  <c r="R91" i="5"/>
  <c r="S91" i="5" s="1"/>
  <c r="T91" i="5"/>
  <c r="U91" i="5" s="1"/>
  <c r="R92" i="5"/>
  <c r="S92" i="5" s="1"/>
  <c r="T92" i="5"/>
  <c r="U92" i="5" s="1"/>
  <c r="R93" i="5"/>
  <c r="S93" i="5" s="1"/>
  <c r="T93" i="5"/>
  <c r="U93" i="5" s="1"/>
  <c r="R94" i="5"/>
  <c r="S94" i="5" s="1"/>
  <c r="T94" i="5"/>
  <c r="U94" i="5" s="1"/>
  <c r="R95" i="5"/>
  <c r="S95" i="5" s="1"/>
  <c r="T95" i="5"/>
  <c r="U95" i="5" s="1"/>
  <c r="R96" i="5"/>
  <c r="S96" i="5" s="1"/>
  <c r="T96" i="5"/>
  <c r="U96" i="5" s="1"/>
  <c r="R97" i="5"/>
  <c r="S97" i="5" s="1"/>
  <c r="T97" i="5"/>
  <c r="U97" i="5" s="1"/>
  <c r="R98" i="5"/>
  <c r="S98" i="5" s="1"/>
  <c r="R99" i="5"/>
  <c r="S99" i="5" s="1"/>
  <c r="R100" i="5"/>
  <c r="T100" i="5"/>
  <c r="T99" i="5" l="1"/>
  <c r="U99" i="5" s="1"/>
  <c r="T98" i="5"/>
  <c r="U98" i="5" s="1"/>
  <c r="M98" i="5"/>
  <c r="M96" i="5"/>
  <c r="M94" i="5"/>
  <c r="M88" i="5"/>
  <c r="M89" i="5"/>
  <c r="G132" i="5"/>
  <c r="G144" i="5" s="1"/>
  <c r="G156" i="5" s="1"/>
  <c r="G168" i="5" s="1"/>
  <c r="G180" i="5" s="1"/>
  <c r="G192" i="5" s="1"/>
  <c r="G204" i="5" s="1"/>
  <c r="G216" i="5" s="1"/>
  <c r="G228" i="5" s="1"/>
  <c r="G240" i="5" s="1"/>
  <c r="G252" i="5" s="1"/>
  <c r="G264" i="5" s="1"/>
  <c r="G276" i="5" s="1"/>
  <c r="G288" i="5" s="1"/>
  <c r="G300" i="5" s="1"/>
  <c r="G312" i="5" s="1"/>
  <c r="G324" i="5" s="1"/>
  <c r="G336" i="5" s="1"/>
  <c r="G348" i="5" s="1"/>
  <c r="G360" i="5" s="1"/>
  <c r="G372" i="5" s="1"/>
  <c r="G384" i="5" s="1"/>
  <c r="G396" i="5" s="1"/>
  <c r="G408" i="5" s="1"/>
  <c r="G420" i="5" s="1"/>
  <c r="G133" i="5"/>
  <c r="G145" i="5" s="1"/>
  <c r="G157" i="5" s="1"/>
  <c r="G169" i="5" s="1"/>
  <c r="G181" i="5" s="1"/>
  <c r="G193" i="5" s="1"/>
  <c r="G205" i="5" s="1"/>
  <c r="G217" i="5" s="1"/>
  <c r="G229" i="5" s="1"/>
  <c r="G241" i="5" s="1"/>
  <c r="G253" i="5" s="1"/>
  <c r="G265" i="5" s="1"/>
  <c r="G277" i="5" s="1"/>
  <c r="G289" i="5" s="1"/>
  <c r="G301" i="5" s="1"/>
  <c r="G313" i="5" s="1"/>
  <c r="G325" i="5" s="1"/>
  <c r="G337" i="5" s="1"/>
  <c r="G349" i="5" s="1"/>
  <c r="G361" i="5" s="1"/>
  <c r="G373" i="5" s="1"/>
  <c r="G385" i="5" s="1"/>
  <c r="G397" i="5" s="1"/>
  <c r="G409" i="5" s="1"/>
  <c r="G421" i="5" s="1"/>
  <c r="G134" i="5"/>
  <c r="G146" i="5" s="1"/>
  <c r="G158" i="5" s="1"/>
  <c r="G170" i="5" s="1"/>
  <c r="G182" i="5" s="1"/>
  <c r="G194" i="5" s="1"/>
  <c r="G206" i="5" s="1"/>
  <c r="G218" i="5" s="1"/>
  <c r="G230" i="5" s="1"/>
  <c r="G242" i="5" s="1"/>
  <c r="G254" i="5" s="1"/>
  <c r="G266" i="5" s="1"/>
  <c r="G278" i="5" s="1"/>
  <c r="G290" i="5" s="1"/>
  <c r="G302" i="5" s="1"/>
  <c r="G314" i="5" s="1"/>
  <c r="G326" i="5" s="1"/>
  <c r="G338" i="5" s="1"/>
  <c r="G350" i="5" s="1"/>
  <c r="G362" i="5" s="1"/>
  <c r="G374" i="5" s="1"/>
  <c r="G386" i="5" s="1"/>
  <c r="G398" i="5" s="1"/>
  <c r="G410" i="5" s="1"/>
  <c r="G422" i="5" s="1"/>
  <c r="G137" i="5"/>
  <c r="G149" i="5" s="1"/>
  <c r="G161" i="5" s="1"/>
  <c r="G173" i="5" s="1"/>
  <c r="G185" i="5" s="1"/>
  <c r="G197" i="5" s="1"/>
  <c r="G209" i="5" s="1"/>
  <c r="G221" i="5" s="1"/>
  <c r="G233" i="5" s="1"/>
  <c r="G245" i="5" s="1"/>
  <c r="G257" i="5" s="1"/>
  <c r="G269" i="5" s="1"/>
  <c r="G281" i="5" s="1"/>
  <c r="G293" i="5" s="1"/>
  <c r="G305" i="5" s="1"/>
  <c r="G317" i="5" s="1"/>
  <c r="G329" i="5" s="1"/>
  <c r="G341" i="5" s="1"/>
  <c r="G353" i="5" s="1"/>
  <c r="G365" i="5" s="1"/>
  <c r="G377" i="5" s="1"/>
  <c r="G389" i="5" s="1"/>
  <c r="G401" i="5" s="1"/>
  <c r="G413" i="5" s="1"/>
  <c r="G425" i="5" s="1"/>
  <c r="G138" i="5"/>
  <c r="G150" i="5" s="1"/>
  <c r="G162" i="5" s="1"/>
  <c r="G174" i="5" s="1"/>
  <c r="G186" i="5" s="1"/>
  <c r="G198" i="5" s="1"/>
  <c r="G210" i="5" s="1"/>
  <c r="G222" i="5" s="1"/>
  <c r="G234" i="5" s="1"/>
  <c r="G246" i="5" s="1"/>
  <c r="G258" i="5" s="1"/>
  <c r="G270" i="5" s="1"/>
  <c r="G282" i="5" s="1"/>
  <c r="G294" i="5" s="1"/>
  <c r="G306" i="5" s="1"/>
  <c r="G318" i="5" s="1"/>
  <c r="G330" i="5" s="1"/>
  <c r="G342" i="5" s="1"/>
  <c r="G354" i="5" s="1"/>
  <c r="G366" i="5" s="1"/>
  <c r="G378" i="5" s="1"/>
  <c r="G390" i="5" s="1"/>
  <c r="G402" i="5" s="1"/>
  <c r="G414" i="5" s="1"/>
  <c r="G426" i="5" s="1"/>
  <c r="G139" i="5"/>
  <c r="G151" i="5" s="1"/>
  <c r="G163" i="5" s="1"/>
  <c r="G175" i="5" s="1"/>
  <c r="G187" i="5" s="1"/>
  <c r="G199" i="5" s="1"/>
  <c r="G211" i="5" s="1"/>
  <c r="G223" i="5" s="1"/>
  <c r="G235" i="5" s="1"/>
  <c r="G247" i="5" s="1"/>
  <c r="G259" i="5" s="1"/>
  <c r="G271" i="5" s="1"/>
  <c r="G283" i="5" s="1"/>
  <c r="G295" i="5" s="1"/>
  <c r="G307" i="5" s="1"/>
  <c r="G319" i="5" s="1"/>
  <c r="G331" i="5" s="1"/>
  <c r="G343" i="5" s="1"/>
  <c r="G355" i="5" s="1"/>
  <c r="G367" i="5" s="1"/>
  <c r="G379" i="5" s="1"/>
  <c r="G391" i="5" s="1"/>
  <c r="G403" i="5" s="1"/>
  <c r="G415" i="5" s="1"/>
  <c r="G427" i="5" s="1"/>
  <c r="G140" i="5"/>
  <c r="G152" i="5" s="1"/>
  <c r="G164" i="5" s="1"/>
  <c r="G176" i="5" s="1"/>
  <c r="G188" i="5" s="1"/>
  <c r="G200" i="5" s="1"/>
  <c r="G212" i="5" s="1"/>
  <c r="G224" i="5" s="1"/>
  <c r="G236" i="5" s="1"/>
  <c r="G248" i="5" s="1"/>
  <c r="G260" i="5" s="1"/>
  <c r="G272" i="5" s="1"/>
  <c r="G284" i="5" s="1"/>
  <c r="G296" i="5" s="1"/>
  <c r="G308" i="5" s="1"/>
  <c r="G320" i="5" s="1"/>
  <c r="G332" i="5" s="1"/>
  <c r="G344" i="5" s="1"/>
  <c r="G356" i="5" s="1"/>
  <c r="G368" i="5" s="1"/>
  <c r="G380" i="5" s="1"/>
  <c r="G392" i="5" s="1"/>
  <c r="G404" i="5" s="1"/>
  <c r="G416" i="5" s="1"/>
  <c r="G428" i="5" s="1"/>
  <c r="G141" i="5"/>
  <c r="G153" i="5" s="1"/>
  <c r="G165" i="5" s="1"/>
  <c r="G177" i="5" s="1"/>
  <c r="G189" i="5" s="1"/>
  <c r="G201" i="5" s="1"/>
  <c r="G213" i="5" s="1"/>
  <c r="G225" i="5" s="1"/>
  <c r="G237" i="5" s="1"/>
  <c r="G249" i="5" s="1"/>
  <c r="G261" i="5" s="1"/>
  <c r="G273" i="5" s="1"/>
  <c r="G285" i="5" s="1"/>
  <c r="G297" i="5" s="1"/>
  <c r="G309" i="5" s="1"/>
  <c r="G321" i="5" s="1"/>
  <c r="G333" i="5" s="1"/>
  <c r="G345" i="5" s="1"/>
  <c r="G357" i="5" s="1"/>
  <c r="G369" i="5" s="1"/>
  <c r="G381" i="5" s="1"/>
  <c r="G393" i="5" s="1"/>
  <c r="G405" i="5" s="1"/>
  <c r="G417" i="5" s="1"/>
  <c r="G429" i="5" s="1"/>
  <c r="G142" i="5"/>
  <c r="G154" i="5" s="1"/>
  <c r="G166" i="5" s="1"/>
  <c r="G178" i="5" s="1"/>
  <c r="G190" i="5" s="1"/>
  <c r="G202" i="5" s="1"/>
  <c r="G214" i="5" s="1"/>
  <c r="G226" i="5" s="1"/>
  <c r="G238" i="5" s="1"/>
  <c r="G250" i="5" s="1"/>
  <c r="G262" i="5" s="1"/>
  <c r="G274" i="5" s="1"/>
  <c r="G286" i="5" s="1"/>
  <c r="G298" i="5" s="1"/>
  <c r="G310" i="5" s="1"/>
  <c r="G322" i="5" s="1"/>
  <c r="G334" i="5" s="1"/>
  <c r="G346" i="5" s="1"/>
  <c r="G358" i="5" s="1"/>
  <c r="G370" i="5" s="1"/>
  <c r="G382" i="5" s="1"/>
  <c r="G394" i="5" s="1"/>
  <c r="G406" i="5" s="1"/>
  <c r="G418" i="5" s="1"/>
  <c r="G430" i="5" s="1"/>
  <c r="G131" i="5"/>
  <c r="G143" i="5" s="1"/>
  <c r="G155" i="5" s="1"/>
  <c r="G167" i="5" s="1"/>
  <c r="G179" i="5" s="1"/>
  <c r="G191" i="5" s="1"/>
  <c r="G203" i="5" s="1"/>
  <c r="G215" i="5" s="1"/>
  <c r="G227" i="5" s="1"/>
  <c r="G239" i="5" s="1"/>
  <c r="G251" i="5" s="1"/>
  <c r="G263" i="5" s="1"/>
  <c r="G275" i="5" s="1"/>
  <c r="G287" i="5" s="1"/>
  <c r="G299" i="5" s="1"/>
  <c r="G311" i="5" s="1"/>
  <c r="G323" i="5" s="1"/>
  <c r="G335" i="5" s="1"/>
  <c r="G347" i="5" s="1"/>
  <c r="G359" i="5" s="1"/>
  <c r="G371" i="5" s="1"/>
  <c r="G383" i="5" s="1"/>
  <c r="G395" i="5" s="1"/>
  <c r="G407" i="5" s="1"/>
  <c r="G419" i="5" s="1"/>
  <c r="G135" i="5"/>
  <c r="G147" i="5" s="1"/>
  <c r="G159" i="5" s="1"/>
  <c r="G171" i="5" s="1"/>
  <c r="G183" i="5" s="1"/>
  <c r="G195" i="5" s="1"/>
  <c r="G207" i="5" s="1"/>
  <c r="G219" i="5" s="1"/>
  <c r="G231" i="5" s="1"/>
  <c r="G243" i="5" s="1"/>
  <c r="G255" i="5" s="1"/>
  <c r="G267" i="5" s="1"/>
  <c r="G279" i="5" s="1"/>
  <c r="G291" i="5" s="1"/>
  <c r="G303" i="5" s="1"/>
  <c r="G315" i="5" s="1"/>
  <c r="G327" i="5" s="1"/>
  <c r="G339" i="5" s="1"/>
  <c r="G351" i="5" s="1"/>
  <c r="G363" i="5" s="1"/>
  <c r="G375" i="5" s="1"/>
  <c r="G387" i="5" s="1"/>
  <c r="G399" i="5" s="1"/>
  <c r="G411" i="5" s="1"/>
  <c r="G423" i="5" s="1"/>
  <c r="O89" i="5"/>
  <c r="O90" i="5"/>
  <c r="O91" i="5"/>
  <c r="M93" i="5"/>
  <c r="O94" i="5"/>
  <c r="O95" i="5"/>
  <c r="O96" i="5"/>
  <c r="M97" i="5"/>
  <c r="O97" i="5"/>
  <c r="O98" i="5"/>
  <c r="O99" i="5"/>
  <c r="O88" i="5"/>
  <c r="J88" i="5"/>
  <c r="J89" i="5"/>
  <c r="J90" i="5"/>
  <c r="J91" i="5"/>
  <c r="J92" i="5"/>
  <c r="J93" i="5"/>
  <c r="J94" i="5"/>
  <c r="J95" i="5"/>
  <c r="J96" i="5"/>
  <c r="J97" i="5"/>
  <c r="J98" i="5"/>
  <c r="J99" i="5"/>
  <c r="O100" i="5"/>
  <c r="G136" i="5" l="1"/>
  <c r="G148" i="5" s="1"/>
  <c r="G160" i="5" s="1"/>
  <c r="G172" i="5" s="1"/>
  <c r="G184" i="5" s="1"/>
  <c r="G196" i="5" s="1"/>
  <c r="G208" i="5" s="1"/>
  <c r="G220" i="5" s="1"/>
  <c r="G232" i="5" s="1"/>
  <c r="G244" i="5" s="1"/>
  <c r="G256" i="5" s="1"/>
  <c r="G268" i="5" s="1"/>
  <c r="G280" i="5" s="1"/>
  <c r="G292" i="5" s="1"/>
  <c r="G304" i="5" s="1"/>
  <c r="G316" i="5" s="1"/>
  <c r="G328" i="5" s="1"/>
  <c r="G340" i="5" s="1"/>
  <c r="G352" i="5" s="1"/>
  <c r="G364" i="5" s="1"/>
  <c r="G376" i="5" s="1"/>
  <c r="G388" i="5" s="1"/>
  <c r="G400" i="5" s="1"/>
  <c r="G412" i="5" s="1"/>
  <c r="G424" i="5" s="1"/>
  <c r="G112" i="5"/>
  <c r="G124" i="5" s="1"/>
  <c r="D100" i="5"/>
  <c r="J100" i="5"/>
  <c r="U102" i="5"/>
  <c r="U101" i="5"/>
  <c r="U100" i="5"/>
  <c r="O101" i="5"/>
  <c r="S100" i="5"/>
  <c r="S101" i="5"/>
  <c r="S102" i="5"/>
  <c r="M100" i="5"/>
  <c r="M95" i="5"/>
  <c r="M90" i="5"/>
  <c r="M102" i="5"/>
  <c r="M92" i="5"/>
  <c r="M99" i="5"/>
  <c r="M91" i="5"/>
  <c r="M101" i="5"/>
  <c r="H107" i="5" l="1"/>
  <c r="H108" i="5"/>
  <c r="H109" i="5"/>
  <c r="I78" i="5" l="1"/>
  <c r="H102" i="5" s="1"/>
  <c r="I79" i="5"/>
  <c r="H103" i="5" s="1"/>
  <c r="I80" i="5"/>
  <c r="H104" i="5" s="1"/>
  <c r="I77" i="5"/>
  <c r="H101" i="5" s="1"/>
  <c r="H113" i="5" s="1"/>
  <c r="H112" i="5" l="1"/>
  <c r="H124" i="5" s="1"/>
  <c r="H136" i="5" s="1"/>
  <c r="H148" i="5" s="1"/>
  <c r="H160" i="5" s="1"/>
  <c r="H172" i="5" s="1"/>
  <c r="H184" i="5" s="1"/>
  <c r="H196" i="5" s="1"/>
  <c r="H208" i="5" s="1"/>
  <c r="H220" i="5" s="1"/>
  <c r="H232" i="5" s="1"/>
  <c r="H244" i="5" s="1"/>
  <c r="H256" i="5" s="1"/>
  <c r="H268" i="5" s="1"/>
  <c r="H280" i="5" s="1"/>
  <c r="H292" i="5" s="1"/>
  <c r="H304" i="5" s="1"/>
  <c r="H316" i="5" s="1"/>
  <c r="H328" i="5" s="1"/>
  <c r="H340" i="5" s="1"/>
  <c r="H352" i="5" s="1"/>
  <c r="H364" i="5" s="1"/>
  <c r="H376" i="5" s="1"/>
  <c r="H388" i="5" s="1"/>
  <c r="H400" i="5" s="1"/>
  <c r="H412" i="5" s="1"/>
  <c r="H424" i="5" s="1"/>
  <c r="H115" i="5"/>
  <c r="H119" i="5"/>
  <c r="H131" i="5" s="1"/>
  <c r="H143" i="5" s="1"/>
  <c r="H155" i="5" s="1"/>
  <c r="H167" i="5" s="1"/>
  <c r="H179" i="5" s="1"/>
  <c r="H191" i="5" s="1"/>
  <c r="H203" i="5" s="1"/>
  <c r="H215" i="5" s="1"/>
  <c r="H227" i="5" s="1"/>
  <c r="H239" i="5" s="1"/>
  <c r="H251" i="5" s="1"/>
  <c r="H263" i="5" s="1"/>
  <c r="H275" i="5" s="1"/>
  <c r="H287" i="5" s="1"/>
  <c r="H299" i="5" s="1"/>
  <c r="H311" i="5" s="1"/>
  <c r="H323" i="5" s="1"/>
  <c r="H335" i="5" s="1"/>
  <c r="H347" i="5" s="1"/>
  <c r="H359" i="5" s="1"/>
  <c r="H371" i="5" s="1"/>
  <c r="H383" i="5" s="1"/>
  <c r="H395" i="5" s="1"/>
  <c r="H407" i="5" s="1"/>
  <c r="H419" i="5" s="1"/>
  <c r="H120" i="5"/>
  <c r="H132" i="5" s="1"/>
  <c r="H144" i="5" s="1"/>
  <c r="H156" i="5" s="1"/>
  <c r="H168" i="5" s="1"/>
  <c r="H180" i="5" s="1"/>
  <c r="H192" i="5" s="1"/>
  <c r="H204" i="5" s="1"/>
  <c r="H216" i="5" s="1"/>
  <c r="H228" i="5" s="1"/>
  <c r="H240" i="5" s="1"/>
  <c r="H252" i="5" s="1"/>
  <c r="H264" i="5" s="1"/>
  <c r="H276" i="5" s="1"/>
  <c r="H288" i="5" s="1"/>
  <c r="H300" i="5" s="1"/>
  <c r="H312" i="5" s="1"/>
  <c r="H324" i="5" s="1"/>
  <c r="H336" i="5" s="1"/>
  <c r="H348" i="5" s="1"/>
  <c r="H360" i="5" s="1"/>
  <c r="H372" i="5" s="1"/>
  <c r="H384" i="5" s="1"/>
  <c r="H396" i="5" s="1"/>
  <c r="H408" i="5" s="1"/>
  <c r="H420" i="5" s="1"/>
  <c r="H121" i="5"/>
  <c r="H133" i="5" s="1"/>
  <c r="H145" i="5" s="1"/>
  <c r="H157" i="5" s="1"/>
  <c r="H169" i="5" s="1"/>
  <c r="H181" i="5" s="1"/>
  <c r="H193" i="5" s="1"/>
  <c r="H205" i="5" s="1"/>
  <c r="H217" i="5" s="1"/>
  <c r="H229" i="5" s="1"/>
  <c r="H241" i="5" s="1"/>
  <c r="H253" i="5" s="1"/>
  <c r="H265" i="5" s="1"/>
  <c r="H277" i="5" s="1"/>
  <c r="H289" i="5" s="1"/>
  <c r="H301" i="5" s="1"/>
  <c r="H313" i="5" s="1"/>
  <c r="H325" i="5" s="1"/>
  <c r="H337" i="5" s="1"/>
  <c r="H349" i="5" s="1"/>
  <c r="H361" i="5" s="1"/>
  <c r="H373" i="5" s="1"/>
  <c r="H385" i="5" s="1"/>
  <c r="H397" i="5" s="1"/>
  <c r="H409" i="5" s="1"/>
  <c r="H421" i="5" s="1"/>
  <c r="H127" i="5"/>
  <c r="H139" i="5" s="1"/>
  <c r="H151" i="5" s="1"/>
  <c r="H163" i="5" s="1"/>
  <c r="H175" i="5" s="1"/>
  <c r="H187" i="5" s="1"/>
  <c r="H199" i="5" s="1"/>
  <c r="H211" i="5" s="1"/>
  <c r="H223" i="5" s="1"/>
  <c r="H235" i="5" s="1"/>
  <c r="H247" i="5" s="1"/>
  <c r="H259" i="5" s="1"/>
  <c r="H271" i="5" s="1"/>
  <c r="H283" i="5" s="1"/>
  <c r="H295" i="5" s="1"/>
  <c r="H307" i="5" s="1"/>
  <c r="H319" i="5" s="1"/>
  <c r="H331" i="5" s="1"/>
  <c r="H343" i="5" s="1"/>
  <c r="H355" i="5" s="1"/>
  <c r="H367" i="5" s="1"/>
  <c r="H379" i="5" s="1"/>
  <c r="H391" i="5" s="1"/>
  <c r="H403" i="5" s="1"/>
  <c r="H415" i="5" s="1"/>
  <c r="H427" i="5" s="1"/>
  <c r="H110" i="5"/>
  <c r="H122" i="5" s="1"/>
  <c r="H134" i="5" s="1"/>
  <c r="H146" i="5" s="1"/>
  <c r="H158" i="5" s="1"/>
  <c r="H170" i="5" s="1"/>
  <c r="H182" i="5" s="1"/>
  <c r="H194" i="5" s="1"/>
  <c r="H206" i="5" s="1"/>
  <c r="H218" i="5" s="1"/>
  <c r="H230" i="5" s="1"/>
  <c r="H242" i="5" s="1"/>
  <c r="H254" i="5" s="1"/>
  <c r="H266" i="5" s="1"/>
  <c r="H278" i="5" s="1"/>
  <c r="H290" i="5" s="1"/>
  <c r="H302" i="5" s="1"/>
  <c r="H314" i="5" s="1"/>
  <c r="H326" i="5" s="1"/>
  <c r="H338" i="5" s="1"/>
  <c r="H350" i="5" s="1"/>
  <c r="H362" i="5" s="1"/>
  <c r="H374" i="5" s="1"/>
  <c r="H386" i="5" s="1"/>
  <c r="H398" i="5" s="1"/>
  <c r="H410" i="5" s="1"/>
  <c r="H422" i="5" s="1"/>
  <c r="H125" i="5"/>
  <c r="H137" i="5" s="1"/>
  <c r="H149" i="5" s="1"/>
  <c r="H161" i="5" s="1"/>
  <c r="H173" i="5" s="1"/>
  <c r="H185" i="5" s="1"/>
  <c r="H197" i="5" s="1"/>
  <c r="H209" i="5" s="1"/>
  <c r="H221" i="5" s="1"/>
  <c r="H233" i="5" s="1"/>
  <c r="H245" i="5" s="1"/>
  <c r="H257" i="5" s="1"/>
  <c r="H269" i="5" s="1"/>
  <c r="H281" i="5" s="1"/>
  <c r="H293" i="5" s="1"/>
  <c r="H305" i="5" s="1"/>
  <c r="H317" i="5" s="1"/>
  <c r="H329" i="5" s="1"/>
  <c r="H341" i="5" s="1"/>
  <c r="H353" i="5" s="1"/>
  <c r="H365" i="5" s="1"/>
  <c r="H377" i="5" s="1"/>
  <c r="H389" i="5" s="1"/>
  <c r="H401" i="5" s="1"/>
  <c r="H413" i="5" s="1"/>
  <c r="H425" i="5" s="1"/>
  <c r="H114" i="5"/>
  <c r="H126" i="5" s="1"/>
  <c r="H138" i="5" s="1"/>
  <c r="H150" i="5" s="1"/>
  <c r="H162" i="5" s="1"/>
  <c r="H174" i="5" s="1"/>
  <c r="H186" i="5" s="1"/>
  <c r="H198" i="5" s="1"/>
  <c r="H210" i="5" s="1"/>
  <c r="H222" i="5" s="1"/>
  <c r="H234" i="5" s="1"/>
  <c r="H246" i="5" s="1"/>
  <c r="H258" i="5" s="1"/>
  <c r="H270" i="5" s="1"/>
  <c r="H282" i="5" s="1"/>
  <c r="H294" i="5" s="1"/>
  <c r="H306" i="5" s="1"/>
  <c r="H318" i="5" s="1"/>
  <c r="H330" i="5" s="1"/>
  <c r="H342" i="5" s="1"/>
  <c r="H354" i="5" s="1"/>
  <c r="H366" i="5" s="1"/>
  <c r="H378" i="5" s="1"/>
  <c r="H390" i="5" s="1"/>
  <c r="H402" i="5" s="1"/>
  <c r="H414" i="5" s="1"/>
  <c r="H426" i="5" s="1"/>
  <c r="H106" i="5"/>
  <c r="H118" i="5" s="1"/>
  <c r="H130" i="5" s="1"/>
  <c r="H142" i="5" s="1"/>
  <c r="H154" i="5" s="1"/>
  <c r="H166" i="5" s="1"/>
  <c r="H178" i="5" s="1"/>
  <c r="H190" i="5" s="1"/>
  <c r="H202" i="5" s="1"/>
  <c r="H214" i="5" s="1"/>
  <c r="H226" i="5" s="1"/>
  <c r="H238" i="5" s="1"/>
  <c r="H250" i="5" s="1"/>
  <c r="H262" i="5" s="1"/>
  <c r="H274" i="5" s="1"/>
  <c r="H286" i="5" s="1"/>
  <c r="H298" i="5" s="1"/>
  <c r="H310" i="5" s="1"/>
  <c r="H322" i="5" s="1"/>
  <c r="H334" i="5" s="1"/>
  <c r="H346" i="5" s="1"/>
  <c r="H358" i="5" s="1"/>
  <c r="H370" i="5" s="1"/>
  <c r="H382" i="5" s="1"/>
  <c r="H394" i="5" s="1"/>
  <c r="H406" i="5" s="1"/>
  <c r="H418" i="5" s="1"/>
  <c r="H430" i="5" s="1"/>
  <c r="H111" i="5"/>
  <c r="H123" i="5" s="1"/>
  <c r="H135" i="5" s="1"/>
  <c r="H147" i="5" s="1"/>
  <c r="H159" i="5" s="1"/>
  <c r="H171" i="5" s="1"/>
  <c r="H183" i="5" s="1"/>
  <c r="H195" i="5" s="1"/>
  <c r="H207" i="5" s="1"/>
  <c r="H219" i="5" s="1"/>
  <c r="H231" i="5" s="1"/>
  <c r="H243" i="5" s="1"/>
  <c r="H255" i="5" s="1"/>
  <c r="H267" i="5" s="1"/>
  <c r="H279" i="5" s="1"/>
  <c r="H291" i="5" s="1"/>
  <c r="H303" i="5" s="1"/>
  <c r="H315" i="5" s="1"/>
  <c r="H327" i="5" s="1"/>
  <c r="H339" i="5" s="1"/>
  <c r="H351" i="5" s="1"/>
  <c r="H363" i="5" s="1"/>
  <c r="H375" i="5" s="1"/>
  <c r="H387" i="5" s="1"/>
  <c r="H399" i="5" s="1"/>
  <c r="H411" i="5" s="1"/>
  <c r="H423" i="5" s="1"/>
  <c r="B105" i="5" l="1"/>
  <c r="B106" i="5"/>
  <c r="B107" i="5"/>
  <c r="B108" i="5"/>
  <c r="B109" i="5"/>
  <c r="B110" i="5"/>
  <c r="B111" i="5"/>
  <c r="B112" i="5"/>
  <c r="B113" i="5"/>
  <c r="B114" i="5"/>
  <c r="B115" i="5"/>
  <c r="B104" i="5"/>
  <c r="B127" i="5" l="1"/>
  <c r="B123" i="5"/>
  <c r="B119" i="5"/>
  <c r="B126" i="5"/>
  <c r="B122" i="5"/>
  <c r="B118" i="5"/>
  <c r="B125" i="5"/>
  <c r="B121" i="5"/>
  <c r="B117" i="5"/>
  <c r="B116" i="5"/>
  <c r="B120" i="5"/>
  <c r="B124" i="5"/>
  <c r="N93" i="5"/>
  <c r="H116" i="5"/>
  <c r="H128" i="5" s="1"/>
  <c r="H140" i="5" s="1"/>
  <c r="H152" i="5" s="1"/>
  <c r="H164" i="5" s="1"/>
  <c r="H176" i="5" s="1"/>
  <c r="H188" i="5" s="1"/>
  <c r="H200" i="5" s="1"/>
  <c r="H212" i="5" s="1"/>
  <c r="H224" i="5" s="1"/>
  <c r="H236" i="5" s="1"/>
  <c r="H248" i="5" s="1"/>
  <c r="H260" i="5" s="1"/>
  <c r="H272" i="5" s="1"/>
  <c r="H284" i="5" s="1"/>
  <c r="H296" i="5" s="1"/>
  <c r="H308" i="5" s="1"/>
  <c r="H320" i="5" s="1"/>
  <c r="H332" i="5" s="1"/>
  <c r="H344" i="5" s="1"/>
  <c r="H356" i="5" s="1"/>
  <c r="H368" i="5" s="1"/>
  <c r="H380" i="5" s="1"/>
  <c r="H392" i="5" s="1"/>
  <c r="H404" i="5" s="1"/>
  <c r="H416" i="5" s="1"/>
  <c r="H428" i="5" s="1"/>
  <c r="H105" i="5"/>
  <c r="H117" i="5" s="1"/>
  <c r="H129" i="5" s="1"/>
  <c r="H141" i="5" s="1"/>
  <c r="H153" i="5" s="1"/>
  <c r="H165" i="5" s="1"/>
  <c r="H177" i="5" s="1"/>
  <c r="H189" i="5" s="1"/>
  <c r="H201" i="5" s="1"/>
  <c r="H213" i="5" s="1"/>
  <c r="H225" i="5" s="1"/>
  <c r="H237" i="5" s="1"/>
  <c r="H249" i="5" s="1"/>
  <c r="H261" i="5" s="1"/>
  <c r="H273" i="5" s="1"/>
  <c r="H285" i="5" s="1"/>
  <c r="H297" i="5" s="1"/>
  <c r="H309" i="5" s="1"/>
  <c r="H321" i="5" s="1"/>
  <c r="H333" i="5" s="1"/>
  <c r="H345" i="5" s="1"/>
  <c r="H357" i="5" s="1"/>
  <c r="H369" i="5" s="1"/>
  <c r="H381" i="5" s="1"/>
  <c r="H393" i="5" s="1"/>
  <c r="H405" i="5" s="1"/>
  <c r="H417" i="5" s="1"/>
  <c r="H429" i="5" s="1"/>
  <c r="B128" i="5" l="1"/>
  <c r="B133" i="5"/>
  <c r="B130" i="5"/>
  <c r="B138" i="5"/>
  <c r="B135" i="5"/>
  <c r="B132" i="5"/>
  <c r="B129" i="5"/>
  <c r="B137" i="5"/>
  <c r="B134" i="5"/>
  <c r="B131" i="5"/>
  <c r="B139" i="5"/>
  <c r="B136" i="5"/>
  <c r="O93" i="5"/>
  <c r="O92" i="5"/>
  <c r="O102" i="5"/>
  <c r="B143" i="5" l="1"/>
  <c r="B149" i="5"/>
  <c r="B144" i="5"/>
  <c r="B150" i="5"/>
  <c r="B145" i="5"/>
  <c r="B151" i="5"/>
  <c r="B146" i="5"/>
  <c r="B141" i="5"/>
  <c r="B147" i="5"/>
  <c r="B142" i="5"/>
  <c r="B140" i="5"/>
  <c r="B148" i="5"/>
  <c r="B154" i="5" l="1"/>
  <c r="B153" i="5"/>
  <c r="B163" i="5"/>
  <c r="B162" i="5"/>
  <c r="B161" i="5"/>
  <c r="B152" i="5"/>
  <c r="B159" i="5"/>
  <c r="B158" i="5"/>
  <c r="B157" i="5"/>
  <c r="B156" i="5"/>
  <c r="B155" i="5"/>
  <c r="B160" i="5"/>
  <c r="J52" i="5"/>
  <c r="J53" i="5"/>
  <c r="J54" i="5"/>
  <c r="J55" i="5"/>
  <c r="J56" i="5"/>
  <c r="J57" i="5"/>
  <c r="J58" i="5"/>
  <c r="J59" i="5"/>
  <c r="J60" i="5"/>
  <c r="J61" i="5"/>
  <c r="J62" i="5"/>
  <c r="J63" i="5"/>
  <c r="J64" i="5"/>
  <c r="J65" i="5"/>
  <c r="C101" i="5"/>
  <c r="C108" i="5"/>
  <c r="J11"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12" i="5"/>
  <c r="J13" i="5"/>
  <c r="J14" i="5"/>
  <c r="J15" i="5"/>
  <c r="J16" i="5"/>
  <c r="J17" i="5"/>
  <c r="J18" i="5"/>
  <c r="C112" i="5"/>
  <c r="C111" i="5"/>
  <c r="C104" i="5"/>
  <c r="C109" i="5"/>
  <c r="C103" i="5"/>
  <c r="C107" i="5"/>
  <c r="C116" i="5" l="1"/>
  <c r="D104" i="5"/>
  <c r="C120" i="5"/>
  <c r="D108" i="5"/>
  <c r="B168" i="5"/>
  <c r="B170" i="5"/>
  <c r="B164" i="5"/>
  <c r="B174" i="5"/>
  <c r="B165" i="5"/>
  <c r="C119" i="5"/>
  <c r="D107" i="5"/>
  <c r="C123" i="5"/>
  <c r="D111" i="5"/>
  <c r="C113" i="5"/>
  <c r="D101" i="5"/>
  <c r="C115" i="5"/>
  <c r="D103" i="5"/>
  <c r="B167" i="5"/>
  <c r="B169" i="5"/>
  <c r="B171" i="5"/>
  <c r="B173" i="5"/>
  <c r="B175" i="5"/>
  <c r="B166" i="5"/>
  <c r="C121" i="5"/>
  <c r="D109" i="5"/>
  <c r="B172" i="5"/>
  <c r="C124" i="5"/>
  <c r="D112" i="5"/>
  <c r="C105" i="5"/>
  <c r="D105" i="5" s="1"/>
  <c r="C106" i="5"/>
  <c r="D106" i="5" s="1"/>
  <c r="B178" i="5" l="1"/>
  <c r="B185" i="5"/>
  <c r="B181" i="5"/>
  <c r="C127" i="5"/>
  <c r="D115" i="5"/>
  <c r="C135" i="5"/>
  <c r="D123" i="5"/>
  <c r="B177" i="5"/>
  <c r="B176" i="5"/>
  <c r="B180" i="5"/>
  <c r="C128" i="5"/>
  <c r="D116" i="5"/>
  <c r="C133" i="5"/>
  <c r="D121" i="5"/>
  <c r="B187" i="5"/>
  <c r="B183" i="5"/>
  <c r="B179" i="5"/>
  <c r="C125" i="5"/>
  <c r="D113" i="5"/>
  <c r="C131" i="5"/>
  <c r="D119" i="5"/>
  <c r="B186" i="5"/>
  <c r="B182" i="5"/>
  <c r="C132" i="5"/>
  <c r="D120" i="5"/>
  <c r="B184" i="5"/>
  <c r="C136" i="5"/>
  <c r="D124" i="5"/>
  <c r="C118" i="5"/>
  <c r="D118" i="5" s="1"/>
  <c r="J77" i="5"/>
  <c r="C110" i="5"/>
  <c r="D110" i="5" s="1"/>
  <c r="C117" i="5"/>
  <c r="D117" i="5" s="1"/>
  <c r="C102" i="5"/>
  <c r="D102" i="5" s="1"/>
  <c r="B194" i="5" l="1"/>
  <c r="C143" i="5"/>
  <c r="D131" i="5"/>
  <c r="B191" i="5"/>
  <c r="B199" i="5"/>
  <c r="C140" i="5"/>
  <c r="D128" i="5"/>
  <c r="B188" i="5"/>
  <c r="C147" i="5"/>
  <c r="D135" i="5"/>
  <c r="B193" i="5"/>
  <c r="B190" i="5"/>
  <c r="C144" i="5"/>
  <c r="D132" i="5"/>
  <c r="B198" i="5"/>
  <c r="C137" i="5"/>
  <c r="D125" i="5"/>
  <c r="B195" i="5"/>
  <c r="C145" i="5"/>
  <c r="D133" i="5"/>
  <c r="B192" i="5"/>
  <c r="B189" i="5"/>
  <c r="C139" i="5"/>
  <c r="D127" i="5"/>
  <c r="B197" i="5"/>
  <c r="B196" i="5"/>
  <c r="C148" i="5"/>
  <c r="D136" i="5"/>
  <c r="C129" i="5"/>
  <c r="D129" i="5" s="1"/>
  <c r="C114" i="5"/>
  <c r="D114" i="5" s="1"/>
  <c r="C122" i="5"/>
  <c r="D122" i="5" s="1"/>
  <c r="C130" i="5"/>
  <c r="D130" i="5" s="1"/>
  <c r="B209" i="5" l="1"/>
  <c r="B201" i="5"/>
  <c r="C157" i="5"/>
  <c r="D145" i="5"/>
  <c r="C149" i="5"/>
  <c r="D137" i="5"/>
  <c r="C156" i="5"/>
  <c r="D144" i="5"/>
  <c r="B205" i="5"/>
  <c r="B200" i="5"/>
  <c r="B211" i="5"/>
  <c r="C155" i="5"/>
  <c r="D143" i="5"/>
  <c r="C151" i="5"/>
  <c r="D139" i="5"/>
  <c r="B204" i="5"/>
  <c r="B207" i="5"/>
  <c r="B210" i="5"/>
  <c r="B202" i="5"/>
  <c r="C159" i="5"/>
  <c r="D147" i="5"/>
  <c r="C152" i="5"/>
  <c r="D140" i="5"/>
  <c r="B203" i="5"/>
  <c r="B206" i="5"/>
  <c r="C160" i="5"/>
  <c r="D148" i="5"/>
  <c r="B208" i="5"/>
  <c r="C141" i="5"/>
  <c r="D141" i="5" s="1"/>
  <c r="C142" i="5"/>
  <c r="D142" i="5" s="1"/>
  <c r="C126" i="5"/>
  <c r="D126" i="5" s="1"/>
  <c r="C134" i="5"/>
  <c r="D134" i="5" s="1"/>
  <c r="B218" i="5" l="1"/>
  <c r="C164" i="5"/>
  <c r="D152" i="5"/>
  <c r="B214" i="5"/>
  <c r="B219" i="5"/>
  <c r="C163" i="5"/>
  <c r="D151" i="5"/>
  <c r="B223" i="5"/>
  <c r="B217" i="5"/>
  <c r="C161" i="5"/>
  <c r="D149" i="5"/>
  <c r="B213" i="5"/>
  <c r="B215" i="5"/>
  <c r="C171" i="5"/>
  <c r="D159" i="5"/>
  <c r="B222" i="5"/>
  <c r="B216" i="5"/>
  <c r="C167" i="5"/>
  <c r="D155" i="5"/>
  <c r="B212" i="5"/>
  <c r="C168" i="5"/>
  <c r="D156" i="5"/>
  <c r="C169" i="5"/>
  <c r="D157" i="5"/>
  <c r="B221" i="5"/>
  <c r="B220" i="5"/>
  <c r="C172" i="5"/>
  <c r="D160" i="5"/>
  <c r="C138" i="5"/>
  <c r="D138" i="5" s="1"/>
  <c r="C146" i="5"/>
  <c r="D146" i="5" s="1"/>
  <c r="C154" i="5"/>
  <c r="D154" i="5" s="1"/>
  <c r="C153" i="5"/>
  <c r="D153" i="5" s="1"/>
  <c r="B233" i="5" l="1"/>
  <c r="C179" i="5"/>
  <c r="D167" i="5"/>
  <c r="B227" i="5"/>
  <c r="C173" i="5"/>
  <c r="D161" i="5"/>
  <c r="B231" i="5"/>
  <c r="C176" i="5"/>
  <c r="D164" i="5"/>
  <c r="C180" i="5"/>
  <c r="D168" i="5"/>
  <c r="B234" i="5"/>
  <c r="B235" i="5"/>
  <c r="C181" i="5"/>
  <c r="D169" i="5"/>
  <c r="B224" i="5"/>
  <c r="B228" i="5"/>
  <c r="C183" i="5"/>
  <c r="D171" i="5"/>
  <c r="B225" i="5"/>
  <c r="B229" i="5"/>
  <c r="C175" i="5"/>
  <c r="D163" i="5"/>
  <c r="B226" i="5"/>
  <c r="B230" i="5"/>
  <c r="C184" i="5"/>
  <c r="D172" i="5"/>
  <c r="B232" i="5"/>
  <c r="C165" i="5"/>
  <c r="D165" i="5" s="1"/>
  <c r="C158" i="5"/>
  <c r="D158" i="5" s="1"/>
  <c r="C150" i="5"/>
  <c r="D150" i="5" s="1"/>
  <c r="C166" i="5"/>
  <c r="D166" i="5" s="1"/>
  <c r="B238" i="5" l="1"/>
  <c r="B236" i="5"/>
  <c r="B243" i="5"/>
  <c r="B245" i="5"/>
  <c r="B241" i="5"/>
  <c r="C195" i="5"/>
  <c r="D183" i="5"/>
  <c r="B247" i="5"/>
  <c r="C192" i="5"/>
  <c r="D180" i="5"/>
  <c r="B239" i="5"/>
  <c r="B242" i="5"/>
  <c r="C187" i="5"/>
  <c r="D175" i="5"/>
  <c r="B237" i="5"/>
  <c r="B240" i="5"/>
  <c r="C193" i="5"/>
  <c r="D181" i="5"/>
  <c r="B246" i="5"/>
  <c r="C188" i="5"/>
  <c r="D176" i="5"/>
  <c r="C185" i="5"/>
  <c r="D173" i="5"/>
  <c r="C191" i="5"/>
  <c r="D179" i="5"/>
  <c r="B244" i="5"/>
  <c r="C196" i="5"/>
  <c r="D184" i="5"/>
  <c r="C162" i="5"/>
  <c r="D162" i="5" s="1"/>
  <c r="C178" i="5"/>
  <c r="D178" i="5" s="1"/>
  <c r="C170" i="5"/>
  <c r="D170" i="5" s="1"/>
  <c r="C177" i="5"/>
  <c r="D177" i="5" s="1"/>
  <c r="B258" i="5" l="1"/>
  <c r="C199" i="5"/>
  <c r="D187" i="5"/>
  <c r="B259" i="5"/>
  <c r="B255" i="5"/>
  <c r="B250" i="5"/>
  <c r="C197" i="5"/>
  <c r="D185" i="5"/>
  <c r="B252" i="5"/>
  <c r="B251" i="5"/>
  <c r="B253" i="5"/>
  <c r="C203" i="5"/>
  <c r="D191" i="5"/>
  <c r="C200" i="5"/>
  <c r="D188" i="5"/>
  <c r="C205" i="5"/>
  <c r="D193" i="5"/>
  <c r="B249" i="5"/>
  <c r="B254" i="5"/>
  <c r="C204" i="5"/>
  <c r="D192" i="5"/>
  <c r="C207" i="5"/>
  <c r="D195" i="5"/>
  <c r="B257" i="5"/>
  <c r="B248" i="5"/>
  <c r="C208" i="5"/>
  <c r="D196" i="5"/>
  <c r="B256" i="5"/>
  <c r="C182" i="5"/>
  <c r="D182" i="5" s="1"/>
  <c r="C190" i="5"/>
  <c r="D190" i="5" s="1"/>
  <c r="C189" i="5"/>
  <c r="D189" i="5" s="1"/>
  <c r="C174" i="5"/>
  <c r="D174" i="5" s="1"/>
  <c r="B269" i="5" l="1"/>
  <c r="B261" i="5"/>
  <c r="B265" i="5"/>
  <c r="B262" i="5"/>
  <c r="B271" i="5"/>
  <c r="B270" i="5"/>
  <c r="C216" i="5"/>
  <c r="D204" i="5"/>
  <c r="C212" i="5"/>
  <c r="D200" i="5"/>
  <c r="B264" i="5"/>
  <c r="B260" i="5"/>
  <c r="C219" i="5"/>
  <c r="D207" i="5"/>
  <c r="B266" i="5"/>
  <c r="C217" i="5"/>
  <c r="D205" i="5"/>
  <c r="C215" i="5"/>
  <c r="D203" i="5"/>
  <c r="B263" i="5"/>
  <c r="C209" i="5"/>
  <c r="D197" i="5"/>
  <c r="B267" i="5"/>
  <c r="C211" i="5"/>
  <c r="D199" i="5"/>
  <c r="B268" i="5"/>
  <c r="C220" i="5"/>
  <c r="D208" i="5"/>
  <c r="C202" i="5"/>
  <c r="D202" i="5" s="1"/>
  <c r="C201" i="5"/>
  <c r="D201" i="5" s="1"/>
  <c r="C186" i="5"/>
  <c r="D186" i="5" s="1"/>
  <c r="C194" i="5"/>
  <c r="D194" i="5" s="1"/>
  <c r="B275" i="5" l="1"/>
  <c r="C231" i="5"/>
  <c r="D219" i="5"/>
  <c r="C228" i="5"/>
  <c r="D216" i="5"/>
  <c r="B283" i="5"/>
  <c r="B277" i="5"/>
  <c r="B281" i="5"/>
  <c r="B279" i="5"/>
  <c r="C229" i="5"/>
  <c r="D217" i="5"/>
  <c r="B276" i="5"/>
  <c r="C223" i="5"/>
  <c r="D211" i="5"/>
  <c r="C221" i="5"/>
  <c r="D209" i="5"/>
  <c r="C227" i="5"/>
  <c r="D215" i="5"/>
  <c r="B278" i="5"/>
  <c r="B272" i="5"/>
  <c r="C224" i="5"/>
  <c r="D212" i="5"/>
  <c r="B282" i="5"/>
  <c r="B274" i="5"/>
  <c r="B273" i="5"/>
  <c r="C232" i="5"/>
  <c r="D220" i="5"/>
  <c r="B280" i="5"/>
  <c r="C198" i="5"/>
  <c r="D198" i="5" s="1"/>
  <c r="C213" i="5"/>
  <c r="D213" i="5" s="1"/>
  <c r="C214" i="5"/>
  <c r="D214" i="5" s="1"/>
  <c r="C206" i="5"/>
  <c r="D206" i="5" s="1"/>
  <c r="J101" i="5"/>
  <c r="B285" i="5" l="1"/>
  <c r="B284" i="5"/>
  <c r="C235" i="5"/>
  <c r="D223" i="5"/>
  <c r="B293" i="5"/>
  <c r="B295" i="5"/>
  <c r="C243" i="5"/>
  <c r="D231" i="5"/>
  <c r="B294" i="5"/>
  <c r="C239" i="5"/>
  <c r="D227" i="5"/>
  <c r="C241" i="5"/>
  <c r="D229" i="5"/>
  <c r="B286" i="5"/>
  <c r="C236" i="5"/>
  <c r="D224" i="5"/>
  <c r="B290" i="5"/>
  <c r="C233" i="5"/>
  <c r="D221" i="5"/>
  <c r="B288" i="5"/>
  <c r="B291" i="5"/>
  <c r="B289" i="5"/>
  <c r="C240" i="5"/>
  <c r="D228" i="5"/>
  <c r="B287" i="5"/>
  <c r="B292" i="5"/>
  <c r="C244" i="5"/>
  <c r="D232" i="5"/>
  <c r="C218" i="5"/>
  <c r="D218" i="5" s="1"/>
  <c r="C210" i="5"/>
  <c r="D210" i="5" s="1"/>
  <c r="C226" i="5"/>
  <c r="D226" i="5" s="1"/>
  <c r="C225" i="5"/>
  <c r="D225" i="5" s="1"/>
  <c r="C252" i="5" l="1"/>
  <c r="D240" i="5"/>
  <c r="B303" i="5"/>
  <c r="C245" i="5"/>
  <c r="D233" i="5"/>
  <c r="C248" i="5"/>
  <c r="D236" i="5"/>
  <c r="C253" i="5"/>
  <c r="D241" i="5"/>
  <c r="B306" i="5"/>
  <c r="B307" i="5"/>
  <c r="C247" i="5"/>
  <c r="D235" i="5"/>
  <c r="B297" i="5"/>
  <c r="B299" i="5"/>
  <c r="B301" i="5"/>
  <c r="B300" i="5"/>
  <c r="B302" i="5"/>
  <c r="B298" i="5"/>
  <c r="C251" i="5"/>
  <c r="D239" i="5"/>
  <c r="C255" i="5"/>
  <c r="D243" i="5"/>
  <c r="B305" i="5"/>
  <c r="B296" i="5"/>
  <c r="C256" i="5"/>
  <c r="D244" i="5"/>
  <c r="B304" i="5"/>
  <c r="C237" i="5"/>
  <c r="D237" i="5" s="1"/>
  <c r="C222" i="5"/>
  <c r="D222" i="5" s="1"/>
  <c r="C238" i="5"/>
  <c r="D238" i="5" s="1"/>
  <c r="C230" i="5"/>
  <c r="D230" i="5" s="1"/>
  <c r="B317" i="5" l="1"/>
  <c r="B314" i="5"/>
  <c r="B313" i="5"/>
  <c r="B309" i="5"/>
  <c r="B319" i="5"/>
  <c r="C265" i="5"/>
  <c r="D253" i="5"/>
  <c r="C257" i="5"/>
  <c r="D245" i="5"/>
  <c r="C264" i="5"/>
  <c r="D252" i="5"/>
  <c r="C263" i="5"/>
  <c r="D251" i="5"/>
  <c r="B308" i="5"/>
  <c r="C267" i="5"/>
  <c r="D255" i="5"/>
  <c r="B310" i="5"/>
  <c r="B312" i="5"/>
  <c r="B311" i="5"/>
  <c r="C259" i="5"/>
  <c r="D247" i="5"/>
  <c r="B318" i="5"/>
  <c r="C260" i="5"/>
  <c r="D248" i="5"/>
  <c r="B315" i="5"/>
  <c r="B316" i="5"/>
  <c r="C268" i="5"/>
  <c r="D256" i="5"/>
  <c r="C242" i="5"/>
  <c r="D242" i="5" s="1"/>
  <c r="C234" i="5"/>
  <c r="D234" i="5" s="1"/>
  <c r="C250" i="5"/>
  <c r="D250" i="5" s="1"/>
  <c r="C249" i="5"/>
  <c r="D249" i="5" s="1"/>
  <c r="B330" i="5" l="1"/>
  <c r="B322" i="5"/>
  <c r="C276" i="5"/>
  <c r="D264" i="5"/>
  <c r="B326" i="5"/>
  <c r="B327" i="5"/>
  <c r="B323" i="5"/>
  <c r="B320" i="5"/>
  <c r="C277" i="5"/>
  <c r="D265" i="5"/>
  <c r="B321" i="5"/>
  <c r="C272" i="5"/>
  <c r="D260" i="5"/>
  <c r="C271" i="5"/>
  <c r="D259" i="5"/>
  <c r="B324" i="5"/>
  <c r="C279" i="5"/>
  <c r="D267" i="5"/>
  <c r="C275" i="5"/>
  <c r="D263" i="5"/>
  <c r="C269" i="5"/>
  <c r="D257" i="5"/>
  <c r="B331" i="5"/>
  <c r="B325" i="5"/>
  <c r="B329" i="5"/>
  <c r="C280" i="5"/>
  <c r="D268" i="5"/>
  <c r="B328" i="5"/>
  <c r="C261" i="5"/>
  <c r="D261" i="5" s="1"/>
  <c r="C262" i="5"/>
  <c r="D262" i="5" s="1"/>
  <c r="C254" i="5"/>
  <c r="D254" i="5" s="1"/>
  <c r="J113" i="5"/>
  <c r="C246" i="5"/>
  <c r="D246" i="5" s="1"/>
  <c r="B341" i="5" l="1"/>
  <c r="B336" i="5"/>
  <c r="C289" i="5"/>
  <c r="D277" i="5"/>
  <c r="B334" i="5"/>
  <c r="B343" i="5"/>
  <c r="C287" i="5"/>
  <c r="D275" i="5"/>
  <c r="C284" i="5"/>
  <c r="D272" i="5"/>
  <c r="B335" i="5"/>
  <c r="B338" i="5"/>
  <c r="B337" i="5"/>
  <c r="C281" i="5"/>
  <c r="D269" i="5"/>
  <c r="C291" i="5"/>
  <c r="D279" i="5"/>
  <c r="C283" i="5"/>
  <c r="D271" i="5"/>
  <c r="B333" i="5"/>
  <c r="B332" i="5"/>
  <c r="B339" i="5"/>
  <c r="C288" i="5"/>
  <c r="D276" i="5"/>
  <c r="B342" i="5"/>
  <c r="B340" i="5"/>
  <c r="C292" i="5"/>
  <c r="D280" i="5"/>
  <c r="C266" i="5"/>
  <c r="D266" i="5" s="1"/>
  <c r="C273" i="5"/>
  <c r="D273" i="5" s="1"/>
  <c r="C258" i="5"/>
  <c r="D258" i="5" s="1"/>
  <c r="C274" i="5"/>
  <c r="D274" i="5" s="1"/>
  <c r="B354" i="5" l="1"/>
  <c r="B345" i="5"/>
  <c r="B349" i="5"/>
  <c r="C299" i="5"/>
  <c r="D287" i="5"/>
  <c r="B351" i="5"/>
  <c r="C303" i="5"/>
  <c r="D291" i="5"/>
  <c r="B347" i="5"/>
  <c r="B346" i="5"/>
  <c r="B348" i="5"/>
  <c r="C300" i="5"/>
  <c r="D288" i="5"/>
  <c r="B344" i="5"/>
  <c r="C295" i="5"/>
  <c r="D283" i="5"/>
  <c r="C293" i="5"/>
  <c r="D281" i="5"/>
  <c r="B350" i="5"/>
  <c r="C296" i="5"/>
  <c r="D284" i="5"/>
  <c r="B355" i="5"/>
  <c r="C301" i="5"/>
  <c r="D289" i="5"/>
  <c r="B353" i="5"/>
  <c r="C304" i="5"/>
  <c r="D292" i="5"/>
  <c r="B352" i="5"/>
  <c r="C285" i="5"/>
  <c r="D285" i="5" s="1"/>
  <c r="C278" i="5"/>
  <c r="D278" i="5" s="1"/>
  <c r="C270" i="5"/>
  <c r="D270" i="5" s="1"/>
  <c r="C286" i="5"/>
  <c r="D286" i="5" s="1"/>
  <c r="B367" i="5" l="1"/>
  <c r="C307" i="5"/>
  <c r="D295" i="5"/>
  <c r="B358" i="5"/>
  <c r="B357" i="5"/>
  <c r="B365" i="5"/>
  <c r="B362" i="5"/>
  <c r="C312" i="5"/>
  <c r="D300" i="5"/>
  <c r="C315" i="5"/>
  <c r="D303" i="5"/>
  <c r="C311" i="5"/>
  <c r="D299" i="5"/>
  <c r="C313" i="5"/>
  <c r="D301" i="5"/>
  <c r="C308" i="5"/>
  <c r="D296" i="5"/>
  <c r="C305" i="5"/>
  <c r="D293" i="5"/>
  <c r="B356" i="5"/>
  <c r="B360" i="5"/>
  <c r="B359" i="5"/>
  <c r="B363" i="5"/>
  <c r="B361" i="5"/>
  <c r="B366" i="5"/>
  <c r="B364" i="5"/>
  <c r="C316" i="5"/>
  <c r="D304" i="5"/>
  <c r="C298" i="5"/>
  <c r="D298" i="5" s="1"/>
  <c r="C290" i="5"/>
  <c r="D290" i="5" s="1"/>
  <c r="C297" i="5"/>
  <c r="D297" i="5" s="1"/>
  <c r="C282" i="5"/>
  <c r="D282" i="5" s="1"/>
  <c r="B375" i="5" l="1"/>
  <c r="C317" i="5"/>
  <c r="D305" i="5"/>
  <c r="C327" i="5"/>
  <c r="D315" i="5"/>
  <c r="C319" i="5"/>
  <c r="D307" i="5"/>
  <c r="B378" i="5"/>
  <c r="B372" i="5"/>
  <c r="C325" i="5"/>
  <c r="D313" i="5"/>
  <c r="B374" i="5"/>
  <c r="B369" i="5"/>
  <c r="B373" i="5"/>
  <c r="B371" i="5"/>
  <c r="B368" i="5"/>
  <c r="C320" i="5"/>
  <c r="D308" i="5"/>
  <c r="C323" i="5"/>
  <c r="D311" i="5"/>
  <c r="C324" i="5"/>
  <c r="D312" i="5"/>
  <c r="B377" i="5"/>
  <c r="B370" i="5"/>
  <c r="B379" i="5"/>
  <c r="C328" i="5"/>
  <c r="D316" i="5"/>
  <c r="B376" i="5"/>
  <c r="C309" i="5"/>
  <c r="D309" i="5" s="1"/>
  <c r="C302" i="5"/>
  <c r="D302" i="5" s="1"/>
  <c r="C294" i="5"/>
  <c r="D294" i="5" s="1"/>
  <c r="J125" i="5"/>
  <c r="C310" i="5"/>
  <c r="D310" i="5" s="1"/>
  <c r="B391" i="5" l="1"/>
  <c r="C335" i="5"/>
  <c r="D323" i="5"/>
  <c r="B384" i="5"/>
  <c r="B389" i="5"/>
  <c r="B380" i="5"/>
  <c r="B385" i="5"/>
  <c r="B386" i="5"/>
  <c r="C331" i="5"/>
  <c r="D319" i="5"/>
  <c r="C329" i="5"/>
  <c r="D317" i="5"/>
  <c r="B382" i="5"/>
  <c r="C336" i="5"/>
  <c r="D324" i="5"/>
  <c r="C332" i="5"/>
  <c r="D320" i="5"/>
  <c r="B383" i="5"/>
  <c r="B381" i="5"/>
  <c r="C337" i="5"/>
  <c r="D325" i="5"/>
  <c r="B390" i="5"/>
  <c r="C339" i="5"/>
  <c r="D327" i="5"/>
  <c r="B387" i="5"/>
  <c r="B388" i="5"/>
  <c r="C340" i="5"/>
  <c r="D328" i="5"/>
  <c r="C306" i="5"/>
  <c r="D306" i="5" s="1"/>
  <c r="C321" i="5"/>
  <c r="D321" i="5" s="1"/>
  <c r="C322" i="5"/>
  <c r="D322" i="5" s="1"/>
  <c r="C314" i="5"/>
  <c r="D314" i="5" s="1"/>
  <c r="B402" i="5" l="1"/>
  <c r="C344" i="5"/>
  <c r="D332" i="5"/>
  <c r="B401" i="5"/>
  <c r="B399" i="5"/>
  <c r="B393" i="5"/>
  <c r="B394" i="5"/>
  <c r="C343" i="5"/>
  <c r="D331" i="5"/>
  <c r="B397" i="5"/>
  <c r="C347" i="5"/>
  <c r="D335" i="5"/>
  <c r="C351" i="5"/>
  <c r="D339" i="5"/>
  <c r="C349" i="5"/>
  <c r="D337" i="5"/>
  <c r="B395" i="5"/>
  <c r="C348" i="5"/>
  <c r="D336" i="5"/>
  <c r="C341" i="5"/>
  <c r="D329" i="5"/>
  <c r="B398" i="5"/>
  <c r="B392" i="5"/>
  <c r="B396" i="5"/>
  <c r="B403" i="5"/>
  <c r="C352" i="5"/>
  <c r="D340" i="5"/>
  <c r="B400" i="5"/>
  <c r="C333" i="5"/>
  <c r="D333" i="5" s="1"/>
  <c r="C318" i="5"/>
  <c r="D318" i="5" s="1"/>
  <c r="C326" i="5"/>
  <c r="D326" i="5" s="1"/>
  <c r="C334" i="5"/>
  <c r="D334" i="5" s="1"/>
  <c r="B415" i="5" l="1"/>
  <c r="C353" i="5"/>
  <c r="D341" i="5"/>
  <c r="B409" i="5"/>
  <c r="C356" i="5"/>
  <c r="D344" i="5"/>
  <c r="B404" i="5"/>
  <c r="B407" i="5"/>
  <c r="C363" i="5"/>
  <c r="D351" i="5"/>
  <c r="B406" i="5"/>
  <c r="B411" i="5"/>
  <c r="B408" i="5"/>
  <c r="B410" i="5"/>
  <c r="C360" i="5"/>
  <c r="D348" i="5"/>
  <c r="C361" i="5"/>
  <c r="D349" i="5"/>
  <c r="C359" i="5"/>
  <c r="D347" i="5"/>
  <c r="C355" i="5"/>
  <c r="D343" i="5"/>
  <c r="B405" i="5"/>
  <c r="B413" i="5"/>
  <c r="B414" i="5"/>
  <c r="B412" i="5"/>
  <c r="C364" i="5"/>
  <c r="D352" i="5"/>
  <c r="C346" i="5"/>
  <c r="D346" i="5" s="1"/>
  <c r="C330" i="5"/>
  <c r="D330" i="5" s="1"/>
  <c r="C338" i="5"/>
  <c r="D338" i="5" s="1"/>
  <c r="C345" i="5"/>
  <c r="D345" i="5" s="1"/>
  <c r="B417" i="5" l="1"/>
  <c r="C372" i="5"/>
  <c r="D360" i="5"/>
  <c r="B419" i="5"/>
  <c r="B426" i="5"/>
  <c r="C371" i="5"/>
  <c r="D359" i="5"/>
  <c r="B420" i="5"/>
  <c r="B418" i="5"/>
  <c r="C368" i="5"/>
  <c r="D356" i="5"/>
  <c r="C365" i="5"/>
  <c r="D353" i="5"/>
  <c r="B425" i="5"/>
  <c r="C367" i="5"/>
  <c r="D355" i="5"/>
  <c r="C373" i="5"/>
  <c r="D361" i="5"/>
  <c r="B422" i="5"/>
  <c r="B423" i="5"/>
  <c r="C375" i="5"/>
  <c r="D363" i="5"/>
  <c r="B416" i="5"/>
  <c r="B421" i="5"/>
  <c r="B427" i="5"/>
  <c r="C376" i="5"/>
  <c r="D364" i="5"/>
  <c r="B424" i="5"/>
  <c r="C358" i="5"/>
  <c r="D358" i="5" s="1"/>
  <c r="C357" i="5"/>
  <c r="D357" i="5" s="1"/>
  <c r="J137" i="5"/>
  <c r="C350" i="5"/>
  <c r="D350" i="5" s="1"/>
  <c r="C342" i="5"/>
  <c r="D342" i="5" s="1"/>
  <c r="C385" i="5" l="1"/>
  <c r="D373" i="5"/>
  <c r="C380" i="5"/>
  <c r="D368" i="5"/>
  <c r="C384" i="5"/>
  <c r="D372" i="5"/>
  <c r="B428" i="5"/>
  <c r="C387" i="5"/>
  <c r="D375" i="5"/>
  <c r="C379" i="5"/>
  <c r="D367" i="5"/>
  <c r="C377" i="5"/>
  <c r="D365" i="5"/>
  <c r="B430" i="5"/>
  <c r="C383" i="5"/>
  <c r="D371" i="5"/>
  <c r="B429" i="5"/>
  <c r="C388" i="5"/>
  <c r="D376" i="5"/>
  <c r="C354" i="5"/>
  <c r="D354" i="5" s="1"/>
  <c r="C369" i="5"/>
  <c r="D369" i="5" s="1"/>
  <c r="C370" i="5"/>
  <c r="D370" i="5" s="1"/>
  <c r="C362" i="5"/>
  <c r="D362" i="5" s="1"/>
  <c r="C389" i="5" l="1"/>
  <c r="D377" i="5"/>
  <c r="C397" i="5"/>
  <c r="D385" i="5"/>
  <c r="C391" i="5"/>
  <c r="D379" i="5"/>
  <c r="C395" i="5"/>
  <c r="D383" i="5"/>
  <c r="C396" i="5"/>
  <c r="D384" i="5"/>
  <c r="C399" i="5"/>
  <c r="D387" i="5"/>
  <c r="C392" i="5"/>
  <c r="D380" i="5"/>
  <c r="C400" i="5"/>
  <c r="D388" i="5"/>
  <c r="C381" i="5"/>
  <c r="D381" i="5" s="1"/>
  <c r="C382" i="5"/>
  <c r="D382" i="5" s="1"/>
  <c r="C374" i="5"/>
  <c r="D374" i="5" s="1"/>
  <c r="C366" i="5"/>
  <c r="D366" i="5" s="1"/>
  <c r="C404" i="5" l="1"/>
  <c r="D392" i="5"/>
  <c r="C409" i="5"/>
  <c r="D397" i="5"/>
  <c r="C408" i="5"/>
  <c r="D396" i="5"/>
  <c r="C407" i="5"/>
  <c r="D395" i="5"/>
  <c r="C411" i="5"/>
  <c r="D399" i="5"/>
  <c r="C403" i="5"/>
  <c r="D391" i="5"/>
  <c r="C401" i="5"/>
  <c r="D389" i="5"/>
  <c r="C412" i="5"/>
  <c r="D400" i="5"/>
  <c r="C386" i="5"/>
  <c r="D386" i="5" s="1"/>
  <c r="C378" i="5"/>
  <c r="D378" i="5" s="1"/>
  <c r="C394" i="5"/>
  <c r="D394" i="5" s="1"/>
  <c r="C393" i="5"/>
  <c r="D393" i="5" s="1"/>
  <c r="C415" i="5" l="1"/>
  <c r="D403" i="5"/>
  <c r="C419" i="5"/>
  <c r="D419" i="5" s="1"/>
  <c r="D407" i="5"/>
  <c r="C421" i="5"/>
  <c r="D421" i="5" s="1"/>
  <c r="D409" i="5"/>
  <c r="C413" i="5"/>
  <c r="D401" i="5"/>
  <c r="C423" i="5"/>
  <c r="D423" i="5" s="1"/>
  <c r="D411" i="5"/>
  <c r="C420" i="5"/>
  <c r="D420" i="5" s="1"/>
  <c r="D408" i="5"/>
  <c r="C416" i="5"/>
  <c r="D404" i="5"/>
  <c r="C424" i="5"/>
  <c r="D424" i="5" s="1"/>
  <c r="D412" i="5"/>
  <c r="C405" i="5"/>
  <c r="D405" i="5" s="1"/>
  <c r="C406" i="5"/>
  <c r="D406" i="5" s="1"/>
  <c r="C398" i="5"/>
  <c r="D398" i="5" s="1"/>
  <c r="C390" i="5"/>
  <c r="D390" i="5" s="1"/>
  <c r="J149" i="5"/>
  <c r="C428" i="5" l="1"/>
  <c r="D428" i="5" s="1"/>
  <c r="D416" i="5"/>
  <c r="C427" i="5"/>
  <c r="D427" i="5" s="1"/>
  <c r="D415" i="5"/>
  <c r="C425" i="5"/>
  <c r="D425" i="5" s="1"/>
  <c r="D413" i="5"/>
  <c r="C402" i="5"/>
  <c r="D402" i="5" s="1"/>
  <c r="C418" i="5"/>
  <c r="D418" i="5" s="1"/>
  <c r="C410" i="5"/>
  <c r="D410" i="5" s="1"/>
  <c r="C417" i="5"/>
  <c r="D417" i="5" s="1"/>
  <c r="C430" i="5" l="1"/>
  <c r="C414" i="5"/>
  <c r="D414" i="5" s="1"/>
  <c r="C429" i="5"/>
  <c r="C422" i="5"/>
  <c r="D422" i="5" s="1"/>
  <c r="C426" i="5" l="1"/>
  <c r="D426" i="5" s="1"/>
  <c r="J161" i="5" l="1"/>
  <c r="J173" i="5" l="1"/>
  <c r="J185" i="5" l="1"/>
  <c r="J197" i="5" l="1"/>
  <c r="J209" i="5" l="1"/>
  <c r="J221" i="5" l="1"/>
  <c r="J233" i="5" l="1"/>
  <c r="J245" i="5" l="1"/>
  <c r="J257" i="5" l="1"/>
  <c r="J269" i="5" l="1"/>
  <c r="J281" i="5" l="1"/>
  <c r="J293" i="5" l="1"/>
  <c r="J305" i="5" l="1"/>
  <c r="J317" i="5" l="1"/>
  <c r="J329" i="5" l="1"/>
  <c r="J341" i="5" l="1"/>
  <c r="J353" i="5" l="1"/>
  <c r="J365" i="5" l="1"/>
  <c r="J377" i="5" l="1"/>
  <c r="J389" i="5" l="1"/>
  <c r="J401" i="5" l="1"/>
  <c r="J413" i="5" l="1"/>
  <c r="J425" i="5" l="1"/>
  <c r="J69" i="5" l="1"/>
  <c r="J73" i="5"/>
  <c r="J74" i="5"/>
  <c r="J68" i="5"/>
  <c r="J67" i="5"/>
  <c r="J71" i="5"/>
  <c r="J83" i="5"/>
  <c r="J86" i="5" l="1"/>
  <c r="J75" i="5"/>
  <c r="J72" i="5"/>
  <c r="J87" i="5"/>
  <c r="J84" i="5"/>
  <c r="J66" i="5"/>
  <c r="J79" i="5"/>
  <c r="J76" i="5"/>
  <c r="J81" i="5"/>
  <c r="J80" i="5"/>
  <c r="J85" i="5"/>
  <c r="J70" i="5"/>
  <c r="J82" i="5"/>
  <c r="J78" i="5" l="1"/>
  <c r="J108" i="5"/>
  <c r="J105" i="5" l="1"/>
  <c r="J107" i="5"/>
  <c r="J120" i="5"/>
  <c r="J109" i="5"/>
  <c r="J111" i="5"/>
  <c r="J106" i="5"/>
  <c r="J104" i="5"/>
  <c r="J110" i="5"/>
  <c r="J123" i="5" l="1"/>
  <c r="J119" i="5"/>
  <c r="J117" i="5"/>
  <c r="J103" i="5"/>
  <c r="J116" i="5"/>
  <c r="J118" i="5"/>
  <c r="J132" i="5"/>
  <c r="J121" i="5"/>
  <c r="J102" i="5"/>
  <c r="J122" i="5"/>
  <c r="J112" i="5"/>
  <c r="J129" i="5" l="1"/>
  <c r="J135" i="5"/>
  <c r="J114" i="5"/>
  <c r="J144" i="5"/>
  <c r="J128" i="5"/>
  <c r="J134" i="5"/>
  <c r="J124" i="5"/>
  <c r="J131" i="5"/>
  <c r="J115" i="5"/>
  <c r="J133" i="5"/>
  <c r="J130" i="5"/>
  <c r="J136" i="5" l="1"/>
  <c r="J141" i="5"/>
  <c r="J147" i="5"/>
  <c r="J142" i="5"/>
  <c r="J140" i="5"/>
  <c r="J156" i="5"/>
  <c r="J146" i="5"/>
  <c r="J145" i="5"/>
  <c r="J126" i="5"/>
  <c r="J127" i="5"/>
  <c r="J143" i="5"/>
  <c r="J153" i="5" l="1"/>
  <c r="J148" i="5"/>
  <c r="J159" i="5"/>
  <c r="J158" i="5"/>
  <c r="J154" i="5"/>
  <c r="J157" i="5"/>
  <c r="J139" i="5"/>
  <c r="J138" i="5"/>
  <c r="J168" i="5"/>
  <c r="J155" i="5"/>
  <c r="J152" i="5"/>
  <c r="J165" i="5" l="1"/>
  <c r="J160" i="5"/>
  <c r="J180" i="5"/>
  <c r="J169" i="5"/>
  <c r="J151" i="5"/>
  <c r="J150" i="5"/>
  <c r="J170" i="5"/>
  <c r="J164" i="5"/>
  <c r="J167" i="5"/>
  <c r="J171" i="5"/>
  <c r="J166" i="5"/>
  <c r="J172" i="5" l="1"/>
  <c r="J177" i="5"/>
  <c r="J183" i="5"/>
  <c r="J162" i="5"/>
  <c r="J179" i="5"/>
  <c r="J176" i="5"/>
  <c r="J182" i="5"/>
  <c r="J163" i="5"/>
  <c r="J192" i="5"/>
  <c r="J181" i="5"/>
  <c r="J178" i="5"/>
  <c r="J195" i="5" l="1"/>
  <c r="J189" i="5"/>
  <c r="J191" i="5"/>
  <c r="J190" i="5"/>
  <c r="J204" i="5"/>
  <c r="J174" i="5"/>
  <c r="J194" i="5"/>
  <c r="J184" i="5"/>
  <c r="J188" i="5"/>
  <c r="J193" i="5"/>
  <c r="J175" i="5"/>
  <c r="J201" i="5" l="1"/>
  <c r="J196" i="5"/>
  <c r="J216" i="5"/>
  <c r="J202" i="5"/>
  <c r="J187" i="5"/>
  <c r="J206" i="5"/>
  <c r="J207" i="5"/>
  <c r="J205" i="5"/>
  <c r="J200" i="5"/>
  <c r="J186" i="5"/>
  <c r="J203" i="5"/>
  <c r="J219" i="5" l="1"/>
  <c r="J208" i="5"/>
  <c r="J213" i="5"/>
  <c r="J198" i="5"/>
  <c r="J212" i="5"/>
  <c r="J215" i="5"/>
  <c r="J228" i="5"/>
  <c r="J217" i="5"/>
  <c r="J214" i="5"/>
  <c r="J218" i="5"/>
  <c r="J199" i="5"/>
  <c r="J220" i="5" l="1"/>
  <c r="J210" i="5"/>
  <c r="J225" i="5"/>
  <c r="J231" i="5"/>
  <c r="J211" i="5"/>
  <c r="J227" i="5"/>
  <c r="J229" i="5"/>
  <c r="J222" i="5"/>
  <c r="J240" i="5"/>
  <c r="J230" i="5"/>
  <c r="J226" i="5"/>
  <c r="J224" i="5"/>
  <c r="J232" i="5" l="1"/>
  <c r="J237" i="5"/>
  <c r="J239" i="5"/>
  <c r="J238" i="5"/>
  <c r="J223" i="5"/>
  <c r="J241" i="5"/>
  <c r="J243" i="5"/>
  <c r="J236" i="5"/>
  <c r="J242" i="5"/>
  <c r="J252" i="5"/>
  <c r="J255" i="5" l="1"/>
  <c r="J249" i="5"/>
  <c r="J244" i="5"/>
  <c r="J251" i="5"/>
  <c r="J248" i="5"/>
  <c r="J235" i="5"/>
  <c r="J267" i="5"/>
  <c r="J250" i="5"/>
  <c r="J254" i="5"/>
  <c r="J264" i="5"/>
  <c r="J253" i="5"/>
  <c r="J234" i="5"/>
  <c r="J263" i="5" l="1"/>
  <c r="J246" i="5"/>
  <c r="J261" i="5"/>
  <c r="J256" i="5"/>
  <c r="J266" i="5"/>
  <c r="J265" i="5"/>
  <c r="J247" i="5"/>
  <c r="J276" i="5"/>
  <c r="J262" i="5"/>
  <c r="J260" i="5"/>
  <c r="J273" i="5" l="1"/>
  <c r="J268" i="5"/>
  <c r="J272" i="5"/>
  <c r="J274" i="5"/>
  <c r="J277" i="5"/>
  <c r="J258" i="5"/>
  <c r="J279" i="5"/>
  <c r="J275" i="5"/>
  <c r="J259" i="5"/>
  <c r="J288" i="5"/>
  <c r="J278" i="5"/>
  <c r="J270" i="5" l="1"/>
  <c r="J271" i="5"/>
  <c r="J285" i="5"/>
  <c r="J280" i="5"/>
  <c r="J287" i="5"/>
  <c r="J289" i="5"/>
  <c r="J290" i="5"/>
  <c r="J300" i="5"/>
  <c r="J286" i="5"/>
  <c r="J291" i="5"/>
  <c r="J284" i="5"/>
  <c r="J303" i="5" l="1"/>
  <c r="J297" i="5"/>
  <c r="J282" i="5"/>
  <c r="J283" i="5"/>
  <c r="J299" i="5"/>
  <c r="J292" i="5"/>
  <c r="J298" i="5"/>
  <c r="J312" i="5"/>
  <c r="J302" i="5"/>
  <c r="J301" i="5"/>
  <c r="J296" i="5"/>
  <c r="J309" i="5" l="1"/>
  <c r="J308" i="5"/>
  <c r="J311" i="5"/>
  <c r="J314" i="5"/>
  <c r="J324" i="5"/>
  <c r="J315" i="5"/>
  <c r="J313" i="5"/>
  <c r="J310" i="5"/>
  <c r="J294" i="5"/>
  <c r="J304" i="5"/>
  <c r="J323" i="5"/>
  <c r="J295" i="5"/>
  <c r="J316" i="5" l="1"/>
  <c r="J321" i="5"/>
  <c r="J327" i="5"/>
  <c r="J306" i="5"/>
  <c r="J322" i="5"/>
  <c r="J326" i="5"/>
  <c r="J336" i="5"/>
  <c r="J307" i="5"/>
  <c r="J325" i="5"/>
  <c r="J320" i="5"/>
  <c r="J335" i="5" l="1"/>
  <c r="J318" i="5"/>
  <c r="J333" i="5"/>
  <c r="J339" i="5"/>
  <c r="J348" i="5"/>
  <c r="J319" i="5"/>
  <c r="J328" i="5"/>
  <c r="J337" i="5"/>
  <c r="J332" i="5"/>
  <c r="J338" i="5"/>
  <c r="J334" i="5"/>
  <c r="J345" i="5" l="1"/>
  <c r="J347" i="5"/>
  <c r="J350" i="5"/>
  <c r="J330" i="5"/>
  <c r="J360" i="5"/>
  <c r="J346" i="5"/>
  <c r="J344" i="5"/>
  <c r="J349" i="5"/>
  <c r="J351" i="5"/>
  <c r="J331" i="5"/>
  <c r="J340" i="5"/>
  <c r="J357" i="5" l="1"/>
  <c r="J342" i="5"/>
  <c r="J352" i="5"/>
  <c r="J355" i="5"/>
  <c r="J343" i="5"/>
  <c r="J362" i="5"/>
  <c r="J359" i="5"/>
  <c r="J356" i="5"/>
  <c r="J372" i="5"/>
  <c r="J361" i="5"/>
  <c r="J358" i="5"/>
  <c r="J363" i="5"/>
  <c r="J369" i="5" l="1"/>
  <c r="J371" i="5"/>
  <c r="J375" i="5"/>
  <c r="J364" i="5"/>
  <c r="J368" i="5"/>
  <c r="J354" i="5"/>
  <c r="J374" i="5"/>
  <c r="J370" i="5"/>
  <c r="J384" i="5"/>
  <c r="J373" i="5"/>
  <c r="J383" i="5" l="1"/>
  <c r="J381" i="5"/>
  <c r="J396" i="5"/>
  <c r="J367" i="5"/>
  <c r="J382" i="5"/>
  <c r="J376" i="5"/>
  <c r="J366" i="5"/>
  <c r="J385" i="5"/>
  <c r="J386" i="5"/>
  <c r="J380" i="5"/>
  <c r="J387" i="5"/>
  <c r="J399" i="5" l="1"/>
  <c r="J395" i="5"/>
  <c r="J393" i="5"/>
  <c r="J392" i="5"/>
  <c r="J398" i="5"/>
  <c r="J378" i="5"/>
  <c r="J408" i="5"/>
  <c r="J420" i="5"/>
  <c r="J397" i="5"/>
  <c r="J388" i="5"/>
  <c r="J394" i="5"/>
  <c r="J379" i="5"/>
  <c r="J405" i="5" l="1"/>
  <c r="J423" i="5"/>
  <c r="J390" i="5"/>
  <c r="J400" i="5"/>
  <c r="J404" i="5"/>
  <c r="J419" i="5"/>
  <c r="J406" i="5"/>
  <c r="J391" i="5"/>
  <c r="J407" i="5"/>
  <c r="J409" i="5"/>
  <c r="J421" i="5"/>
  <c r="J411" i="5"/>
  <c r="J410" i="5"/>
  <c r="J422" i="5"/>
  <c r="J402" i="5" l="1"/>
  <c r="J424" i="5"/>
  <c r="J417" i="5"/>
  <c r="J429" i="5"/>
  <c r="J416" i="5"/>
  <c r="J428" i="5"/>
  <c r="J415" i="5"/>
  <c r="J412" i="5"/>
  <c r="J403" i="5"/>
  <c r="J418" i="5"/>
  <c r="J430" i="5"/>
  <c r="J427" i="5" l="1"/>
  <c r="J414" i="5"/>
  <c r="J426" i="5"/>
</calcChain>
</file>

<file path=xl/sharedStrings.xml><?xml version="1.0" encoding="utf-8"?>
<sst xmlns="http://schemas.openxmlformats.org/spreadsheetml/2006/main" count="188" uniqueCount="68">
  <si>
    <t>Total KWH</t>
  </si>
  <si>
    <t>Air Force Base</t>
  </si>
  <si>
    <t>Ball Fields</t>
  </si>
  <si>
    <t>Customers</t>
  </si>
  <si>
    <t>Sales (KWH)</t>
  </si>
  <si>
    <t>Ball field forecast</t>
  </si>
  <si>
    <t>Ball field Variance</t>
  </si>
  <si>
    <t>Air Force forecast</t>
  </si>
  <si>
    <t>Air Force variance</t>
  </si>
  <si>
    <t>Other Revenue Class - Ball Fields:</t>
  </si>
  <si>
    <t>1)</t>
  </si>
  <si>
    <t>2)</t>
  </si>
  <si>
    <t>Other Revenue Class - Air Force Facility:</t>
  </si>
  <si>
    <t>Keep customer count constant.</t>
  </si>
  <si>
    <t>Sales/UPC</t>
  </si>
  <si>
    <t>3)</t>
  </si>
  <si>
    <t xml:space="preserve">Ball field total sales dropped during the end of the recession in Florida and continued to decline in the beginning of the "Recovery" period. </t>
  </si>
  <si>
    <t>All sales for ball fields are based on a monthly two-year moving average basis in order to minimize the impact of spikes.</t>
  </si>
  <si>
    <t>12 month variance</t>
  </si>
  <si>
    <t>Other DRAFT Forecast</t>
  </si>
  <si>
    <t>4)</t>
  </si>
  <si>
    <t>Variance</t>
  </si>
  <si>
    <t>5)</t>
  </si>
  <si>
    <t>The steep declines experienced at the end of the recession are over and for over two years, the number of ball fields (OS-2 tariff code) has remained flat.</t>
  </si>
  <si>
    <t>Mediation of spike from Jul-Oct 2013</t>
  </si>
  <si>
    <t>*</t>
  </si>
  <si>
    <t xml:space="preserve">The usage during the last year is much lower than normal. After speaking with the account rep for the Air Force base, it was determined that due to adjustments made to the other substation at PAFB, the customer was maximizing usage at that station and using this substation as back-up, thus explaining the declines. There have also been energy efficiency improvements made with this customer, further reducing the expected load. </t>
  </si>
  <si>
    <t>July-October 2013 had large spike due to work being completed at main station and a higher amount of load being pushed through this substation. An average of the previous two years (2011 &amp; 2012) for these months was used for the forecast calculation in order to remove the large spike from the forecast.</t>
  </si>
  <si>
    <t>All sales for the Air Force Base are based on a 2-year monthly moving average in order to minimize the spikes in usage*.</t>
  </si>
  <si>
    <t>&lt;&lt;&lt;Linked File</t>
  </si>
  <si>
    <t>2015 YTD variance</t>
  </si>
  <si>
    <t>2014 forecast</t>
  </si>
  <si>
    <t>Month</t>
  </si>
  <si>
    <t>Actual</t>
  </si>
  <si>
    <t>Note:  Values based on 2 year monthly moving averages</t>
  </si>
  <si>
    <t>Note:  Values based on 3 year monthly moving averages</t>
  </si>
  <si>
    <t xml:space="preserve">Note:  Values based on 2 year monthly moving averages
</t>
  </si>
  <si>
    <t xml:space="preserve">Note:  Values based on 3 year monthly moving averages
</t>
  </si>
  <si>
    <t>Note:  2014 based on 15% reductions</t>
  </si>
  <si>
    <t>2015 DRAFT forecast</t>
  </si>
  <si>
    <t>Total</t>
  </si>
  <si>
    <t>2014 Forecast</t>
  </si>
  <si>
    <t>15% Reduction</t>
  </si>
  <si>
    <t>10% Reduction</t>
  </si>
  <si>
    <t>No Reduction</t>
  </si>
  <si>
    <t>2014 - 15% Reduction</t>
  </si>
  <si>
    <t>2015 - 10% Reduction</t>
  </si>
  <si>
    <t>2015 - 5% Reduction</t>
  </si>
  <si>
    <t>2014 - 2.5% Reduction</t>
  </si>
  <si>
    <t>2015 - 2.5% Reduction</t>
  </si>
  <si>
    <t>2014 - 5% Reduction</t>
  </si>
  <si>
    <t>2.5% Reduction</t>
  </si>
  <si>
    <t>5% Reduction</t>
  </si>
  <si>
    <t>0.5% Reduction</t>
  </si>
  <si>
    <t>Reduce ball field sales by 2.5% through 2017. Beginning in January 2018, reduce sales by 0.5% going forward.</t>
  </si>
  <si>
    <t>Forecasting decline of one customer per year</t>
  </si>
  <si>
    <t xml:space="preserve">The sales at the Air Force base have been declining during the last several years, with large spikes in its history and higher usage during the summer months. </t>
  </si>
  <si>
    <t>Reduced sales by 10% through December 2015 in order to account for the recent declines.  Per Mark Hillman, no expected changes for the AFB over the next 3 years.</t>
  </si>
  <si>
    <t>2015 YTD actual total sales would have been 2.3% above the DRAFT forecast. YTD actual total sales are 11.1% below the 2014 forecast. The 12-month ending actual total sales would be 5.9% over the DRAFT forecast.  The 12-month ending actual total sales are 10.1% over the 2014 forecast.</t>
  </si>
  <si>
    <t>2015 YTD actual total sales would have been 1.4% above the DRAFT forecast. YTD actual total sales are 2.3% below the 2014 forecast. The 12-month ending actual total sales would be 0.0% over the DRAFT forecast.  The 12-month ending actual total sales are 5.9% over the 2014 forecast.</t>
  </si>
  <si>
    <t>Florida Power &amp; Light Company</t>
  </si>
  <si>
    <t>Docket No. 160021-EI</t>
  </si>
  <si>
    <t>Staff's Seventh Set of Interrogatories</t>
  </si>
  <si>
    <t>Interrogatory No. 160</t>
  </si>
  <si>
    <t>Attachment No. 1</t>
  </si>
  <si>
    <t>Tab 1 of 5</t>
  </si>
  <si>
    <t>Tab 2 of 5</t>
  </si>
  <si>
    <t>Tab 5 of 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</si>
</sst>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0000"/>
    <numFmt numFmtId="165" formatCode="0.0%"/>
    <numFmt numFmtId="166" formatCode="_(* #,##0_);_(* \(#,##0\);_(* &quot;-&quot;??_);_(@_)"/>
  </numFmts>
  <fonts count="17" x14ac:knownFonts="1">
    <font>
      <sz val="10"/>
      <name val="Arial"/>
    </font>
    <font>
      <sz val="10"/>
      <name val="Arial"/>
      <family val="2"/>
    </font>
    <font>
      <b/>
      <sz val="10"/>
      <name val="Arial"/>
      <family val="2"/>
    </font>
    <font>
      <sz val="10"/>
      <name val="Arial"/>
      <family val="2"/>
    </font>
    <font>
      <sz val="10"/>
      <color indexed="8"/>
      <name val="Arial"/>
      <family val="2"/>
    </font>
    <font>
      <b/>
      <sz val="10"/>
      <color indexed="8"/>
      <name val="Arial"/>
      <family val="2"/>
    </font>
    <font>
      <b/>
      <sz val="10"/>
      <color indexed="39"/>
      <name val="Arial"/>
      <family val="2"/>
    </font>
    <font>
      <b/>
      <u val="singleAccounting"/>
      <sz val="10"/>
      <color indexed="8"/>
      <name val="Arial"/>
      <family val="2"/>
    </font>
    <font>
      <sz val="10"/>
      <color indexed="8"/>
      <name val="Arial"/>
      <family val="2"/>
    </font>
    <font>
      <b/>
      <sz val="12"/>
      <color indexed="8"/>
      <name val="Arial"/>
      <family val="2"/>
    </font>
    <font>
      <sz val="10"/>
      <color indexed="39"/>
      <name val="Arial"/>
      <family val="2"/>
    </font>
    <font>
      <b/>
      <u val="singleAccounting"/>
      <sz val="14"/>
      <color indexed="8"/>
      <name val="Arial"/>
      <family val="2"/>
    </font>
    <font>
      <sz val="10"/>
      <color indexed="10"/>
      <name val="Arial"/>
      <family val="2"/>
    </font>
    <font>
      <sz val="11"/>
      <color theme="1"/>
      <name val="Calibri"/>
      <family val="2"/>
      <scheme val="minor"/>
    </font>
    <font>
      <b/>
      <sz val="12"/>
      <name val="Arial"/>
      <family val="2"/>
    </font>
    <font>
      <b/>
      <sz val="10"/>
      <color rgb="FFFF0000"/>
      <name val="Arial"/>
      <family val="2"/>
    </font>
    <font>
      <sz val="10"/>
      <color rgb="FFFF0000"/>
      <name val="Arial"/>
      <family val="2"/>
    </font>
  </fonts>
  <fills count="20">
    <fill>
      <patternFill patternType="none"/>
    </fill>
    <fill>
      <patternFill patternType="gray125"/>
    </fill>
    <fill>
      <patternFill patternType="solid">
        <fgColor indexed="45"/>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43"/>
        <bgColor indexed="64"/>
      </patternFill>
    </fill>
    <fill>
      <patternFill patternType="solid">
        <fgColor indexed="50"/>
      </patternFill>
    </fill>
    <fill>
      <patternFill patternType="lightUp">
        <fgColor indexed="48"/>
        <bgColor indexed="9"/>
      </patternFill>
    </fill>
    <fill>
      <patternFill patternType="solid">
        <fgColor indexed="54"/>
        <bgColor indexed="64"/>
      </patternFill>
    </fill>
    <fill>
      <patternFill patternType="solid">
        <fgColor indexed="40"/>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s>
  <borders count="11">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medium">
        <color indexed="48"/>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6">
    <xf numFmtId="0" fontId="0" fillId="0" borderId="0"/>
    <xf numFmtId="43" fontId="13" fillId="0" borderId="0" applyFont="0" applyFill="0" applyBorder="0" applyAlignment="0" applyProtection="0"/>
    <xf numFmtId="43" fontId="1" fillId="0" borderId="0" applyFont="0" applyFill="0" applyBorder="0" applyAlignment="0" applyProtection="0"/>
    <xf numFmtId="0" fontId="1" fillId="0" borderId="0"/>
    <xf numFmtId="9" fontId="13" fillId="0" borderId="0" applyFont="0" applyFill="0" applyBorder="0" applyAlignment="0" applyProtection="0"/>
    <xf numFmtId="9" fontId="1" fillId="0" borderId="0" applyFont="0" applyFill="0" applyBorder="0" applyAlignment="0" applyProtection="0"/>
    <xf numFmtId="4" fontId="5" fillId="10" borderId="1" applyNumberFormat="0" applyProtection="0">
      <alignment vertical="center"/>
    </xf>
    <xf numFmtId="4" fontId="6" fillId="11" borderId="1" applyNumberFormat="0" applyProtection="0">
      <alignment vertical="center"/>
    </xf>
    <xf numFmtId="4" fontId="5" fillId="11" borderId="1" applyNumberFormat="0" applyProtection="0">
      <alignment horizontal="left" vertical="center" indent="1"/>
    </xf>
    <xf numFmtId="0" fontId="5" fillId="11" borderId="1" applyNumberFormat="0" applyProtection="0">
      <alignment horizontal="left" vertical="top" indent="1"/>
    </xf>
    <xf numFmtId="4" fontId="7" fillId="0" borderId="0" applyNumberFormat="0" applyProtection="0">
      <alignment horizontal="left"/>
    </xf>
    <xf numFmtId="4" fontId="8" fillId="2" borderId="1" applyNumberFormat="0" applyProtection="0">
      <alignment horizontal="right" vertical="center"/>
    </xf>
    <xf numFmtId="4" fontId="8" fillId="3" borderId="1" applyNumberFormat="0" applyProtection="0">
      <alignment horizontal="right" vertical="center"/>
    </xf>
    <xf numFmtId="4" fontId="8" fillId="7" borderId="1" applyNumberFormat="0" applyProtection="0">
      <alignment horizontal="right" vertical="center"/>
    </xf>
    <xf numFmtId="4" fontId="8" fillId="5" borderId="1" applyNumberFormat="0" applyProtection="0">
      <alignment horizontal="right" vertical="center"/>
    </xf>
    <xf numFmtId="4" fontId="8" fillId="6" borderId="1" applyNumberFormat="0" applyProtection="0">
      <alignment horizontal="right" vertical="center"/>
    </xf>
    <xf numFmtId="4" fontId="8" fillId="9" borderId="1" applyNumberFormat="0" applyProtection="0">
      <alignment horizontal="right" vertical="center"/>
    </xf>
    <xf numFmtId="4" fontId="8" fillId="8" borderId="1" applyNumberFormat="0" applyProtection="0">
      <alignment horizontal="right" vertical="center"/>
    </xf>
    <xf numFmtId="4" fontId="8" fillId="12" borderId="1" applyNumberFormat="0" applyProtection="0">
      <alignment horizontal="right" vertical="center"/>
    </xf>
    <xf numFmtId="4" fontId="8" fillId="4" borderId="1" applyNumberFormat="0" applyProtection="0">
      <alignment horizontal="right" vertical="center"/>
    </xf>
    <xf numFmtId="4" fontId="5" fillId="13" borderId="2" applyNumberFormat="0" applyProtection="0">
      <alignment horizontal="left" vertical="center" indent="1"/>
    </xf>
    <xf numFmtId="4" fontId="8" fillId="0" borderId="0" applyNumberFormat="0" applyProtection="0">
      <alignment horizontal="left" vertical="center" indent="1"/>
    </xf>
    <xf numFmtId="4" fontId="9" fillId="14" borderId="0" applyNumberFormat="0" applyProtection="0">
      <alignment horizontal="left" vertical="center" indent="1"/>
    </xf>
    <xf numFmtId="4" fontId="8" fillId="15" borderId="1" applyNumberFormat="0" applyProtection="0">
      <alignment horizontal="right" vertical="center"/>
    </xf>
    <xf numFmtId="4" fontId="4" fillId="0" borderId="0" applyNumberFormat="0" applyProtection="0">
      <alignment horizontal="left" vertical="center" indent="1"/>
    </xf>
    <xf numFmtId="4" fontId="4" fillId="16" borderId="0" applyNumberFormat="0" applyProtection="0">
      <alignment horizontal="left" vertical="center" indent="1"/>
    </xf>
    <xf numFmtId="0" fontId="2" fillId="14" borderId="1" applyNumberFormat="0" applyProtection="0">
      <alignment horizontal="left" vertical="center" indent="1"/>
    </xf>
    <xf numFmtId="0" fontId="1" fillId="14" borderId="1" applyNumberFormat="0" applyProtection="0">
      <alignment horizontal="left" vertical="top" indent="1"/>
    </xf>
    <xf numFmtId="0" fontId="1" fillId="16" borderId="1" applyNumberFormat="0" applyProtection="0">
      <alignment horizontal="left" vertical="center" indent="1"/>
    </xf>
    <xf numFmtId="0" fontId="1" fillId="16" borderId="1" applyNumberFormat="0" applyProtection="0">
      <alignment horizontal="left" vertical="top" indent="1"/>
    </xf>
    <xf numFmtId="0" fontId="3" fillId="17" borderId="1" applyNumberFormat="0" applyProtection="0">
      <alignment horizontal="left" vertical="center" indent="1"/>
    </xf>
    <xf numFmtId="0" fontId="1" fillId="17" borderId="1" applyNumberFormat="0" applyProtection="0">
      <alignment horizontal="left" vertical="top" indent="1"/>
    </xf>
    <xf numFmtId="0" fontId="1" fillId="18" borderId="1" applyNumberFormat="0" applyProtection="0">
      <alignment horizontal="left" vertical="center" indent="1"/>
    </xf>
    <xf numFmtId="0" fontId="1" fillId="18" borderId="1" applyNumberFormat="0" applyProtection="0">
      <alignment horizontal="left" vertical="top" indent="1"/>
    </xf>
    <xf numFmtId="0" fontId="1" fillId="0" borderId="0"/>
    <xf numFmtId="4" fontId="8" fillId="19" borderId="1" applyNumberFormat="0" applyProtection="0">
      <alignment vertical="center"/>
    </xf>
    <xf numFmtId="4" fontId="10" fillId="19" borderId="1" applyNumberFormat="0" applyProtection="0">
      <alignment vertical="center"/>
    </xf>
    <xf numFmtId="4" fontId="8" fillId="19" borderId="1" applyNumberFormat="0" applyProtection="0">
      <alignment horizontal="left" vertical="center" indent="1"/>
    </xf>
    <xf numFmtId="0" fontId="8" fillId="19" borderId="1" applyNumberFormat="0" applyProtection="0">
      <alignment horizontal="left" vertical="top" indent="1"/>
    </xf>
    <xf numFmtId="4" fontId="8" fillId="0" borderId="0" applyNumberFormat="0" applyProtection="0">
      <alignment horizontal="right"/>
    </xf>
    <xf numFmtId="4" fontId="5" fillId="0" borderId="3" applyNumberFormat="0" applyProtection="0">
      <alignment horizontal="right" vertical="center"/>
    </xf>
    <xf numFmtId="4" fontId="5" fillId="0" borderId="0" applyNumberFormat="0" applyProtection="0">
      <alignment horizontal="left" vertical="center" wrapText="1" indent="1"/>
    </xf>
    <xf numFmtId="0" fontId="7" fillId="0" borderId="0" applyNumberFormat="0" applyProtection="0">
      <alignment horizontal="center" wrapText="1"/>
    </xf>
    <xf numFmtId="4" fontId="11" fillId="0" borderId="0" applyNumberFormat="0" applyProtection="0">
      <alignment horizontal="left"/>
    </xf>
    <xf numFmtId="4" fontId="12" fillId="0" borderId="0" applyNumberFormat="0" applyProtection="0">
      <alignment horizontal="right"/>
    </xf>
    <xf numFmtId="164" fontId="1" fillId="0" borderId="0">
      <alignment horizontal="left" wrapText="1"/>
    </xf>
  </cellStyleXfs>
  <cellXfs count="72">
    <xf numFmtId="0" fontId="0" fillId="0" borderId="0" xfId="0"/>
    <xf numFmtId="166" fontId="0" fillId="0" borderId="0" xfId="0" applyNumberFormat="1" applyFill="1" applyBorder="1"/>
    <xf numFmtId="0" fontId="0" fillId="0" borderId="0" xfId="0" applyFill="1" applyBorder="1"/>
    <xf numFmtId="14" fontId="0" fillId="0" borderId="0" xfId="0" applyNumberFormat="1" applyFill="1" applyBorder="1"/>
    <xf numFmtId="165" fontId="0" fillId="0" borderId="0" xfId="4" applyNumberFormat="1" applyFont="1" applyFill="1" applyBorder="1"/>
    <xf numFmtId="165" fontId="0" fillId="0" borderId="0" xfId="0" applyNumberFormat="1" applyFill="1" applyBorder="1"/>
    <xf numFmtId="165" fontId="0" fillId="0" borderId="4" xfId="0" applyNumberFormat="1" applyFill="1" applyBorder="1"/>
    <xf numFmtId="0" fontId="14" fillId="0" borderId="0" xfId="0" applyFont="1" applyAlignment="1">
      <alignment horizontal="center"/>
    </xf>
    <xf numFmtId="0" fontId="1" fillId="0" borderId="0" xfId="0" applyFont="1" applyAlignment="1">
      <alignment wrapText="1"/>
    </xf>
    <xf numFmtId="0" fontId="0" fillId="0" borderId="0" xfId="0" applyAlignment="1"/>
    <xf numFmtId="0" fontId="1" fillId="0" borderId="0" xfId="0" applyFont="1" applyAlignment="1"/>
    <xf numFmtId="0" fontId="0" fillId="0" borderId="0" xfId="0" applyAlignment="1">
      <alignment wrapText="1"/>
    </xf>
    <xf numFmtId="0" fontId="14" fillId="0" borderId="0" xfId="0" applyFont="1" applyAlignment="1">
      <alignment horizontal="center" wrapText="1"/>
    </xf>
    <xf numFmtId="0" fontId="2" fillId="0" borderId="0" xfId="0" applyFont="1" applyAlignment="1"/>
    <xf numFmtId="3" fontId="0" fillId="0" borderId="0" xfId="0" applyNumberFormat="1" applyFill="1" applyBorder="1"/>
    <xf numFmtId="0" fontId="0" fillId="0" borderId="0" xfId="0" applyAlignment="1"/>
    <xf numFmtId="166" fontId="0" fillId="0" borderId="0" xfId="1" applyNumberFormat="1" applyFont="1" applyFill="1" applyBorder="1"/>
    <xf numFmtId="0" fontId="0" fillId="0" borderId="0" xfId="0" applyFill="1" applyAlignment="1"/>
    <xf numFmtId="0" fontId="0" fillId="0" borderId="0" xfId="0" applyFill="1" applyAlignment="1">
      <alignment wrapText="1"/>
    </xf>
    <xf numFmtId="0" fontId="0" fillId="0" borderId="0" xfId="0" applyFill="1" applyAlignment="1"/>
    <xf numFmtId="0" fontId="1" fillId="0" borderId="0" xfId="0" applyFont="1" applyFill="1" applyAlignment="1"/>
    <xf numFmtId="0" fontId="1" fillId="0" borderId="0" xfId="0" applyFont="1" applyFill="1" applyAlignment="1">
      <alignment wrapText="1"/>
    </xf>
    <xf numFmtId="0" fontId="2" fillId="0" borderId="0" xfId="0" applyFont="1" applyFill="1" applyAlignment="1"/>
    <xf numFmtId="0" fontId="1" fillId="0" borderId="0" xfId="0" applyFont="1" applyFill="1" applyBorder="1" applyAlignment="1">
      <alignment horizontal="center"/>
    </xf>
    <xf numFmtId="0" fontId="1" fillId="0" borderId="0" xfId="0" applyFont="1" applyAlignment="1">
      <alignment horizontal="right" vertical="top"/>
    </xf>
    <xf numFmtId="0" fontId="0" fillId="0" borderId="0" xfId="0" applyFill="1" applyBorder="1" applyAlignment="1">
      <alignment wrapText="1"/>
    </xf>
    <xf numFmtId="0" fontId="2" fillId="0" borderId="0" xfId="0" applyFont="1" applyFill="1" applyBorder="1"/>
    <xf numFmtId="0" fontId="1" fillId="0" borderId="0" xfId="0" applyFont="1" applyFill="1" applyBorder="1"/>
    <xf numFmtId="165" fontId="1" fillId="0" borderId="0" xfId="0" applyNumberFormat="1" applyFont="1" applyFill="1" applyBorder="1"/>
    <xf numFmtId="166" fontId="1" fillId="0" borderId="0" xfId="0" applyNumberFormat="1" applyFont="1" applyFill="1" applyBorder="1"/>
    <xf numFmtId="166" fontId="15" fillId="0" borderId="0" xfId="0" applyNumberFormat="1" applyFont="1" applyFill="1" applyBorder="1"/>
    <xf numFmtId="165" fontId="2" fillId="0" borderId="0" xfId="0" applyNumberFormat="1" applyFont="1" applyFill="1" applyBorder="1"/>
    <xf numFmtId="165" fontId="2" fillId="0" borderId="0" xfId="4" applyNumberFormat="1" applyFont="1" applyFill="1" applyBorder="1"/>
    <xf numFmtId="0" fontId="2" fillId="0" borderId="0" xfId="0" applyFont="1" applyFill="1" applyBorder="1" applyAlignment="1">
      <alignment horizontal="center"/>
    </xf>
    <xf numFmtId="0" fontId="2" fillId="0" borderId="0" xfId="0" applyFont="1" applyFill="1" applyBorder="1" applyAlignment="1">
      <alignment horizontal="center" wrapText="1"/>
    </xf>
    <xf numFmtId="0" fontId="2" fillId="0" borderId="7" xfId="0" applyFont="1" applyFill="1" applyBorder="1" applyAlignment="1">
      <alignment horizontal="center" wrapText="1"/>
    </xf>
    <xf numFmtId="0" fontId="2" fillId="0" borderId="5" xfId="0" applyFont="1" applyFill="1" applyBorder="1" applyAlignment="1">
      <alignment horizontal="center" wrapText="1"/>
    </xf>
    <xf numFmtId="3" fontId="0" fillId="0" borderId="0" xfId="4" applyNumberFormat="1" applyFont="1" applyFill="1" applyBorder="1"/>
    <xf numFmtId="0" fontId="16" fillId="0" borderId="0" xfId="0" applyFont="1" applyFill="1" applyBorder="1"/>
    <xf numFmtId="165" fontId="1" fillId="0" borderId="0" xfId="4" applyNumberFormat="1" applyFont="1" applyFill="1" applyBorder="1"/>
    <xf numFmtId="0" fontId="0" fillId="0" borderId="0" xfId="0" applyFill="1" applyAlignment="1"/>
    <xf numFmtId="0" fontId="0" fillId="0" borderId="0" xfId="0" applyAlignment="1"/>
    <xf numFmtId="0" fontId="0" fillId="0" borderId="0" xfId="0" applyAlignment="1">
      <alignment wrapText="1"/>
    </xf>
    <xf numFmtId="0" fontId="0" fillId="0" borderId="0" xfId="0" applyFill="1"/>
    <xf numFmtId="0" fontId="2" fillId="0" borderId="6" xfId="0" applyFont="1" applyFill="1" applyBorder="1" applyAlignment="1">
      <alignment horizontal="center" wrapText="1"/>
    </xf>
    <xf numFmtId="0" fontId="1" fillId="0" borderId="0" xfId="0" applyFont="1" applyFill="1"/>
    <xf numFmtId="3" fontId="0" fillId="0" borderId="4" xfId="0" applyNumberFormat="1" applyFill="1" applyBorder="1"/>
    <xf numFmtId="14" fontId="1" fillId="0" borderId="0" xfId="0" applyNumberFormat="1" applyFont="1" applyFill="1"/>
    <xf numFmtId="165" fontId="0" fillId="0" borderId="0" xfId="0" applyNumberFormat="1" applyFill="1"/>
    <xf numFmtId="166" fontId="0" fillId="0" borderId="0" xfId="1" applyNumberFormat="1" applyFont="1" applyFill="1"/>
    <xf numFmtId="14" fontId="0" fillId="0" borderId="0" xfId="0" applyNumberFormat="1" applyFill="1"/>
    <xf numFmtId="14" fontId="0" fillId="0" borderId="4" xfId="0" applyNumberFormat="1" applyFill="1" applyBorder="1"/>
    <xf numFmtId="166" fontId="0" fillId="0" borderId="4" xfId="1" applyNumberFormat="1" applyFont="1" applyFill="1" applyBorder="1"/>
    <xf numFmtId="9" fontId="1" fillId="0" borderId="4" xfId="0" applyNumberFormat="1" applyFont="1" applyFill="1" applyBorder="1"/>
    <xf numFmtId="165" fontId="2" fillId="0" borderId="0" xfId="4" applyNumberFormat="1" applyFont="1" applyFill="1"/>
    <xf numFmtId="0" fontId="0" fillId="0" borderId="0" xfId="0" applyFill="1" applyAlignment="1">
      <alignment horizontal="left"/>
    </xf>
    <xf numFmtId="0" fontId="14" fillId="0" borderId="0" xfId="0" applyFont="1" applyAlignment="1">
      <alignment horizontal="center"/>
    </xf>
    <xf numFmtId="0" fontId="0" fillId="0" borderId="0" xfId="0" applyFill="1" applyAlignment="1"/>
    <xf numFmtId="0" fontId="1" fillId="0" borderId="0" xfId="0" applyFont="1" applyFill="1" applyAlignment="1"/>
    <xf numFmtId="0" fontId="1" fillId="0" borderId="0" xfId="0" applyFont="1" applyFill="1" applyAlignment="1">
      <alignment horizontal="left" wrapText="1"/>
    </xf>
    <xf numFmtId="0" fontId="0" fillId="0" borderId="0" xfId="0" applyFill="1" applyAlignment="1">
      <alignment horizontal="center"/>
    </xf>
    <xf numFmtId="0" fontId="1" fillId="0" borderId="0" xfId="0" applyFont="1" applyFill="1" applyAlignment="1">
      <alignment wrapText="1"/>
    </xf>
    <xf numFmtId="0" fontId="1" fillId="0" borderId="0" xfId="0" applyFont="1" applyAlignment="1"/>
    <xf numFmtId="0" fontId="0" fillId="0" borderId="0" xfId="0" applyAlignment="1"/>
    <xf numFmtId="0" fontId="1" fillId="0" borderId="0" xfId="0" applyFont="1" applyAlignment="1">
      <alignment wrapText="1"/>
    </xf>
    <xf numFmtId="0" fontId="0" fillId="0" borderId="0" xfId="0" applyAlignment="1">
      <alignment wrapText="1"/>
    </xf>
    <xf numFmtId="0" fontId="1" fillId="0" borderId="0" xfId="0" applyFont="1" applyAlignment="1">
      <alignment horizontal="left" wrapText="1"/>
    </xf>
    <xf numFmtId="0" fontId="2" fillId="0" borderId="8" xfId="0" applyFont="1" applyFill="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8" xfId="0" applyFont="1" applyFill="1" applyBorder="1" applyAlignment="1">
      <alignment horizontal="center" wrapText="1"/>
    </xf>
    <xf numFmtId="0" fontId="2" fillId="0" borderId="10" xfId="0" applyFont="1" applyFill="1" applyBorder="1" applyAlignment="1">
      <alignment horizontal="center" wrapText="1"/>
    </xf>
  </cellXfs>
  <cellStyles count="46">
    <cellStyle name="Comma" xfId="1" builtinId="3"/>
    <cellStyle name="Comma 2" xfId="2"/>
    <cellStyle name="Normal" xfId="0" builtinId="0"/>
    <cellStyle name="Normal 2" xfId="3"/>
    <cellStyle name="Percent" xfId="4" builtinId="5"/>
    <cellStyle name="Percent 2" xfId="5"/>
    <cellStyle name="SAPBEXaggData" xfId="6"/>
    <cellStyle name="SAPBEXaggDataEmph" xfId="7"/>
    <cellStyle name="SAPBEXaggItem" xfId="8"/>
    <cellStyle name="SAPBEXaggItemX" xfId="9"/>
    <cellStyle name="SAPBEXchaText" xfId="10"/>
    <cellStyle name="SAPBEXexcBad7" xfId="11"/>
    <cellStyle name="SAPBEXexcBad8" xfId="12"/>
    <cellStyle name="SAPBEXexcBad9" xfId="13"/>
    <cellStyle name="SAPBEXexcCritical4" xfId="14"/>
    <cellStyle name="SAPBEXexcCritical5" xfId="15"/>
    <cellStyle name="SAPBEXexcCritical6" xfId="16"/>
    <cellStyle name="SAPBEXexcGood1" xfId="17"/>
    <cellStyle name="SAPBEXexcGood2" xfId="18"/>
    <cellStyle name="SAPBEXexcGood3" xfId="19"/>
    <cellStyle name="SAPBEXfilterDrill" xfId="20"/>
    <cellStyle name="SAPBEXfilterItem" xfId="21"/>
    <cellStyle name="SAPBEXfilterText" xfId="22"/>
    <cellStyle name="SAPBEXformats" xfId="23"/>
    <cellStyle name="SAPBEXheaderItem" xfId="24"/>
    <cellStyle name="SAPBEXheaderText" xfId="25"/>
    <cellStyle name="SAPBEXHLevel0" xfId="26"/>
    <cellStyle name="SAPBEXHLevel0X" xfId="27"/>
    <cellStyle name="SAPBEXHLevel1" xfId="28"/>
    <cellStyle name="SAPBEXHLevel1X" xfId="29"/>
    <cellStyle name="SAPBEXHLevel2" xfId="30"/>
    <cellStyle name="SAPBEXHLevel2X" xfId="31"/>
    <cellStyle name="SAPBEXHLevel3" xfId="32"/>
    <cellStyle name="SAPBEXHLevel3X" xfId="33"/>
    <cellStyle name="SAPBEXinputData" xfId="34"/>
    <cellStyle name="SAPBEXresData" xfId="35"/>
    <cellStyle name="SAPBEXresDataEmph" xfId="36"/>
    <cellStyle name="SAPBEXresItem" xfId="37"/>
    <cellStyle name="SAPBEXresItemX" xfId="38"/>
    <cellStyle name="SAPBEXstdData" xfId="39"/>
    <cellStyle name="SAPBEXstdDataEmph" xfId="40"/>
    <cellStyle name="SAPBEXstdItem" xfId="41"/>
    <cellStyle name="SAPBEXstdItemX" xfId="42"/>
    <cellStyle name="SAPBEXtitle" xfId="43"/>
    <cellStyle name="SAPBEXundefined" xfId="44"/>
    <cellStyle name="Style 1" xfId="45"/>
  </cellStyles>
  <dxfs count="0"/>
  <tableStyles count="0" defaultTableStyle="TableStyleMedium9" defaultPivotStyle="PivotStyleLight16"/>
  <colors>
    <mruColors>
      <color rgb="FFFFFF99"/>
      <color rgb="FF0048B9"/>
      <color rgb="FFFEB705"/>
      <color rgb="FF3FBD3F"/>
    </mruColors>
  </colors>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7" Type="http://schemas.openxmlformats.org/officeDocument/2006/relationships/styles" Target="styles.xml" />
  <Relationship Id="rId6" Type="http://schemas.openxmlformats.org/officeDocument/2006/relationships/theme" Target="theme/theme1.xml" />
  <Relationship Id="rId8" Type="http://schemas.openxmlformats.org/officeDocument/2006/relationships/sharedStrings" Target="sharedStrings.xml" />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chartsheet" Target="chartsheets/sheet1.xml" />
  <Relationship Id="rId4" Type="http://schemas.openxmlformats.org/officeDocument/2006/relationships/chartsheet" Target="chartsheets/sheet2.xml" />
  <Relationship Id="rId5" Type="http://schemas.openxmlformats.org/officeDocument/2006/relationships/worksheet" Target="worksheets/sheet3.xml" />
  <Relationship Id="rId12" Type="http://schemas.openxmlformats.org/officeDocument/2006/relationships/customXml" Target="../customXml/item3.xml" />
  <Relationship Id="rId11" Type="http://schemas.openxmlformats.org/officeDocument/2006/relationships/customXml" Target="../customXml/item2.xml" />
  <Relationship Id="rId10" Type="http://schemas.openxmlformats.org/officeDocument/2006/relationships/customXml" Target="../customXml/item1.xml" />
  <Relationship Id="rId9" Type="http://schemas.openxmlformats.org/officeDocument/2006/relationships/calcChain" Target="calcChain.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cat>
            <c:numRef>
              <c:f>'Proposed Forecast- by type'!$A$11:$A$100</c:f>
              <c:numCache>
                <c:formatCode>m/d/yyyy</c:formatCode>
                <c:ptCount val="90"/>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numCache>
            </c:numRef>
          </c:cat>
          <c:val>
            <c:numRef>
              <c:f>'Proposed Forecast- by type'!$G$11:$G$100</c:f>
              <c:numCache>
                <c:formatCode>_(* #,##0_);_(* \(#,##0\);_(* "-"??_);_(@_)</c:formatCode>
                <c:ptCount val="90"/>
                <c:pt idx="0">
                  <c:v>1096711</c:v>
                </c:pt>
                <c:pt idx="1">
                  <c:v>1384284</c:v>
                </c:pt>
                <c:pt idx="2">
                  <c:v>1350682</c:v>
                </c:pt>
                <c:pt idx="3">
                  <c:v>1170841</c:v>
                </c:pt>
                <c:pt idx="4">
                  <c:v>1067456</c:v>
                </c:pt>
                <c:pt idx="5">
                  <c:v>1065681</c:v>
                </c:pt>
                <c:pt idx="6">
                  <c:v>983066</c:v>
                </c:pt>
                <c:pt idx="7">
                  <c:v>919070</c:v>
                </c:pt>
                <c:pt idx="8">
                  <c:v>1067309</c:v>
                </c:pt>
                <c:pt idx="9">
                  <c:v>1196636</c:v>
                </c:pt>
                <c:pt idx="10">
                  <c:v>1297408</c:v>
                </c:pt>
                <c:pt idx="11">
                  <c:v>1216217</c:v>
                </c:pt>
                <c:pt idx="12">
                  <c:v>1133956</c:v>
                </c:pt>
                <c:pt idx="13">
                  <c:v>1388309</c:v>
                </c:pt>
                <c:pt idx="14">
                  <c:v>1240286</c:v>
                </c:pt>
                <c:pt idx="15">
                  <c:v>1078244</c:v>
                </c:pt>
                <c:pt idx="16">
                  <c:v>1012297</c:v>
                </c:pt>
                <c:pt idx="17">
                  <c:v>903727</c:v>
                </c:pt>
                <c:pt idx="18">
                  <c:v>903192</c:v>
                </c:pt>
                <c:pt idx="19">
                  <c:v>885006</c:v>
                </c:pt>
                <c:pt idx="20">
                  <c:v>1046067</c:v>
                </c:pt>
                <c:pt idx="21">
                  <c:v>1221775</c:v>
                </c:pt>
                <c:pt idx="22">
                  <c:v>1276332</c:v>
                </c:pt>
                <c:pt idx="23">
                  <c:v>1249154</c:v>
                </c:pt>
                <c:pt idx="24">
                  <c:v>1052839</c:v>
                </c:pt>
                <c:pt idx="25">
                  <c:v>1154601</c:v>
                </c:pt>
                <c:pt idx="26">
                  <c:v>1167379</c:v>
                </c:pt>
                <c:pt idx="27">
                  <c:v>989193</c:v>
                </c:pt>
                <c:pt idx="28">
                  <c:v>973329</c:v>
                </c:pt>
                <c:pt idx="29">
                  <c:v>959596</c:v>
                </c:pt>
                <c:pt idx="30">
                  <c:v>954026</c:v>
                </c:pt>
                <c:pt idx="31">
                  <c:v>921784</c:v>
                </c:pt>
                <c:pt idx="32">
                  <c:v>1045861</c:v>
                </c:pt>
                <c:pt idx="33">
                  <c:v>1140991</c:v>
                </c:pt>
                <c:pt idx="34">
                  <c:v>1208127</c:v>
                </c:pt>
                <c:pt idx="35">
                  <c:v>1145607</c:v>
                </c:pt>
                <c:pt idx="36">
                  <c:v>1025632</c:v>
                </c:pt>
                <c:pt idx="37">
                  <c:v>1140068</c:v>
                </c:pt>
                <c:pt idx="38">
                  <c:v>1230430</c:v>
                </c:pt>
                <c:pt idx="39">
                  <c:v>1123486</c:v>
                </c:pt>
                <c:pt idx="40">
                  <c:v>1006923</c:v>
                </c:pt>
                <c:pt idx="41">
                  <c:v>987562</c:v>
                </c:pt>
                <c:pt idx="42">
                  <c:v>924286</c:v>
                </c:pt>
                <c:pt idx="43">
                  <c:v>904420</c:v>
                </c:pt>
                <c:pt idx="44">
                  <c:v>1055837</c:v>
                </c:pt>
                <c:pt idx="45">
                  <c:v>1129121</c:v>
                </c:pt>
                <c:pt idx="46">
                  <c:v>1120804</c:v>
                </c:pt>
                <c:pt idx="47">
                  <c:v>1116107</c:v>
                </c:pt>
                <c:pt idx="48">
                  <c:v>1022726</c:v>
                </c:pt>
                <c:pt idx="49">
                  <c:v>1059960</c:v>
                </c:pt>
                <c:pt idx="50">
                  <c:v>1158236</c:v>
                </c:pt>
                <c:pt idx="51">
                  <c:v>1042360</c:v>
                </c:pt>
                <c:pt idx="52">
                  <c:v>858877</c:v>
                </c:pt>
                <c:pt idx="53">
                  <c:v>860869</c:v>
                </c:pt>
                <c:pt idx="54">
                  <c:v>753136</c:v>
                </c:pt>
                <c:pt idx="55">
                  <c:v>803701</c:v>
                </c:pt>
                <c:pt idx="56">
                  <c:v>891962</c:v>
                </c:pt>
                <c:pt idx="57">
                  <c:v>1076211</c:v>
                </c:pt>
                <c:pt idx="58">
                  <c:v>1122975</c:v>
                </c:pt>
                <c:pt idx="59">
                  <c:v>1151684</c:v>
                </c:pt>
                <c:pt idx="60">
                  <c:v>903263</c:v>
                </c:pt>
                <c:pt idx="61">
                  <c:v>1124390</c:v>
                </c:pt>
                <c:pt idx="62">
                  <c:v>1109925</c:v>
                </c:pt>
                <c:pt idx="63">
                  <c:v>937985</c:v>
                </c:pt>
                <c:pt idx="64">
                  <c:v>884813</c:v>
                </c:pt>
                <c:pt idx="65">
                  <c:v>821135</c:v>
                </c:pt>
                <c:pt idx="66">
                  <c:v>764368</c:v>
                </c:pt>
                <c:pt idx="67">
                  <c:v>789236</c:v>
                </c:pt>
                <c:pt idx="68">
                  <c:v>957474</c:v>
                </c:pt>
                <c:pt idx="69">
                  <c:v>1023140</c:v>
                </c:pt>
                <c:pt idx="70">
                  <c:v>1142558</c:v>
                </c:pt>
                <c:pt idx="71">
                  <c:v>1045115</c:v>
                </c:pt>
                <c:pt idx="72">
                  <c:v>893542</c:v>
                </c:pt>
                <c:pt idx="73">
                  <c:v>1037077</c:v>
                </c:pt>
                <c:pt idx="74">
                  <c:v>1100267</c:v>
                </c:pt>
                <c:pt idx="75">
                  <c:v>915390</c:v>
                </c:pt>
                <c:pt idx="76">
                  <c:v>927409</c:v>
                </c:pt>
                <c:pt idx="77">
                  <c:v>867087</c:v>
                </c:pt>
                <c:pt idx="78">
                  <c:v>751333</c:v>
                </c:pt>
                <c:pt idx="79">
                  <c:v>746702</c:v>
                </c:pt>
                <c:pt idx="80">
                  <c:v>964676</c:v>
                </c:pt>
                <c:pt idx="81">
                  <c:v>972237</c:v>
                </c:pt>
                <c:pt idx="82">
                  <c:v>1136693</c:v>
                </c:pt>
                <c:pt idx="83">
                  <c:v>972313</c:v>
                </c:pt>
                <c:pt idx="84">
                  <c:v>904207</c:v>
                </c:pt>
                <c:pt idx="85">
                  <c:v>1012368</c:v>
                </c:pt>
                <c:pt idx="86">
                  <c:v>1089079</c:v>
                </c:pt>
                <c:pt idx="87">
                  <c:v>952745</c:v>
                </c:pt>
                <c:pt idx="88">
                  <c:v>883470</c:v>
                </c:pt>
                <c:pt idx="89">
                  <c:v>851796</c:v>
                </c:pt>
              </c:numCache>
            </c:numRef>
          </c:val>
          <c:smooth val="0"/>
        </c:ser>
        <c:dLbls>
          <c:showLegendKey val="0"/>
          <c:showVal val="0"/>
          <c:showCatName val="0"/>
          <c:showSerName val="0"/>
          <c:showPercent val="0"/>
          <c:showBubbleSize val="0"/>
        </c:dLbls>
        <c:marker val="1"/>
        <c:smooth val="0"/>
        <c:axId val="230684160"/>
        <c:axId val="230685696"/>
      </c:lineChart>
      <c:dateAx>
        <c:axId val="230684160"/>
        <c:scaling>
          <c:orientation val="minMax"/>
        </c:scaling>
        <c:delete val="0"/>
        <c:axPos val="b"/>
        <c:numFmt formatCode="m/d/yyyy" sourceLinked="1"/>
        <c:majorTickMark val="out"/>
        <c:minorTickMark val="none"/>
        <c:tickLblPos val="nextTo"/>
        <c:crossAx val="230685696"/>
        <c:crosses val="autoZero"/>
        <c:auto val="1"/>
        <c:lblOffset val="100"/>
        <c:baseTimeUnit val="months"/>
      </c:dateAx>
      <c:valAx>
        <c:axId val="230685696"/>
        <c:scaling>
          <c:orientation val="minMax"/>
        </c:scaling>
        <c:delete val="0"/>
        <c:axPos val="l"/>
        <c:majorGridlines/>
        <c:numFmt formatCode="#,##0" sourceLinked="0"/>
        <c:majorTickMark val="out"/>
        <c:minorTickMark val="none"/>
        <c:tickLblPos val="nextTo"/>
        <c:crossAx val="230684160"/>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a:solidFill>
                <a:srgbClr val="FF0000"/>
              </a:solidFill>
            </a:ln>
          </c:spPr>
          <c:marker>
            <c:symbol val="none"/>
          </c:marker>
          <c:cat>
            <c:numRef>
              <c:f>'Proposed Forecast- by type'!$F$11:$F$100</c:f>
              <c:numCache>
                <c:formatCode>m/d/yyyy</c:formatCode>
                <c:ptCount val="90"/>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numCache>
            </c:numRef>
          </c:cat>
          <c:val>
            <c:numRef>
              <c:f>'Proposed Forecast- by type'!$H$11:$H$100</c:f>
              <c:numCache>
                <c:formatCode>_(* #,##0_);_(* \(#,##0\);_(* "-"??_);_(@_)</c:formatCode>
                <c:ptCount val="90"/>
                <c:pt idx="0">
                  <c:v>2158800</c:v>
                </c:pt>
                <c:pt idx="1">
                  <c:v>2142000</c:v>
                </c:pt>
                <c:pt idx="2">
                  <c:v>2251200</c:v>
                </c:pt>
                <c:pt idx="3">
                  <c:v>2326800</c:v>
                </c:pt>
                <c:pt idx="4">
                  <c:v>2419200</c:v>
                </c:pt>
                <c:pt idx="5">
                  <c:v>2276400</c:v>
                </c:pt>
                <c:pt idx="6">
                  <c:v>1411200</c:v>
                </c:pt>
                <c:pt idx="7">
                  <c:v>1310400</c:v>
                </c:pt>
                <c:pt idx="8">
                  <c:v>1394400</c:v>
                </c:pt>
                <c:pt idx="9">
                  <c:v>1268400</c:v>
                </c:pt>
                <c:pt idx="10">
                  <c:v>982800</c:v>
                </c:pt>
                <c:pt idx="11">
                  <c:v>1142400</c:v>
                </c:pt>
                <c:pt idx="12">
                  <c:v>2590368</c:v>
                </c:pt>
                <c:pt idx="13">
                  <c:v>949200</c:v>
                </c:pt>
                <c:pt idx="14">
                  <c:v>982800</c:v>
                </c:pt>
                <c:pt idx="15">
                  <c:v>1033200</c:v>
                </c:pt>
                <c:pt idx="16">
                  <c:v>1159200</c:v>
                </c:pt>
                <c:pt idx="17">
                  <c:v>3964800</c:v>
                </c:pt>
                <c:pt idx="18">
                  <c:v>3906000</c:v>
                </c:pt>
                <c:pt idx="19">
                  <c:v>2049600</c:v>
                </c:pt>
                <c:pt idx="20">
                  <c:v>1201200</c:v>
                </c:pt>
                <c:pt idx="21">
                  <c:v>1184400</c:v>
                </c:pt>
                <c:pt idx="22">
                  <c:v>1209600</c:v>
                </c:pt>
                <c:pt idx="23">
                  <c:v>1276800</c:v>
                </c:pt>
                <c:pt idx="24">
                  <c:v>1046844</c:v>
                </c:pt>
                <c:pt idx="25">
                  <c:v>940800</c:v>
                </c:pt>
                <c:pt idx="26">
                  <c:v>991200</c:v>
                </c:pt>
                <c:pt idx="27">
                  <c:v>1100400</c:v>
                </c:pt>
                <c:pt idx="28">
                  <c:v>1243200</c:v>
                </c:pt>
                <c:pt idx="29">
                  <c:v>1503600</c:v>
                </c:pt>
                <c:pt idx="30">
                  <c:v>1545600</c:v>
                </c:pt>
                <c:pt idx="31">
                  <c:v>1428000</c:v>
                </c:pt>
                <c:pt idx="32">
                  <c:v>1520400</c:v>
                </c:pt>
                <c:pt idx="33">
                  <c:v>1344000</c:v>
                </c:pt>
                <c:pt idx="34">
                  <c:v>1209600</c:v>
                </c:pt>
                <c:pt idx="35">
                  <c:v>1033200</c:v>
                </c:pt>
                <c:pt idx="36">
                  <c:v>974400</c:v>
                </c:pt>
                <c:pt idx="37">
                  <c:v>999600</c:v>
                </c:pt>
                <c:pt idx="38">
                  <c:v>1150800</c:v>
                </c:pt>
                <c:pt idx="39">
                  <c:v>1125600</c:v>
                </c:pt>
                <c:pt idx="40">
                  <c:v>1184400</c:v>
                </c:pt>
                <c:pt idx="41">
                  <c:v>1444800</c:v>
                </c:pt>
                <c:pt idx="42">
                  <c:v>1310400</c:v>
                </c:pt>
                <c:pt idx="43">
                  <c:v>1579200</c:v>
                </c:pt>
                <c:pt idx="44">
                  <c:v>1344000</c:v>
                </c:pt>
                <c:pt idx="45">
                  <c:v>1083600</c:v>
                </c:pt>
                <c:pt idx="46">
                  <c:v>1134000</c:v>
                </c:pt>
                <c:pt idx="47">
                  <c:v>1033400</c:v>
                </c:pt>
                <c:pt idx="48">
                  <c:v>1092000</c:v>
                </c:pt>
                <c:pt idx="49">
                  <c:v>982800</c:v>
                </c:pt>
                <c:pt idx="50">
                  <c:v>1092000</c:v>
                </c:pt>
                <c:pt idx="51">
                  <c:v>999600</c:v>
                </c:pt>
                <c:pt idx="52">
                  <c:v>1276800</c:v>
                </c:pt>
                <c:pt idx="53">
                  <c:v>1134000</c:v>
                </c:pt>
                <c:pt idx="54">
                  <c:v>1335600</c:v>
                </c:pt>
                <c:pt idx="55">
                  <c:v>1285200</c:v>
                </c:pt>
                <c:pt idx="56">
                  <c:v>1142400</c:v>
                </c:pt>
                <c:pt idx="57">
                  <c:v>1285200</c:v>
                </c:pt>
                <c:pt idx="58">
                  <c:v>982800</c:v>
                </c:pt>
                <c:pt idx="59">
                  <c:v>949200</c:v>
                </c:pt>
                <c:pt idx="60">
                  <c:v>1100400</c:v>
                </c:pt>
                <c:pt idx="61">
                  <c:v>856800</c:v>
                </c:pt>
                <c:pt idx="62">
                  <c:v>898800</c:v>
                </c:pt>
                <c:pt idx="63">
                  <c:v>890400</c:v>
                </c:pt>
                <c:pt idx="64">
                  <c:v>966000</c:v>
                </c:pt>
                <c:pt idx="65">
                  <c:v>907200</c:v>
                </c:pt>
                <c:pt idx="66">
                  <c:v>2410800</c:v>
                </c:pt>
                <c:pt idx="67">
                  <c:v>2028621</c:v>
                </c:pt>
                <c:pt idx="68">
                  <c:v>2125200</c:v>
                </c:pt>
                <c:pt idx="69">
                  <c:v>1968290</c:v>
                </c:pt>
                <c:pt idx="70">
                  <c:v>999600</c:v>
                </c:pt>
                <c:pt idx="71">
                  <c:v>974400</c:v>
                </c:pt>
                <c:pt idx="72">
                  <c:v>814800</c:v>
                </c:pt>
                <c:pt idx="73">
                  <c:v>764400</c:v>
                </c:pt>
                <c:pt idx="74">
                  <c:v>764400</c:v>
                </c:pt>
                <c:pt idx="75">
                  <c:v>932400</c:v>
                </c:pt>
                <c:pt idx="76">
                  <c:v>1722000</c:v>
                </c:pt>
                <c:pt idx="77">
                  <c:v>1201200</c:v>
                </c:pt>
                <c:pt idx="78">
                  <c:v>1267618</c:v>
                </c:pt>
                <c:pt idx="79">
                  <c:v>1184400</c:v>
                </c:pt>
                <c:pt idx="80">
                  <c:v>1226400</c:v>
                </c:pt>
                <c:pt idx="81">
                  <c:v>1075200</c:v>
                </c:pt>
                <c:pt idx="82">
                  <c:v>873600</c:v>
                </c:pt>
                <c:pt idx="83">
                  <c:v>940800</c:v>
                </c:pt>
                <c:pt idx="84">
                  <c:v>781200</c:v>
                </c:pt>
                <c:pt idx="85">
                  <c:v>730800</c:v>
                </c:pt>
                <c:pt idx="86">
                  <c:v>945596</c:v>
                </c:pt>
                <c:pt idx="87">
                  <c:v>1041600</c:v>
                </c:pt>
                <c:pt idx="88">
                  <c:v>1058400</c:v>
                </c:pt>
                <c:pt idx="89">
                  <c:v>1184400</c:v>
                </c:pt>
              </c:numCache>
            </c:numRef>
          </c:val>
          <c:smooth val="0"/>
        </c:ser>
        <c:dLbls>
          <c:showLegendKey val="0"/>
          <c:showVal val="0"/>
          <c:showCatName val="0"/>
          <c:showSerName val="0"/>
          <c:showPercent val="0"/>
          <c:showBubbleSize val="0"/>
        </c:dLbls>
        <c:marker val="1"/>
        <c:smooth val="0"/>
        <c:axId val="240667648"/>
        <c:axId val="240702208"/>
      </c:lineChart>
      <c:dateAx>
        <c:axId val="240667648"/>
        <c:scaling>
          <c:orientation val="minMax"/>
        </c:scaling>
        <c:delete val="0"/>
        <c:axPos val="b"/>
        <c:numFmt formatCode="m/d/yyyy" sourceLinked="1"/>
        <c:majorTickMark val="out"/>
        <c:minorTickMark val="none"/>
        <c:tickLblPos val="nextTo"/>
        <c:crossAx val="240702208"/>
        <c:crosses val="autoZero"/>
        <c:auto val="1"/>
        <c:lblOffset val="100"/>
        <c:baseTimeUnit val="months"/>
      </c:dateAx>
      <c:valAx>
        <c:axId val="240702208"/>
        <c:scaling>
          <c:orientation val="minMax"/>
        </c:scaling>
        <c:delete val="0"/>
        <c:axPos val="l"/>
        <c:majorGridlines/>
        <c:numFmt formatCode="_(* #,##0_);_(* \(#,##0\);_(* &quot;-&quot;??_);_(@_)" sourceLinked="1"/>
        <c:majorTickMark val="out"/>
        <c:minorTickMark val="none"/>
        <c:tickLblPos val="nextTo"/>
        <c:crossAx val="240667648"/>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Ball Fields Total Sales (Kwh)</a:t>
            </a:r>
          </a:p>
        </c:rich>
      </c:tx>
      <c:overlay val="0"/>
    </c:title>
    <c:autoTitleDeleted val="0"/>
    <c:plotArea>
      <c:layout/>
      <c:lineChart>
        <c:grouping val="standard"/>
        <c:varyColors val="0"/>
        <c:ser>
          <c:idx val="0"/>
          <c:order val="0"/>
          <c:tx>
            <c:strRef>
              <c:f>'Proposed Forecast- by type'!$L$9:$O$9</c:f>
              <c:strCache>
                <c:ptCount val="1"/>
                <c:pt idx="0">
                  <c:v>2015 DRAFT forecast</c:v>
                </c:pt>
              </c:strCache>
            </c:strRef>
          </c:tx>
          <c:spPr>
            <a:ln>
              <a:solidFill>
                <a:srgbClr val="FEB705"/>
              </a:solidFill>
            </a:ln>
          </c:spPr>
          <c:marker>
            <c:symbol val="none"/>
          </c:marker>
          <c:cat>
            <c:numRef>
              <c:f>'Proposed Forecast- by type'!$A$11:$A$226</c:f>
              <c:numCache>
                <c:formatCode>m/d/yyyy</c:formatCode>
                <c:ptCount val="216"/>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numCache>
            </c:numRef>
          </c:cat>
          <c:val>
            <c:numRef>
              <c:f>'Proposed Forecast- by type'!$G$11:$G$226</c:f>
              <c:numCache>
                <c:formatCode>_(* #,##0_);_(* \(#,##0\);_(* "-"??_);_(@_)</c:formatCode>
                <c:ptCount val="216"/>
                <c:pt idx="0">
                  <c:v>1096711</c:v>
                </c:pt>
                <c:pt idx="1">
                  <c:v>1384284</c:v>
                </c:pt>
                <c:pt idx="2">
                  <c:v>1350682</c:v>
                </c:pt>
                <c:pt idx="3">
                  <c:v>1170841</c:v>
                </c:pt>
                <c:pt idx="4">
                  <c:v>1067456</c:v>
                </c:pt>
                <c:pt idx="5">
                  <c:v>1065681</c:v>
                </c:pt>
                <c:pt idx="6">
                  <c:v>983066</c:v>
                </c:pt>
                <c:pt idx="7">
                  <c:v>919070</c:v>
                </c:pt>
                <c:pt idx="8">
                  <c:v>1067309</c:v>
                </c:pt>
                <c:pt idx="9">
                  <c:v>1196636</c:v>
                </c:pt>
                <c:pt idx="10">
                  <c:v>1297408</c:v>
                </c:pt>
                <c:pt idx="11">
                  <c:v>1216217</c:v>
                </c:pt>
                <c:pt idx="12">
                  <c:v>1133956</c:v>
                </c:pt>
                <c:pt idx="13">
                  <c:v>1388309</c:v>
                </c:pt>
                <c:pt idx="14">
                  <c:v>1240286</c:v>
                </c:pt>
                <c:pt idx="15">
                  <c:v>1078244</c:v>
                </c:pt>
                <c:pt idx="16">
                  <c:v>1012297</c:v>
                </c:pt>
                <c:pt idx="17">
                  <c:v>903727</c:v>
                </c:pt>
                <c:pt idx="18">
                  <c:v>903192</c:v>
                </c:pt>
                <c:pt idx="19">
                  <c:v>885006</c:v>
                </c:pt>
                <c:pt idx="20">
                  <c:v>1046067</c:v>
                </c:pt>
                <c:pt idx="21">
                  <c:v>1221775</c:v>
                </c:pt>
                <c:pt idx="22">
                  <c:v>1276332</c:v>
                </c:pt>
                <c:pt idx="23">
                  <c:v>1249154</c:v>
                </c:pt>
                <c:pt idx="24">
                  <c:v>1052839</c:v>
                </c:pt>
                <c:pt idx="25">
                  <c:v>1154601</c:v>
                </c:pt>
                <c:pt idx="26">
                  <c:v>1167379</c:v>
                </c:pt>
                <c:pt idx="27">
                  <c:v>989193</c:v>
                </c:pt>
                <c:pt idx="28">
                  <c:v>973329</c:v>
                </c:pt>
                <c:pt idx="29">
                  <c:v>959596</c:v>
                </c:pt>
                <c:pt idx="30">
                  <c:v>954026</c:v>
                </c:pt>
                <c:pt idx="31">
                  <c:v>921784</c:v>
                </c:pt>
                <c:pt idx="32">
                  <c:v>1045861</c:v>
                </c:pt>
                <c:pt idx="33">
                  <c:v>1140991</c:v>
                </c:pt>
                <c:pt idx="34">
                  <c:v>1208127</c:v>
                </c:pt>
                <c:pt idx="35">
                  <c:v>1145607</c:v>
                </c:pt>
                <c:pt idx="36">
                  <c:v>1025632</c:v>
                </c:pt>
                <c:pt idx="37">
                  <c:v>1140068</c:v>
                </c:pt>
                <c:pt idx="38">
                  <c:v>1230430</c:v>
                </c:pt>
                <c:pt idx="39">
                  <c:v>1123486</c:v>
                </c:pt>
                <c:pt idx="40">
                  <c:v>1006923</c:v>
                </c:pt>
                <c:pt idx="41">
                  <c:v>987562</c:v>
                </c:pt>
                <c:pt idx="42">
                  <c:v>924286</c:v>
                </c:pt>
                <c:pt idx="43">
                  <c:v>904420</c:v>
                </c:pt>
                <c:pt idx="44">
                  <c:v>1055837</c:v>
                </c:pt>
                <c:pt idx="45">
                  <c:v>1129121</c:v>
                </c:pt>
                <c:pt idx="46">
                  <c:v>1120804</c:v>
                </c:pt>
                <c:pt idx="47">
                  <c:v>1116107</c:v>
                </c:pt>
                <c:pt idx="48">
                  <c:v>1022726</c:v>
                </c:pt>
                <c:pt idx="49">
                  <c:v>1059960</c:v>
                </c:pt>
                <c:pt idx="50">
                  <c:v>1158236</c:v>
                </c:pt>
                <c:pt idx="51">
                  <c:v>1042360</c:v>
                </c:pt>
                <c:pt idx="52">
                  <c:v>858877</c:v>
                </c:pt>
                <c:pt idx="53">
                  <c:v>860869</c:v>
                </c:pt>
                <c:pt idx="54">
                  <c:v>753136</c:v>
                </c:pt>
                <c:pt idx="55">
                  <c:v>803701</c:v>
                </c:pt>
                <c:pt idx="56">
                  <c:v>891962</c:v>
                </c:pt>
                <c:pt idx="57">
                  <c:v>1076211</c:v>
                </c:pt>
                <c:pt idx="58">
                  <c:v>1122975</c:v>
                </c:pt>
                <c:pt idx="59">
                  <c:v>1151684</c:v>
                </c:pt>
                <c:pt idx="60">
                  <c:v>903263</c:v>
                </c:pt>
                <c:pt idx="61">
                  <c:v>1124390</c:v>
                </c:pt>
                <c:pt idx="62">
                  <c:v>1109925</c:v>
                </c:pt>
                <c:pt idx="63">
                  <c:v>937985</c:v>
                </c:pt>
                <c:pt idx="64">
                  <c:v>884813</c:v>
                </c:pt>
                <c:pt idx="65">
                  <c:v>821135</c:v>
                </c:pt>
                <c:pt idx="66">
                  <c:v>764368</c:v>
                </c:pt>
                <c:pt idx="67">
                  <c:v>789236</c:v>
                </c:pt>
                <c:pt idx="68">
                  <c:v>957474</c:v>
                </c:pt>
                <c:pt idx="69">
                  <c:v>1023140</c:v>
                </c:pt>
                <c:pt idx="70">
                  <c:v>1142558</c:v>
                </c:pt>
                <c:pt idx="71">
                  <c:v>1045115</c:v>
                </c:pt>
                <c:pt idx="72">
                  <c:v>893542</c:v>
                </c:pt>
                <c:pt idx="73">
                  <c:v>1037077</c:v>
                </c:pt>
                <c:pt idx="74">
                  <c:v>1100267</c:v>
                </c:pt>
                <c:pt idx="75">
                  <c:v>915390</c:v>
                </c:pt>
                <c:pt idx="76">
                  <c:v>927409</c:v>
                </c:pt>
                <c:pt idx="77">
                  <c:v>867087</c:v>
                </c:pt>
                <c:pt idx="78">
                  <c:v>751333</c:v>
                </c:pt>
                <c:pt idx="79">
                  <c:v>746702</c:v>
                </c:pt>
                <c:pt idx="80">
                  <c:v>964676</c:v>
                </c:pt>
                <c:pt idx="81">
                  <c:v>972237</c:v>
                </c:pt>
                <c:pt idx="82">
                  <c:v>1136693</c:v>
                </c:pt>
                <c:pt idx="83">
                  <c:v>972313</c:v>
                </c:pt>
                <c:pt idx="84">
                  <c:v>904207</c:v>
                </c:pt>
                <c:pt idx="85">
                  <c:v>1012368</c:v>
                </c:pt>
                <c:pt idx="86">
                  <c:v>1089079</c:v>
                </c:pt>
                <c:pt idx="87">
                  <c:v>952745</c:v>
                </c:pt>
                <c:pt idx="88">
                  <c:v>883470</c:v>
                </c:pt>
                <c:pt idx="89">
                  <c:v>851796</c:v>
                </c:pt>
                <c:pt idx="90">
                  <c:v>738904.23749999993</c:v>
                </c:pt>
                <c:pt idx="91">
                  <c:v>748769.77500000002</c:v>
                </c:pt>
                <c:pt idx="92">
                  <c:v>937048.125</c:v>
                </c:pt>
                <c:pt idx="93">
                  <c:v>972746.28749999998</c:v>
                </c:pt>
                <c:pt idx="94">
                  <c:v>1111134.8625</c:v>
                </c:pt>
                <c:pt idx="95">
                  <c:v>983496.15</c:v>
                </c:pt>
                <c:pt idx="96">
                  <c:v>876402.63749999995</c:v>
                </c:pt>
                <c:pt idx="97">
                  <c:v>999104.4375</c:v>
                </c:pt>
                <c:pt idx="98">
                  <c:v>1067306.175</c:v>
                </c:pt>
                <c:pt idx="99">
                  <c:v>910715.8125</c:v>
                </c:pt>
                <c:pt idx="100">
                  <c:v>882803.51249999995</c:v>
                </c:pt>
                <c:pt idx="101">
                  <c:v>837955.46250000002</c:v>
                </c:pt>
                <c:pt idx="102">
                  <c:v>726490.65328124992</c:v>
                </c:pt>
                <c:pt idx="103">
                  <c:v>729042.49031249993</c:v>
                </c:pt>
                <c:pt idx="104">
                  <c:v>927090.51093749993</c:v>
                </c:pt>
                <c:pt idx="105">
                  <c:v>948179.35265625</c:v>
                </c:pt>
                <c:pt idx="106">
                  <c:v>1095816.0829687498</c:v>
                </c:pt>
                <c:pt idx="107">
                  <c:v>953456.96062499995</c:v>
                </c:pt>
                <c:pt idx="108">
                  <c:v>868047.19828124996</c:v>
                </c:pt>
                <c:pt idx="109">
                  <c:v>980592.81328124995</c:v>
                </c:pt>
                <c:pt idx="110">
                  <c:v>1051237.7728124999</c:v>
                </c:pt>
                <c:pt idx="111">
                  <c:v>908437.14609375002</c:v>
                </c:pt>
                <c:pt idx="112">
                  <c:v>861058.33734374994</c:v>
                </c:pt>
                <c:pt idx="113">
                  <c:v>823753.83796874993</c:v>
                </c:pt>
                <c:pt idx="114">
                  <c:v>714380.0092558593</c:v>
                </c:pt>
                <c:pt idx="115">
                  <c:v>720433.47933984362</c:v>
                </c:pt>
                <c:pt idx="116">
                  <c:v>908767.58501953119</c:v>
                </c:pt>
                <c:pt idx="117">
                  <c:v>936451.24957617186</c:v>
                </c:pt>
                <c:pt idx="118">
                  <c:v>1075888.5859160156</c:v>
                </c:pt>
                <c:pt idx="119">
                  <c:v>944264.6414296875</c:v>
                </c:pt>
                <c:pt idx="120">
                  <c:v>867863.79330117186</c:v>
                </c:pt>
                <c:pt idx="121">
                  <c:v>984899.38226367184</c:v>
                </c:pt>
                <c:pt idx="122">
                  <c:v>1053975.6140367186</c:v>
                </c:pt>
                <c:pt idx="123">
                  <c:v>905028.59690039058</c:v>
                </c:pt>
                <c:pt idx="124">
                  <c:v>867571.2702972655</c:v>
                </c:pt>
                <c:pt idx="125">
                  <c:v>826700.37698320299</c:v>
                </c:pt>
                <c:pt idx="126">
                  <c:v>716833.15461221174</c:v>
                </c:pt>
                <c:pt idx="127">
                  <c:v>721114.29490204086</c:v>
                </c:pt>
                <c:pt idx="128">
                  <c:v>913339.40273862297</c:v>
                </c:pt>
                <c:pt idx="129">
                  <c:v>937603.72461062984</c:v>
                </c:pt>
                <c:pt idx="130">
                  <c:v>1080423.0727701709</c:v>
                </c:pt>
                <c:pt idx="131">
                  <c:v>944116.49702220701</c:v>
                </c:pt>
                <c:pt idx="132">
                  <c:v>863615.71831225487</c:v>
                </c:pt>
                <c:pt idx="133">
                  <c:v>977832.36728359864</c:v>
                </c:pt>
                <c:pt idx="134">
                  <c:v>1047343.6599574862</c:v>
                </c:pt>
                <c:pt idx="135">
                  <c:v>902199.20713958493</c:v>
                </c:pt>
                <c:pt idx="136">
                  <c:v>859993.22980140522</c:v>
                </c:pt>
                <c:pt idx="137">
                  <c:v>821100.97193859657</c:v>
                </c:pt>
                <c:pt idx="138">
                  <c:v>712028.54902436538</c:v>
                </c:pt>
                <c:pt idx="139">
                  <c:v>717170.01768533757</c:v>
                </c:pt>
                <c:pt idx="140">
                  <c:v>906498.22640968161</c:v>
                </c:pt>
                <c:pt idx="141">
                  <c:v>932342.34965793393</c:v>
                </c:pt>
                <c:pt idx="142">
                  <c:v>1072765.0501963776</c:v>
                </c:pt>
                <c:pt idx="143">
                  <c:v>939469.61637981748</c:v>
                </c:pt>
                <c:pt idx="144">
                  <c:v>861411.05702767975</c:v>
                </c:pt>
                <c:pt idx="145">
                  <c:v>976459.04539976711</c:v>
                </c:pt>
                <c:pt idx="146">
                  <c:v>1045406.3388121168</c:v>
                </c:pt>
                <c:pt idx="147">
                  <c:v>899095.83250988787</c:v>
                </c:pt>
                <c:pt idx="148">
                  <c:v>859463.33879908873</c:v>
                </c:pt>
                <c:pt idx="149">
                  <c:v>819781.17108859529</c:v>
                </c:pt>
                <c:pt idx="150">
                  <c:v>710858.69755919708</c:v>
                </c:pt>
                <c:pt idx="151">
                  <c:v>715546.44551222085</c:v>
                </c:pt>
                <c:pt idx="152">
                  <c:v>905369.22050128144</c:v>
                </c:pt>
                <c:pt idx="153">
                  <c:v>930298.17194861046</c:v>
                </c:pt>
                <c:pt idx="154">
                  <c:v>1071211.0911758579</c:v>
                </c:pt>
                <c:pt idx="155">
                  <c:v>937084.09141750715</c:v>
                </c:pt>
                <c:pt idx="156">
                  <c:v>858200.82073161739</c:v>
                </c:pt>
                <c:pt idx="157">
                  <c:v>972259.97780997446</c:v>
                </c:pt>
                <c:pt idx="158">
                  <c:v>1041143.1243878775</c:v>
                </c:pt>
                <c:pt idx="159">
                  <c:v>896144.28222561267</c:v>
                </c:pt>
                <c:pt idx="160">
                  <c:v>855429.64287874568</c:v>
                </c:pt>
                <c:pt idx="161">
                  <c:v>816338.866156028</c:v>
                </c:pt>
                <c:pt idx="162">
                  <c:v>707886.40517532232</c:v>
                </c:pt>
                <c:pt idx="163">
                  <c:v>712776.44044078526</c:v>
                </c:pt>
                <c:pt idx="164">
                  <c:v>901404.05483820406</c:v>
                </c:pt>
                <c:pt idx="165">
                  <c:v>926663.65949925594</c:v>
                </c:pt>
                <c:pt idx="166">
                  <c:v>1066628.1303326872</c:v>
                </c:pt>
                <c:pt idx="167">
                  <c:v>933585.46962916909</c:v>
                </c:pt>
                <c:pt idx="168">
                  <c:v>855506.90918525029</c:v>
                </c:pt>
                <c:pt idx="169">
                  <c:v>969487.71404684638</c:v>
                </c:pt>
                <c:pt idx="170">
                  <c:v>1038058.3579419971</c:v>
                </c:pt>
                <c:pt idx="171">
                  <c:v>893131.9570809115</c:v>
                </c:pt>
                <c:pt idx="172">
                  <c:v>853159.25838472263</c:v>
                </c:pt>
                <c:pt idx="173">
                  <c:v>813969.71852920006</c:v>
                </c:pt>
                <c:pt idx="174">
                  <c:v>705825.68861042336</c:v>
                </c:pt>
                <c:pt idx="175">
                  <c:v>710590.63576162048</c:v>
                </c:pt>
                <c:pt idx="176">
                  <c:v>898869.70448139403</c:v>
                </c:pt>
                <c:pt idx="177">
                  <c:v>923838.5111453135</c:v>
                </c:pt>
                <c:pt idx="178">
                  <c:v>1063575.0127005011</c:v>
                </c:pt>
                <c:pt idx="179">
                  <c:v>930658.1066207214</c:v>
                </c:pt>
                <c:pt idx="180">
                  <c:v>852569.5956336417</c:v>
                </c:pt>
                <c:pt idx="181">
                  <c:v>966019.47669876833</c:v>
                </c:pt>
                <c:pt idx="182">
                  <c:v>1034402.7374591127</c:v>
                </c:pt>
                <c:pt idx="183">
                  <c:v>890164.92905499577</c:v>
                </c:pt>
                <c:pt idx="184">
                  <c:v>850022.97837857553</c:v>
                </c:pt>
                <c:pt idx="185">
                  <c:v>811078.52088090091</c:v>
                </c:pt>
                <c:pt idx="186">
                  <c:v>703321.76665840845</c:v>
                </c:pt>
                <c:pt idx="187">
                  <c:v>708125.12041069684</c:v>
                </c:pt>
                <c:pt idx="188">
                  <c:v>895636.19526150008</c:v>
                </c:pt>
                <c:pt idx="189">
                  <c:v>920624.82989567332</c:v>
                </c:pt>
                <c:pt idx="190">
                  <c:v>1059776.0636590112</c:v>
                </c:pt>
                <c:pt idx="191">
                  <c:v>927461.1791843205</c:v>
                </c:pt>
                <c:pt idx="192">
                  <c:v>849768.06114739878</c:v>
                </c:pt>
                <c:pt idx="193">
                  <c:v>962914.82739594334</c:v>
                </c:pt>
                <c:pt idx="194">
                  <c:v>1031049.394962052</c:v>
                </c:pt>
                <c:pt idx="195">
                  <c:v>887190.2008526139</c:v>
                </c:pt>
                <c:pt idx="196">
                  <c:v>847333.16278974072</c:v>
                </c:pt>
                <c:pt idx="197">
                  <c:v>808461.49910652521</c:v>
                </c:pt>
                <c:pt idx="198">
                  <c:v>701050.85899624391</c:v>
                </c:pt>
                <c:pt idx="199">
                  <c:v>705811.08869572787</c:v>
                </c:pt>
                <c:pt idx="200">
                  <c:v>892766.68512208981</c:v>
                </c:pt>
                <c:pt idx="201">
                  <c:v>917620.51216789091</c:v>
                </c:pt>
                <c:pt idx="202">
                  <c:v>1056367.1604888574</c:v>
                </c:pt>
                <c:pt idx="203">
                  <c:v>924414.34468800831</c:v>
                </c:pt>
                <c:pt idx="204">
                  <c:v>846912.98424856772</c:v>
                </c:pt>
                <c:pt idx="205">
                  <c:v>959644.81628711906</c:v>
                </c:pt>
                <c:pt idx="206">
                  <c:v>1027562.4358795295</c:v>
                </c:pt>
                <c:pt idx="207">
                  <c:v>884234.17712903582</c:v>
                </c:pt>
                <c:pt idx="208">
                  <c:v>844434.68023123743</c:v>
                </c:pt>
                <c:pt idx="209">
                  <c:v>805721.15994374454</c:v>
                </c:pt>
                <c:pt idx="210">
                  <c:v>698675.38126318948</c:v>
                </c:pt>
                <c:pt idx="211">
                  <c:v>703433.2640304463</c:v>
                </c:pt>
                <c:pt idx="212">
                  <c:v>889730.43299083586</c:v>
                </c:pt>
                <c:pt idx="213">
                  <c:v>914527.05767662323</c:v>
                </c:pt>
                <c:pt idx="214">
                  <c:v>1052781.2540135644</c:v>
                </c:pt>
                <c:pt idx="215">
                  <c:v>921308.07312648359</c:v>
                </c:pt>
              </c:numCache>
            </c:numRef>
          </c:val>
          <c:smooth val="0"/>
        </c:ser>
        <c:ser>
          <c:idx val="1"/>
          <c:order val="1"/>
          <c:tx>
            <c:strRef>
              <c:f>'Proposed Forecast- by type'!$R$9:$U$9</c:f>
              <c:strCache>
                <c:ptCount val="1"/>
                <c:pt idx="0">
                  <c:v>2014 Forecast</c:v>
                </c:pt>
              </c:strCache>
            </c:strRef>
          </c:tx>
          <c:spPr>
            <a:ln>
              <a:solidFill>
                <a:srgbClr val="0048B9"/>
              </a:solidFill>
            </a:ln>
          </c:spPr>
          <c:marker>
            <c:symbol val="none"/>
          </c:marker>
          <c:cat>
            <c:numRef>
              <c:f>'Proposed Forecast- by type'!$A$11:$A$226</c:f>
              <c:numCache>
                <c:formatCode>m/d/yyyy</c:formatCode>
                <c:ptCount val="216"/>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numCache>
            </c:numRef>
          </c:cat>
          <c:val>
            <c:numRef>
              <c:f>'Proposed Forecast- by type'!$Y$11:$Y$226</c:f>
              <c:numCache>
                <c:formatCode>General</c:formatCode>
                <c:ptCount val="216"/>
                <c:pt idx="48" formatCode="_(* #,##0_);_(* \(#,##0\);_(* &quot;-&quot;??_);_(@_)">
                  <c:v>1022726</c:v>
                </c:pt>
                <c:pt idx="49" formatCode="_(* #,##0_);_(* \(#,##0\);_(* &quot;-&quot;??_);_(@_)">
                  <c:v>1059960</c:v>
                </c:pt>
                <c:pt idx="50" formatCode="_(* #,##0_);_(* \(#,##0\);_(* &quot;-&quot;??_);_(@_)">
                  <c:v>1158236</c:v>
                </c:pt>
                <c:pt idx="51" formatCode="_(* #,##0_);_(* \(#,##0\);_(* &quot;-&quot;??_);_(@_)">
                  <c:v>1042360</c:v>
                </c:pt>
                <c:pt idx="52" formatCode="_(* #,##0_);_(* \(#,##0\);_(* &quot;-&quot;??_);_(@_)">
                  <c:v>858877</c:v>
                </c:pt>
                <c:pt idx="53" formatCode="_(* #,##0_);_(* \(#,##0\);_(* &quot;-&quot;??_);_(@_)">
                  <c:v>860869</c:v>
                </c:pt>
                <c:pt idx="54" formatCode="_(* #,##0_);_(* \(#,##0\);_(* &quot;-&quot;??_);_(@_)">
                  <c:v>753136</c:v>
                </c:pt>
                <c:pt idx="55" formatCode="_(* #,##0_);_(* \(#,##0\);_(* &quot;-&quot;??_);_(@_)">
                  <c:v>803701</c:v>
                </c:pt>
                <c:pt idx="56" formatCode="_(* #,##0_);_(* \(#,##0\);_(* &quot;-&quot;??_);_(@_)">
                  <c:v>891962</c:v>
                </c:pt>
                <c:pt idx="57" formatCode="_(* #,##0_);_(* \(#,##0\);_(* &quot;-&quot;??_);_(@_)">
                  <c:v>1076211</c:v>
                </c:pt>
                <c:pt idx="58" formatCode="_(* #,##0_);_(* \(#,##0\);_(* &quot;-&quot;??_);_(@_)">
                  <c:v>1122975</c:v>
                </c:pt>
                <c:pt idx="59" formatCode="_(* #,##0_);_(* \(#,##0\);_(* &quot;-&quot;??_);_(@_)">
                  <c:v>1151684</c:v>
                </c:pt>
                <c:pt idx="60" formatCode="_(* #,##0_);_(* \(#,##0\);_(* &quot;-&quot;??_);_(@_)">
                  <c:v>903263</c:v>
                </c:pt>
                <c:pt idx="61" formatCode="_(* #,##0_);_(* \(#,##0\);_(* &quot;-&quot;??_);_(@_)">
                  <c:v>1124390</c:v>
                </c:pt>
                <c:pt idx="62" formatCode="_(* #,##0_);_(* \(#,##0\);_(* &quot;-&quot;??_);_(@_)">
                  <c:v>1109925</c:v>
                </c:pt>
                <c:pt idx="63" formatCode="_(* #,##0_);_(* \(#,##0\);_(* &quot;-&quot;??_);_(@_)">
                  <c:v>937985</c:v>
                </c:pt>
                <c:pt idx="64" formatCode="_(* #,##0_);_(* \(#,##0\);_(* &quot;-&quot;??_);_(@_)">
                  <c:v>884813</c:v>
                </c:pt>
                <c:pt idx="65" formatCode="_(* #,##0_);_(* \(#,##0\);_(* &quot;-&quot;??_);_(@_)">
                  <c:v>821135</c:v>
                </c:pt>
                <c:pt idx="66" formatCode="_(* #,##0_);_(* \(#,##0\);_(* &quot;-&quot;??_);_(@_)">
                  <c:v>764368</c:v>
                </c:pt>
                <c:pt idx="67" formatCode="_(* #,##0_);_(* \(#,##0\);_(* &quot;-&quot;??_);_(@_)">
                  <c:v>789236</c:v>
                </c:pt>
                <c:pt idx="68" formatCode="_(* #,##0_);_(* \(#,##0\);_(* &quot;-&quot;??_);_(@_)">
                  <c:v>957474</c:v>
                </c:pt>
                <c:pt idx="69" formatCode="_(* #,##0_);_(* \(#,##0\);_(* &quot;-&quot;??_);_(@_)">
                  <c:v>1023140</c:v>
                </c:pt>
                <c:pt idx="70" formatCode="_(* #,##0_);_(* \(#,##0\);_(* &quot;-&quot;??_);_(@_)">
                  <c:v>1142558</c:v>
                </c:pt>
                <c:pt idx="71" formatCode="_(* #,##0_);_(* \(#,##0\);_(* &quot;-&quot;??_);_(@_)">
                  <c:v>1045115</c:v>
                </c:pt>
                <c:pt idx="72" formatCode="_(* #,##0_);_(* \(#,##0\);_(* &quot;-&quot;??_);_(@_)">
                  <c:v>893542</c:v>
                </c:pt>
                <c:pt idx="73" formatCode="_(* #,##0_);_(* \(#,##0\);_(* &quot;-&quot;??_);_(@_)">
                  <c:v>1037077</c:v>
                </c:pt>
                <c:pt idx="74" formatCode="_(* #,##0_);_(* \(#,##0\);_(* &quot;-&quot;??_);_(@_)">
                  <c:v>1100267</c:v>
                </c:pt>
                <c:pt idx="75" formatCode="_(* #,##0_);_(* \(#,##0\);_(* &quot;-&quot;??_);_(@_)">
                  <c:v>915390</c:v>
                </c:pt>
                <c:pt idx="76" formatCode="#,##0">
                  <c:v>927409</c:v>
                </c:pt>
                <c:pt idx="77" formatCode="#,##0">
                  <c:v>798951.89999999991</c:v>
                </c:pt>
                <c:pt idx="78" formatCode="#,##0">
                  <c:v>720814.4</c:v>
                </c:pt>
                <c:pt idx="79" formatCode="#,##0">
                  <c:v>756645.07499999995</c:v>
                </c:pt>
                <c:pt idx="80" formatCode="#,##0">
                  <c:v>878482.1</c:v>
                </c:pt>
                <c:pt idx="81" formatCode="#,##0">
                  <c:v>997191.72499999998</c:v>
                </c:pt>
                <c:pt idx="82" formatCode="#,##0">
                  <c:v>1076128.175</c:v>
                </c:pt>
                <c:pt idx="83" formatCode="#,##0">
                  <c:v>1043479.5249999999</c:v>
                </c:pt>
                <c:pt idx="84" formatCode="#,##0">
                  <c:v>875942.4375</c:v>
                </c:pt>
                <c:pt idx="85" formatCode="#,##0">
                  <c:v>1053715.1624999999</c:v>
                </c:pt>
                <c:pt idx="86" formatCode="#,##0">
                  <c:v>1077468.5999999999</c:v>
                </c:pt>
                <c:pt idx="87" formatCode="#,##0">
                  <c:v>903520.3125</c:v>
                </c:pt>
                <c:pt idx="88" formatCode="#,##0">
                  <c:v>883458.22499999998</c:v>
                </c:pt>
                <c:pt idx="89" formatCode="#,##0">
                  <c:v>789792.3637499999</c:v>
                </c:pt>
                <c:pt idx="90" formatCode="#,##0">
                  <c:v>724026.41999999993</c:v>
                </c:pt>
                <c:pt idx="91" formatCode="#,##0">
                  <c:v>753617.02406249999</c:v>
                </c:pt>
                <c:pt idx="92" formatCode="#,##0">
                  <c:v>895028.59875</c:v>
                </c:pt>
                <c:pt idx="93" formatCode="#,##0">
                  <c:v>984911.7159375</c:v>
                </c:pt>
                <c:pt idx="94" formatCode="#,##0">
                  <c:v>1081609.5103124999</c:v>
                </c:pt>
                <c:pt idx="95" formatCode="#,##0">
                  <c:v>1018189.8309374999</c:v>
                </c:pt>
                <c:pt idx="96" formatCode="#,##0">
                  <c:v>862623.66328124993</c:v>
                </c:pt>
                <c:pt idx="97" formatCode="#,##0">
                  <c:v>1019261.1792187499</c:v>
                </c:pt>
                <c:pt idx="98" formatCode="#,##0">
                  <c:v>1061646.1049999997</c:v>
                </c:pt>
                <c:pt idx="99" formatCode="#,##0">
                  <c:v>886718.77734375</c:v>
                </c:pt>
                <c:pt idx="100" formatCode="#,##0">
                  <c:v>882797.77218750003</c:v>
                </c:pt>
                <c:pt idx="101" formatCode="#,##0">
                  <c:v>774512.82857812499</c:v>
                </c:pt>
                <c:pt idx="102" formatCode="#,##0">
                  <c:v>704359.89974999987</c:v>
                </c:pt>
                <c:pt idx="103" formatCode="#,##0">
                  <c:v>736252.77329296875</c:v>
                </c:pt>
                <c:pt idx="104" formatCode="#,##0">
                  <c:v>864586.46564062499</c:v>
                </c:pt>
                <c:pt idx="105" formatCode="#,##0">
                  <c:v>966275.42745703121</c:v>
                </c:pt>
                <c:pt idx="106" formatCode="#,##0">
                  <c:v>1051897.1215898439</c:v>
                </c:pt>
                <c:pt idx="107" formatCode="#,##0">
                  <c:v>1005063.8110195311</c:v>
                </c:pt>
                <c:pt idx="108" formatCode="#,##0">
                  <c:v>847550.97413085925</c:v>
                </c:pt>
                <c:pt idx="109" formatCode="#,##0">
                  <c:v>1010575.9665878904</c:v>
                </c:pt>
                <c:pt idx="110" formatCode="#,##0">
                  <c:v>1042818.4186874998</c:v>
                </c:pt>
                <c:pt idx="111" formatCode="#,##0">
                  <c:v>872741.5562988281</c:v>
                </c:pt>
                <c:pt idx="112" formatCode="#,##0">
                  <c:v>861049.79862890614</c:v>
                </c:pt>
                <c:pt idx="113" formatCode="#,##0">
                  <c:v>762598.78125996084</c:v>
                </c:pt>
                <c:pt idx="114" formatCode="#,##0">
                  <c:v>696338.33087812492</c:v>
                </c:pt>
                <c:pt idx="115" formatCode="#,##0">
                  <c:v>726311.52621079108</c:v>
                </c:pt>
                <c:pt idx="116" formatCode="#,##0">
                  <c:v>857812.34389042959</c:v>
                </c:pt>
                <c:pt idx="117" formatCode="#,##0">
                  <c:v>951203.73240483389</c:v>
                </c:pt>
                <c:pt idx="118" formatCode="#,##0">
                  <c:v>1040084.4830523925</c:v>
                </c:pt>
                <c:pt idx="119" formatCode="#,##0">
                  <c:v>986336.15045405261</c:v>
                </c:pt>
                <c:pt idx="120" formatCode="#,##0">
                  <c:v>850811.88211252436</c:v>
                </c:pt>
                <c:pt idx="121" formatCode="#,##0">
                  <c:v>1009843.9800388035</c:v>
                </c:pt>
                <c:pt idx="122" formatCode="#,##0">
                  <c:v>1046971.1005345311</c:v>
                </c:pt>
                <c:pt idx="123" formatCode="#,##0">
                  <c:v>875331.51598718262</c:v>
                </c:pt>
                <c:pt idx="124" formatCode="#,##0">
                  <c:v>867564.16648116196</c:v>
                </c:pt>
                <c:pt idx="125" formatCode="#,##0">
                  <c:v>764713.0258944477</c:v>
                </c:pt>
                <c:pt idx="126" formatCode="#,##0">
                  <c:v>696847.36973749218</c:v>
                </c:pt>
                <c:pt idx="127" formatCode="#,##0">
                  <c:v>727625.73900312057</c:v>
                </c:pt>
                <c:pt idx="128" formatCode="#,##0">
                  <c:v>856893.4077416996</c:v>
                </c:pt>
                <c:pt idx="129" formatCode="#,##0">
                  <c:v>953945.88203127787</c:v>
                </c:pt>
                <c:pt idx="130" formatCode="#,##0">
                  <c:v>1040760.8483095126</c:v>
                </c:pt>
                <c:pt idx="131" formatCode="#,##0">
                  <c:v>990721.48083310784</c:v>
                </c:pt>
                <c:pt idx="132" formatCode="#,##0">
                  <c:v>844935.52098108339</c:v>
                </c:pt>
                <c:pt idx="133" formatCode="#,##0">
                  <c:v>1005158.9234467802</c:v>
                </c:pt>
                <c:pt idx="134" formatCode="#,##0">
                  <c:v>1039670.2858129604</c:v>
                </c:pt>
                <c:pt idx="135" formatCode="#,##0">
                  <c:v>869666.35346229037</c:v>
                </c:pt>
                <c:pt idx="136" formatCode="#,##0">
                  <c:v>859985.44764225895</c:v>
                </c:pt>
                <c:pt idx="137" formatCode="#,##0">
                  <c:v>759837.62405931833</c:v>
                </c:pt>
                <c:pt idx="138" formatCode="#,##0">
                  <c:v>693109.8860562694</c:v>
                </c:pt>
                <c:pt idx="139" formatCode="#,##0">
                  <c:v>723333.78944392106</c:v>
                </c:pt>
                <c:pt idx="140" formatCode="#,##0">
                  <c:v>853066.11143698427</c:v>
                </c:pt>
                <c:pt idx="141" formatCode="#,##0">
                  <c:v>947811.93318196561</c:v>
                </c:pt>
                <c:pt idx="142" formatCode="#,##0">
                  <c:v>1035220.5523525479</c:v>
                </c:pt>
                <c:pt idx="143" formatCode="#,##0">
                  <c:v>983586.17156536225</c:v>
                </c:pt>
                <c:pt idx="144" formatCode="#,##0">
                  <c:v>843634.33303906978</c:v>
                </c:pt>
                <c:pt idx="145" formatCode="#,##0">
                  <c:v>1002463.9444840779</c:v>
                </c:pt>
                <c:pt idx="146" formatCode="#,##0">
                  <c:v>1038104.0897078769</c:v>
                </c:pt>
                <c:pt idx="147" formatCode="#,##0">
                  <c:v>868136.44005111279</c:v>
                </c:pt>
                <c:pt idx="148" formatCode="#,##0">
                  <c:v>859455.93302640179</c:v>
                </c:pt>
                <c:pt idx="149" formatCode="#,##0">
                  <c:v>758463.94835199858</c:v>
                </c:pt>
                <c:pt idx="150" formatCode="#,##0">
                  <c:v>691503.73475739628</c:v>
                </c:pt>
                <c:pt idx="151" formatCode="#,##0">
                  <c:v>721852.36540240329</c:v>
                </c:pt>
                <c:pt idx="152" formatCode="#,##0">
                  <c:v>850704.86079139519</c:v>
                </c:pt>
                <c:pt idx="153" formatCode="#,##0">
                  <c:v>946124.51306858868</c:v>
                </c:pt>
                <c:pt idx="154" formatCode="#,##0">
                  <c:v>1032800.746829375</c:v>
                </c:pt>
                <c:pt idx="155" formatCode="#,##0">
                  <c:v>982218.05706823885</c:v>
                </c:pt>
                <c:pt idx="156" formatCode="#,##0">
                  <c:v>840063.50237502623</c:v>
                </c:pt>
                <c:pt idx="157" formatCode="#,##0">
                  <c:v>998792.3767956018</c:v>
                </c:pt>
                <c:pt idx="158" formatCode="#,##0">
                  <c:v>1033692.7518216165</c:v>
                </c:pt>
                <c:pt idx="159" formatCode="#,##0">
                  <c:v>864556.88977291808</c:v>
                </c:pt>
                <c:pt idx="160" formatCode="#,##0">
                  <c:v>855422.08688265865</c:v>
                </c:pt>
                <c:pt idx="161" formatCode="#,##0">
                  <c:v>755355.03227463015</c:v>
                </c:pt>
                <c:pt idx="162" formatCode="#,##0">
                  <c:v>688845.2763547987</c:v>
                </c:pt>
                <c:pt idx="163" formatCode="#,##0">
                  <c:v>718980.11203604634</c:v>
                </c:pt>
                <c:pt idx="164" formatCode="#,##0">
                  <c:v>847626.05868361879</c:v>
                </c:pt>
                <c:pt idx="165" formatCode="#,##0">
                  <c:v>942233.3820096507</c:v>
                </c:pt>
                <c:pt idx="166" formatCode="#,##0">
                  <c:v>1028840.5963430066</c:v>
                </c:pt>
                <c:pt idx="167" formatCode="#,##0">
                  <c:v>977987.60374521662</c:v>
                </c:pt>
                <c:pt idx="168" formatCode="#,##0">
                  <c:v>837639.67311851273</c:v>
                </c:pt>
                <c:pt idx="169" formatCode="#,##0">
                  <c:v>995625.01983664057</c:v>
                </c:pt>
                <c:pt idx="170" formatCode="#,##0">
                  <c:v>1030718.928660923</c:v>
                </c:pt>
                <c:pt idx="171" formatCode="#,##0">
                  <c:v>862014.93158745533</c:v>
                </c:pt>
                <c:pt idx="172" formatCode="#,##0">
                  <c:v>853151.81490475766</c:v>
                </c:pt>
                <c:pt idx="173" formatCode="#,##0">
                  <c:v>753124.94286174781</c:v>
                </c:pt>
                <c:pt idx="174" formatCode="#,##0">
                  <c:v>686723.63302831701</c:v>
                </c:pt>
                <c:pt idx="175" formatCode="#,##0">
                  <c:v>716814.15752562869</c:v>
                </c:pt>
                <c:pt idx="176" formatCode="#,##0">
                  <c:v>844919.63243881939</c:v>
                </c:pt>
                <c:pt idx="177" formatCode="#,##0">
                  <c:v>939458.05280142417</c:v>
                </c:pt>
                <c:pt idx="178" formatCode="#,##0">
                  <c:v>1025666.5682282599</c:v>
                </c:pt>
                <c:pt idx="179" formatCode="#,##0">
                  <c:v>975202.31625469413</c:v>
                </c:pt>
                <c:pt idx="180" formatCode="#,##0">
                  <c:v>834657.32980803552</c:v>
                </c:pt>
                <c:pt idx="181" formatCode="#,##0">
                  <c:v>992222.6548245406</c:v>
                </c:pt>
                <c:pt idx="182" formatCode="#,##0">
                  <c:v>1027044.8110400634</c:v>
                </c:pt>
                <c:pt idx="183" formatCode="#,##0">
                  <c:v>858969.48112678574</c:v>
                </c:pt>
                <c:pt idx="184" formatCode="#,##0">
                  <c:v>850015.51613923965</c:v>
                </c:pt>
                <c:pt idx="185" formatCode="#,##0">
                  <c:v>750468.787630348</c:v>
                </c:pt>
                <c:pt idx="186" formatCode="#,##0">
                  <c:v>684345.53241810016</c:v>
                </c:pt>
                <c:pt idx="187" formatCode="#,##0">
                  <c:v>714307.64910693327</c:v>
                </c:pt>
                <c:pt idx="188" formatCode="#,##0">
                  <c:v>842041.48133341304</c:v>
                </c:pt>
                <c:pt idx="189" formatCode="#,##0">
                  <c:v>936141.48881850974</c:v>
                </c:pt>
                <c:pt idx="190" formatCode="#,##0">
                  <c:v>1022117.3143742052</c:v>
                </c:pt>
                <c:pt idx="191" formatCode="#,##0">
                  <c:v>971711.98519995564</c:v>
                </c:pt>
                <c:pt idx="192" formatCode="#,##0">
                  <c:v>831967.75895595772</c:v>
                </c:pt>
                <c:pt idx="193" formatCode="#,##0">
                  <c:v>988954.21814393764</c:v>
                </c:pt>
                <c:pt idx="194" formatCode="#,##0">
                  <c:v>1023737.4605012408</c:v>
                </c:pt>
                <c:pt idx="195" formatCode="#,##0">
                  <c:v>856189.74532533495</c:v>
                </c:pt>
                <c:pt idx="196" formatCode="#,##0">
                  <c:v>847325.74719438865</c:v>
                </c:pt>
                <c:pt idx="197" formatCode="#,##0">
                  <c:v>748037.88091981772</c:v>
                </c:pt>
                <c:pt idx="198" formatCode="#,##0">
                  <c:v>682106.90980959253</c:v>
                </c:pt>
                <c:pt idx="199" formatCode="#,##0">
                  <c:v>711983.09879969968</c:v>
                </c:pt>
                <c:pt idx="200" formatCode="#,##0">
                  <c:v>839263.15410168574</c:v>
                </c:pt>
                <c:pt idx="201" formatCode="#,##0">
                  <c:v>933110.77195591712</c:v>
                </c:pt>
                <c:pt idx="202" formatCode="#,##0">
                  <c:v>1018772.4815947264</c:v>
                </c:pt>
                <c:pt idx="203" formatCode="#,##0">
                  <c:v>968589.86497368827</c:v>
                </c:pt>
                <c:pt idx="204" formatCode="#,##0">
                  <c:v>829145.98166008666</c:v>
                </c:pt>
                <c:pt idx="205" formatCode="#,##0">
                  <c:v>985635.49430181785</c:v>
                </c:pt>
                <c:pt idx="206" formatCode="#,##0">
                  <c:v>1020264.1800917988</c:v>
                </c:pt>
                <c:pt idx="207" formatCode="#,##0">
                  <c:v>853291.71515992994</c:v>
                </c:pt>
                <c:pt idx="208" formatCode="#,##0">
                  <c:v>844427.27850848017</c:v>
                </c:pt>
                <c:pt idx="209" formatCode="#,##0">
                  <c:v>745507.06760370755</c:v>
                </c:pt>
                <c:pt idx="210" formatCode="#,##0">
                  <c:v>679810.09000827721</c:v>
                </c:pt>
                <c:pt idx="211" formatCode="#,##0">
                  <c:v>709579.64708354988</c:v>
                </c:pt>
                <c:pt idx="212" formatCode="#,##0">
                  <c:v>836449.05612896162</c:v>
                </c:pt>
                <c:pt idx="213" formatCode="#,##0">
                  <c:v>929952.99973527738</c:v>
                </c:pt>
                <c:pt idx="214" formatCode="#,##0">
                  <c:v>1015342.6734945435</c:v>
                </c:pt>
                <c:pt idx="215" formatCode="#,##0">
                  <c:v>965300.17046138784</c:v>
                </c:pt>
              </c:numCache>
            </c:numRef>
          </c:val>
          <c:smooth val="0"/>
        </c:ser>
        <c:dLbls>
          <c:showLegendKey val="0"/>
          <c:showVal val="0"/>
          <c:showCatName val="0"/>
          <c:showSerName val="0"/>
          <c:showPercent val="0"/>
          <c:showBubbleSize val="0"/>
        </c:dLbls>
        <c:marker val="1"/>
        <c:smooth val="0"/>
        <c:axId val="241902720"/>
        <c:axId val="241904256"/>
      </c:lineChart>
      <c:dateAx>
        <c:axId val="241902720"/>
        <c:scaling>
          <c:orientation val="minMax"/>
        </c:scaling>
        <c:delete val="0"/>
        <c:axPos val="b"/>
        <c:numFmt formatCode="m/d/yyyy" sourceLinked="1"/>
        <c:majorTickMark val="out"/>
        <c:minorTickMark val="none"/>
        <c:tickLblPos val="nextTo"/>
        <c:spPr>
          <a:ln>
            <a:solidFill>
              <a:schemeClr val="accent1"/>
            </a:solidFill>
          </a:ln>
        </c:spPr>
        <c:txPr>
          <a:bodyPr/>
          <a:lstStyle/>
          <a:p>
            <a:pPr>
              <a:defRPr b="1"/>
            </a:pPr>
            <a:endParaRPr lang="en-US"/>
          </a:p>
        </c:txPr>
        <c:crossAx val="241904256"/>
        <c:crosses val="autoZero"/>
        <c:auto val="1"/>
        <c:lblOffset val="100"/>
        <c:baseTimeUnit val="months"/>
      </c:dateAx>
      <c:valAx>
        <c:axId val="241904256"/>
        <c:scaling>
          <c:orientation val="minMax"/>
          <c:min val="550000"/>
        </c:scaling>
        <c:delete val="0"/>
        <c:axPos val="l"/>
        <c:majorGridlines>
          <c:spPr>
            <a:ln>
              <a:solidFill>
                <a:schemeClr val="accent1"/>
              </a:solidFill>
            </a:ln>
          </c:spPr>
        </c:majorGridlines>
        <c:numFmt formatCode="_(* #,##0_);_(* \(#,##0\);_(* &quot;-&quot;??_);_(@_)" sourceLinked="1"/>
        <c:majorTickMark val="out"/>
        <c:minorTickMark val="none"/>
        <c:tickLblPos val="nextTo"/>
        <c:spPr>
          <a:ln>
            <a:solidFill>
              <a:srgbClr val="0048B9"/>
            </a:solidFill>
          </a:ln>
        </c:spPr>
        <c:txPr>
          <a:bodyPr/>
          <a:lstStyle/>
          <a:p>
            <a:pPr>
              <a:defRPr b="1"/>
            </a:pPr>
            <a:endParaRPr lang="en-US"/>
          </a:p>
        </c:txPr>
        <c:crossAx val="241902720"/>
        <c:crosses val="autoZero"/>
        <c:crossBetween val="between"/>
      </c:valAx>
    </c:plotArea>
    <c:legend>
      <c:legendPos val="b"/>
      <c:overlay val="0"/>
      <c:txPr>
        <a:bodyPr/>
        <a:lstStyle/>
        <a:p>
          <a:pPr>
            <a:defRPr b="1"/>
          </a:pPr>
          <a:endParaRPr lang="en-US"/>
        </a:p>
      </c:txPr>
    </c:legend>
    <c:plotVisOnly val="1"/>
    <c:dispBlanksAs val="gap"/>
    <c:showDLblsOverMax val="0"/>
  </c:chart>
  <c:spPr>
    <a:ln>
      <a:noFill/>
    </a:ln>
  </c:spPr>
  <c:txPr>
    <a:bodyPr/>
    <a:lstStyle/>
    <a:p>
      <a:pPr>
        <a:defRPr>
          <a:solidFill>
            <a:srgbClr val="0048B9"/>
          </a:solidFill>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rgbClr val="0048B9"/>
                </a:solidFill>
              </a:defRPr>
            </a:pPr>
            <a:r>
              <a:rPr lang="en-US">
                <a:solidFill>
                  <a:srgbClr val="0048B9"/>
                </a:solidFill>
              </a:rPr>
              <a:t>Air Force</a:t>
            </a:r>
            <a:r>
              <a:rPr lang="en-US" baseline="0">
                <a:solidFill>
                  <a:srgbClr val="0048B9"/>
                </a:solidFill>
              </a:rPr>
              <a:t> Base Total Sales (Kwh)</a:t>
            </a:r>
            <a:endParaRPr lang="en-US">
              <a:solidFill>
                <a:srgbClr val="0048B9"/>
              </a:solidFill>
            </a:endParaRPr>
          </a:p>
        </c:rich>
      </c:tx>
      <c:overlay val="0"/>
    </c:title>
    <c:autoTitleDeleted val="0"/>
    <c:plotArea>
      <c:layout/>
      <c:lineChart>
        <c:grouping val="standard"/>
        <c:varyColors val="0"/>
        <c:ser>
          <c:idx val="0"/>
          <c:order val="0"/>
          <c:tx>
            <c:strRef>
              <c:f>'Proposed Forecast- by type'!$L$9:$O$9</c:f>
              <c:strCache>
                <c:ptCount val="1"/>
                <c:pt idx="0">
                  <c:v>2015 DRAFT forecast</c:v>
                </c:pt>
              </c:strCache>
            </c:strRef>
          </c:tx>
          <c:spPr>
            <a:ln>
              <a:solidFill>
                <a:srgbClr val="FEB705"/>
              </a:solidFill>
            </a:ln>
          </c:spPr>
          <c:marker>
            <c:symbol val="none"/>
          </c:marker>
          <c:cat>
            <c:numRef>
              <c:f>'Proposed Forecast- by type'!$A$11:$A$226</c:f>
              <c:numCache>
                <c:formatCode>m/d/yyyy</c:formatCode>
                <c:ptCount val="216"/>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numCache>
            </c:numRef>
          </c:cat>
          <c:val>
            <c:numRef>
              <c:f>'Proposed Forecast- by type'!$H$11:$H$226</c:f>
              <c:numCache>
                <c:formatCode>_(* #,##0_);_(* \(#,##0\);_(* "-"??_);_(@_)</c:formatCode>
                <c:ptCount val="216"/>
                <c:pt idx="0">
                  <c:v>2158800</c:v>
                </c:pt>
                <c:pt idx="1">
                  <c:v>2142000</c:v>
                </c:pt>
                <c:pt idx="2">
                  <c:v>2251200</c:v>
                </c:pt>
                <c:pt idx="3">
                  <c:v>2326800</c:v>
                </c:pt>
                <c:pt idx="4">
                  <c:v>2419200</c:v>
                </c:pt>
                <c:pt idx="5">
                  <c:v>2276400</c:v>
                </c:pt>
                <c:pt idx="6">
                  <c:v>1411200</c:v>
                </c:pt>
                <c:pt idx="7">
                  <c:v>1310400</c:v>
                </c:pt>
                <c:pt idx="8">
                  <c:v>1394400</c:v>
                </c:pt>
                <c:pt idx="9">
                  <c:v>1268400</c:v>
                </c:pt>
                <c:pt idx="10">
                  <c:v>982800</c:v>
                </c:pt>
                <c:pt idx="11">
                  <c:v>1142400</c:v>
                </c:pt>
                <c:pt idx="12">
                  <c:v>2590368</c:v>
                </c:pt>
                <c:pt idx="13">
                  <c:v>949200</c:v>
                </c:pt>
                <c:pt idx="14">
                  <c:v>982800</c:v>
                </c:pt>
                <c:pt idx="15">
                  <c:v>1033200</c:v>
                </c:pt>
                <c:pt idx="16">
                  <c:v>1159200</c:v>
                </c:pt>
                <c:pt idx="17">
                  <c:v>3964800</c:v>
                </c:pt>
                <c:pt idx="18">
                  <c:v>3906000</c:v>
                </c:pt>
                <c:pt idx="19">
                  <c:v>2049600</c:v>
                </c:pt>
                <c:pt idx="20">
                  <c:v>1201200</c:v>
                </c:pt>
                <c:pt idx="21">
                  <c:v>1184400</c:v>
                </c:pt>
                <c:pt idx="22">
                  <c:v>1209600</c:v>
                </c:pt>
                <c:pt idx="23">
                  <c:v>1276800</c:v>
                </c:pt>
                <c:pt idx="24">
                  <c:v>1046844</c:v>
                </c:pt>
                <c:pt idx="25">
                  <c:v>940800</c:v>
                </c:pt>
                <c:pt idx="26">
                  <c:v>991200</c:v>
                </c:pt>
                <c:pt idx="27">
                  <c:v>1100400</c:v>
                </c:pt>
                <c:pt idx="28">
                  <c:v>1243200</c:v>
                </c:pt>
                <c:pt idx="29">
                  <c:v>1503600</c:v>
                </c:pt>
                <c:pt idx="30">
                  <c:v>1545600</c:v>
                </c:pt>
                <c:pt idx="31">
                  <c:v>1428000</c:v>
                </c:pt>
                <c:pt idx="32">
                  <c:v>1520400</c:v>
                </c:pt>
                <c:pt idx="33">
                  <c:v>1344000</c:v>
                </c:pt>
                <c:pt idx="34">
                  <c:v>1209600</c:v>
                </c:pt>
                <c:pt idx="35">
                  <c:v>1033200</c:v>
                </c:pt>
                <c:pt idx="36">
                  <c:v>974400</c:v>
                </c:pt>
                <c:pt idx="37">
                  <c:v>999600</c:v>
                </c:pt>
                <c:pt idx="38">
                  <c:v>1150800</c:v>
                </c:pt>
                <c:pt idx="39">
                  <c:v>1125600</c:v>
                </c:pt>
                <c:pt idx="40">
                  <c:v>1184400</c:v>
                </c:pt>
                <c:pt idx="41">
                  <c:v>1444800</c:v>
                </c:pt>
                <c:pt idx="42">
                  <c:v>1310400</c:v>
                </c:pt>
                <c:pt idx="43">
                  <c:v>1579200</c:v>
                </c:pt>
                <c:pt idx="44">
                  <c:v>1344000</c:v>
                </c:pt>
                <c:pt idx="45">
                  <c:v>1083600</c:v>
                </c:pt>
                <c:pt idx="46">
                  <c:v>1134000</c:v>
                </c:pt>
                <c:pt idx="47">
                  <c:v>1033400</c:v>
                </c:pt>
                <c:pt idx="48">
                  <c:v>1092000</c:v>
                </c:pt>
                <c:pt idx="49">
                  <c:v>982800</c:v>
                </c:pt>
                <c:pt idx="50">
                  <c:v>1092000</c:v>
                </c:pt>
                <c:pt idx="51">
                  <c:v>999600</c:v>
                </c:pt>
                <c:pt idx="52">
                  <c:v>1276800</c:v>
                </c:pt>
                <c:pt idx="53">
                  <c:v>1134000</c:v>
                </c:pt>
                <c:pt idx="54">
                  <c:v>1335600</c:v>
                </c:pt>
                <c:pt idx="55">
                  <c:v>1285200</c:v>
                </c:pt>
                <c:pt idx="56">
                  <c:v>1142400</c:v>
                </c:pt>
                <c:pt idx="57">
                  <c:v>1285200</c:v>
                </c:pt>
                <c:pt idx="58">
                  <c:v>982800</c:v>
                </c:pt>
                <c:pt idx="59">
                  <c:v>949200</c:v>
                </c:pt>
                <c:pt idx="60">
                  <c:v>1100400</c:v>
                </c:pt>
                <c:pt idx="61">
                  <c:v>856800</c:v>
                </c:pt>
                <c:pt idx="62">
                  <c:v>898800</c:v>
                </c:pt>
                <c:pt idx="63">
                  <c:v>890400</c:v>
                </c:pt>
                <c:pt idx="64">
                  <c:v>966000</c:v>
                </c:pt>
                <c:pt idx="65">
                  <c:v>907200</c:v>
                </c:pt>
                <c:pt idx="66">
                  <c:v>2410800</c:v>
                </c:pt>
                <c:pt idx="67">
                  <c:v>2028621</c:v>
                </c:pt>
                <c:pt idx="68">
                  <c:v>2125200</c:v>
                </c:pt>
                <c:pt idx="69">
                  <c:v>1968290</c:v>
                </c:pt>
                <c:pt idx="70">
                  <c:v>999600</c:v>
                </c:pt>
                <c:pt idx="71">
                  <c:v>974400</c:v>
                </c:pt>
                <c:pt idx="72">
                  <c:v>814800</c:v>
                </c:pt>
                <c:pt idx="73">
                  <c:v>764400</c:v>
                </c:pt>
                <c:pt idx="74">
                  <c:v>764400</c:v>
                </c:pt>
                <c:pt idx="75">
                  <c:v>932400</c:v>
                </c:pt>
                <c:pt idx="76">
                  <c:v>1722000</c:v>
                </c:pt>
                <c:pt idx="77">
                  <c:v>1201200</c:v>
                </c:pt>
                <c:pt idx="78">
                  <c:v>1267618</c:v>
                </c:pt>
                <c:pt idx="79">
                  <c:v>1184400</c:v>
                </c:pt>
                <c:pt idx="80">
                  <c:v>1226400</c:v>
                </c:pt>
                <c:pt idx="81">
                  <c:v>1075200</c:v>
                </c:pt>
                <c:pt idx="82">
                  <c:v>873600</c:v>
                </c:pt>
                <c:pt idx="83">
                  <c:v>940800</c:v>
                </c:pt>
                <c:pt idx="84">
                  <c:v>781200</c:v>
                </c:pt>
                <c:pt idx="85">
                  <c:v>730800</c:v>
                </c:pt>
                <c:pt idx="86">
                  <c:v>945596</c:v>
                </c:pt>
                <c:pt idx="87">
                  <c:v>1041600</c:v>
                </c:pt>
                <c:pt idx="88">
                  <c:v>1058400</c:v>
                </c:pt>
                <c:pt idx="89">
                  <c:v>1184400</c:v>
                </c:pt>
                <c:pt idx="90">
                  <c:v>1165778.1000000001</c:v>
                </c:pt>
                <c:pt idx="91">
                  <c:v>1177470</c:v>
                </c:pt>
                <c:pt idx="92">
                  <c:v>1111320</c:v>
                </c:pt>
                <c:pt idx="93">
                  <c:v>1016820</c:v>
                </c:pt>
                <c:pt idx="94">
                  <c:v>842940</c:v>
                </c:pt>
                <c:pt idx="95">
                  <c:v>861840</c:v>
                </c:pt>
                <c:pt idx="96">
                  <c:v>798000</c:v>
                </c:pt>
                <c:pt idx="97">
                  <c:v>747600</c:v>
                </c:pt>
                <c:pt idx="98">
                  <c:v>854998</c:v>
                </c:pt>
                <c:pt idx="99">
                  <c:v>987000</c:v>
                </c:pt>
                <c:pt idx="100">
                  <c:v>1390200</c:v>
                </c:pt>
                <c:pt idx="101">
                  <c:v>1192800</c:v>
                </c:pt>
                <c:pt idx="102">
                  <c:v>1216698.05</c:v>
                </c:pt>
                <c:pt idx="103">
                  <c:v>1180935</c:v>
                </c:pt>
                <c:pt idx="104">
                  <c:v>1168860</c:v>
                </c:pt>
                <c:pt idx="105">
                  <c:v>1046010</c:v>
                </c:pt>
                <c:pt idx="106">
                  <c:v>858270</c:v>
                </c:pt>
                <c:pt idx="107">
                  <c:v>901320</c:v>
                </c:pt>
                <c:pt idx="108">
                  <c:v>789600</c:v>
                </c:pt>
                <c:pt idx="109">
                  <c:v>739200</c:v>
                </c:pt>
                <c:pt idx="110">
                  <c:v>900297</c:v>
                </c:pt>
                <c:pt idx="111">
                  <c:v>1014300</c:v>
                </c:pt>
                <c:pt idx="112">
                  <c:v>1224300</c:v>
                </c:pt>
                <c:pt idx="113">
                  <c:v>1188600</c:v>
                </c:pt>
                <c:pt idx="114">
                  <c:v>1191238.0750000002</c:v>
                </c:pt>
                <c:pt idx="115">
                  <c:v>1179202.5</c:v>
                </c:pt>
                <c:pt idx="116">
                  <c:v>1140090</c:v>
                </c:pt>
                <c:pt idx="117">
                  <c:v>1031415</c:v>
                </c:pt>
                <c:pt idx="118">
                  <c:v>850605</c:v>
                </c:pt>
                <c:pt idx="119">
                  <c:v>881580</c:v>
                </c:pt>
                <c:pt idx="120">
                  <c:v>793800</c:v>
                </c:pt>
                <c:pt idx="121">
                  <c:v>743400</c:v>
                </c:pt>
                <c:pt idx="122">
                  <c:v>877647.5</c:v>
                </c:pt>
                <c:pt idx="123">
                  <c:v>1000650</c:v>
                </c:pt>
                <c:pt idx="124">
                  <c:v>1307250</c:v>
                </c:pt>
                <c:pt idx="125">
                  <c:v>1190700</c:v>
                </c:pt>
                <c:pt idx="126">
                  <c:v>1203968.0625</c:v>
                </c:pt>
                <c:pt idx="127">
                  <c:v>1180068.75</c:v>
                </c:pt>
                <c:pt idx="128">
                  <c:v>1154475</c:v>
                </c:pt>
                <c:pt idx="129">
                  <c:v>1038712.5</c:v>
                </c:pt>
                <c:pt idx="130">
                  <c:v>854437.5</c:v>
                </c:pt>
                <c:pt idx="131">
                  <c:v>891450</c:v>
                </c:pt>
                <c:pt idx="132">
                  <c:v>791700</c:v>
                </c:pt>
                <c:pt idx="133">
                  <c:v>741300</c:v>
                </c:pt>
                <c:pt idx="134">
                  <c:v>888972.25</c:v>
                </c:pt>
                <c:pt idx="135">
                  <c:v>1007475</c:v>
                </c:pt>
                <c:pt idx="136">
                  <c:v>1265775</c:v>
                </c:pt>
                <c:pt idx="137">
                  <c:v>1189650</c:v>
                </c:pt>
                <c:pt idx="138">
                  <c:v>1197603.0687500001</c:v>
                </c:pt>
                <c:pt idx="139">
                  <c:v>1179635.625</c:v>
                </c:pt>
                <c:pt idx="140">
                  <c:v>1147282.5</c:v>
                </c:pt>
                <c:pt idx="141">
                  <c:v>1035063.75</c:v>
                </c:pt>
                <c:pt idx="142">
                  <c:v>852521.25</c:v>
                </c:pt>
                <c:pt idx="143">
                  <c:v>886515</c:v>
                </c:pt>
                <c:pt idx="144">
                  <c:v>792750</c:v>
                </c:pt>
                <c:pt idx="145">
                  <c:v>742350</c:v>
                </c:pt>
                <c:pt idx="146">
                  <c:v>883309.875</c:v>
                </c:pt>
                <c:pt idx="147">
                  <c:v>1004062.5</c:v>
                </c:pt>
                <c:pt idx="148">
                  <c:v>1286512.5</c:v>
                </c:pt>
                <c:pt idx="149">
                  <c:v>1190175</c:v>
                </c:pt>
                <c:pt idx="150">
                  <c:v>1200785.565625</c:v>
                </c:pt>
                <c:pt idx="151">
                  <c:v>1179852.1875</c:v>
                </c:pt>
                <c:pt idx="152">
                  <c:v>1150878.75</c:v>
                </c:pt>
                <c:pt idx="153">
                  <c:v>1036888.125</c:v>
                </c:pt>
                <c:pt idx="154">
                  <c:v>853479.375</c:v>
                </c:pt>
                <c:pt idx="155">
                  <c:v>888982.5</c:v>
                </c:pt>
                <c:pt idx="156">
                  <c:v>792225</c:v>
                </c:pt>
                <c:pt idx="157">
                  <c:v>741825</c:v>
                </c:pt>
                <c:pt idx="158">
                  <c:v>886141.0625</c:v>
                </c:pt>
                <c:pt idx="159">
                  <c:v>1005768.75</c:v>
                </c:pt>
                <c:pt idx="160">
                  <c:v>1276143.75</c:v>
                </c:pt>
                <c:pt idx="161">
                  <c:v>1189912.5</c:v>
                </c:pt>
                <c:pt idx="162">
                  <c:v>1199194.3171875002</c:v>
                </c:pt>
                <c:pt idx="163">
                  <c:v>1179743.90625</c:v>
                </c:pt>
                <c:pt idx="164">
                  <c:v>1149080.625</c:v>
                </c:pt>
                <c:pt idx="165">
                  <c:v>1035975.9375</c:v>
                </c:pt>
                <c:pt idx="166">
                  <c:v>853000.3125</c:v>
                </c:pt>
                <c:pt idx="167">
                  <c:v>887748.75</c:v>
                </c:pt>
                <c:pt idx="168">
                  <c:v>792487.5</c:v>
                </c:pt>
                <c:pt idx="169">
                  <c:v>742087.5</c:v>
                </c:pt>
                <c:pt idx="170">
                  <c:v>884725.46875</c:v>
                </c:pt>
                <c:pt idx="171">
                  <c:v>1004915.625</c:v>
                </c:pt>
                <c:pt idx="172">
                  <c:v>1281328.125</c:v>
                </c:pt>
                <c:pt idx="173">
                  <c:v>1190043.75</c:v>
                </c:pt>
                <c:pt idx="174">
                  <c:v>1199989.94140625</c:v>
                </c:pt>
                <c:pt idx="175">
                  <c:v>1179798.046875</c:v>
                </c:pt>
                <c:pt idx="176">
                  <c:v>1149979.6875</c:v>
                </c:pt>
                <c:pt idx="177">
                  <c:v>1036432.03125</c:v>
                </c:pt>
                <c:pt idx="178">
                  <c:v>853239.84375</c:v>
                </c:pt>
                <c:pt idx="179">
                  <c:v>888365.625</c:v>
                </c:pt>
                <c:pt idx="180">
                  <c:v>792356.25</c:v>
                </c:pt>
                <c:pt idx="181">
                  <c:v>741956.25</c:v>
                </c:pt>
                <c:pt idx="182">
                  <c:v>885433.265625</c:v>
                </c:pt>
                <c:pt idx="183">
                  <c:v>1005342.1875</c:v>
                </c:pt>
                <c:pt idx="184">
                  <c:v>1278735.9375</c:v>
                </c:pt>
                <c:pt idx="185">
                  <c:v>1189978.125</c:v>
                </c:pt>
                <c:pt idx="186">
                  <c:v>1199592.1292968751</c:v>
                </c:pt>
                <c:pt idx="187">
                  <c:v>1179770.9765625</c:v>
                </c:pt>
                <c:pt idx="188">
                  <c:v>1149530.15625</c:v>
                </c:pt>
                <c:pt idx="189">
                  <c:v>1036203.984375</c:v>
                </c:pt>
                <c:pt idx="190">
                  <c:v>853120.078125</c:v>
                </c:pt>
                <c:pt idx="191">
                  <c:v>888057.1875</c:v>
                </c:pt>
                <c:pt idx="192">
                  <c:v>792421.875</c:v>
                </c:pt>
                <c:pt idx="193">
                  <c:v>742021.875</c:v>
                </c:pt>
                <c:pt idx="194">
                  <c:v>885079.3671875</c:v>
                </c:pt>
                <c:pt idx="195">
                  <c:v>1005128.90625</c:v>
                </c:pt>
                <c:pt idx="196">
                  <c:v>1280032.03125</c:v>
                </c:pt>
                <c:pt idx="197">
                  <c:v>1190010.9375</c:v>
                </c:pt>
                <c:pt idx="198">
                  <c:v>1199791.0353515625</c:v>
                </c:pt>
                <c:pt idx="199">
                  <c:v>1179784.51171875</c:v>
                </c:pt>
                <c:pt idx="200">
                  <c:v>1149754.921875</c:v>
                </c:pt>
                <c:pt idx="201">
                  <c:v>1036318.0078125</c:v>
                </c:pt>
                <c:pt idx="202">
                  <c:v>853179.9609375</c:v>
                </c:pt>
                <c:pt idx="203">
                  <c:v>888211.40625</c:v>
                </c:pt>
                <c:pt idx="204">
                  <c:v>792389.0625</c:v>
                </c:pt>
                <c:pt idx="205">
                  <c:v>741989.0625</c:v>
                </c:pt>
                <c:pt idx="206">
                  <c:v>885256.31640625</c:v>
                </c:pt>
                <c:pt idx="207">
                  <c:v>1005235.546875</c:v>
                </c:pt>
                <c:pt idx="208">
                  <c:v>1279383.984375</c:v>
                </c:pt>
                <c:pt idx="209">
                  <c:v>1189994.53125</c:v>
                </c:pt>
                <c:pt idx="210">
                  <c:v>1199691.5823242189</c:v>
                </c:pt>
                <c:pt idx="211">
                  <c:v>1179777.744140625</c:v>
                </c:pt>
                <c:pt idx="212">
                  <c:v>1149642.5390625</c:v>
                </c:pt>
                <c:pt idx="213">
                  <c:v>1036260.99609375</c:v>
                </c:pt>
                <c:pt idx="214">
                  <c:v>853150.01953125</c:v>
                </c:pt>
                <c:pt idx="215">
                  <c:v>888134.296875</c:v>
                </c:pt>
              </c:numCache>
            </c:numRef>
          </c:val>
          <c:smooth val="0"/>
        </c:ser>
        <c:ser>
          <c:idx val="1"/>
          <c:order val="1"/>
          <c:tx>
            <c:strRef>
              <c:f>'Proposed Forecast- by type'!$Y$9:$Z$9</c:f>
              <c:strCache>
                <c:ptCount val="1"/>
                <c:pt idx="0">
                  <c:v>2014 forecast</c:v>
                </c:pt>
              </c:strCache>
            </c:strRef>
          </c:tx>
          <c:spPr>
            <a:ln>
              <a:solidFill>
                <a:srgbClr val="0048B9"/>
              </a:solidFill>
            </a:ln>
          </c:spPr>
          <c:marker>
            <c:symbol val="none"/>
          </c:marker>
          <c:val>
            <c:numRef>
              <c:f>'Proposed Forecast- by type'!$Z$11:$Z$226</c:f>
              <c:numCache>
                <c:formatCode>General</c:formatCode>
                <c:ptCount val="216"/>
                <c:pt idx="48" formatCode="_(* #,##0_);_(* \(#,##0\);_(* &quot;-&quot;??_);_(@_)">
                  <c:v>1092000</c:v>
                </c:pt>
                <c:pt idx="49" formatCode="_(* #,##0_);_(* \(#,##0\);_(* &quot;-&quot;??_);_(@_)">
                  <c:v>982800</c:v>
                </c:pt>
                <c:pt idx="50" formatCode="_(* #,##0_);_(* \(#,##0\);_(* &quot;-&quot;??_);_(@_)">
                  <c:v>1092000</c:v>
                </c:pt>
                <c:pt idx="51" formatCode="_(* #,##0_);_(* \(#,##0\);_(* &quot;-&quot;??_);_(@_)">
                  <c:v>999600</c:v>
                </c:pt>
                <c:pt idx="52" formatCode="_(* #,##0_);_(* \(#,##0\);_(* &quot;-&quot;??_);_(@_)">
                  <c:v>1276800</c:v>
                </c:pt>
                <c:pt idx="53" formatCode="_(* #,##0_);_(* \(#,##0\);_(* &quot;-&quot;??_);_(@_)">
                  <c:v>1134000</c:v>
                </c:pt>
                <c:pt idx="54" formatCode="_(* #,##0_);_(* \(#,##0\);_(* &quot;-&quot;??_);_(@_)">
                  <c:v>1335600</c:v>
                </c:pt>
                <c:pt idx="55" formatCode="_(* #,##0_);_(* \(#,##0\);_(* &quot;-&quot;??_);_(@_)">
                  <c:v>1285200</c:v>
                </c:pt>
                <c:pt idx="56" formatCode="_(* #,##0_);_(* \(#,##0\);_(* &quot;-&quot;??_);_(@_)">
                  <c:v>1142400</c:v>
                </c:pt>
                <c:pt idx="57" formatCode="_(* #,##0_);_(* \(#,##0\);_(* &quot;-&quot;??_);_(@_)">
                  <c:v>1285200</c:v>
                </c:pt>
                <c:pt idx="58" formatCode="_(* #,##0_);_(* \(#,##0\);_(* &quot;-&quot;??_);_(@_)">
                  <c:v>982800</c:v>
                </c:pt>
                <c:pt idx="59" formatCode="_(* #,##0_);_(* \(#,##0\);_(* &quot;-&quot;??_);_(@_)">
                  <c:v>949200</c:v>
                </c:pt>
                <c:pt idx="60" formatCode="_(* #,##0_);_(* \(#,##0\);_(* &quot;-&quot;??_);_(@_)">
                  <c:v>1100400</c:v>
                </c:pt>
                <c:pt idx="61" formatCode="_(* #,##0_);_(* \(#,##0\);_(* &quot;-&quot;??_);_(@_)">
                  <c:v>856800</c:v>
                </c:pt>
                <c:pt idx="62" formatCode="_(* #,##0_);_(* \(#,##0\);_(* &quot;-&quot;??_);_(@_)">
                  <c:v>898800</c:v>
                </c:pt>
                <c:pt idx="63" formatCode="_(* #,##0_);_(* \(#,##0\);_(* &quot;-&quot;??_);_(@_)">
                  <c:v>890400</c:v>
                </c:pt>
                <c:pt idx="64" formatCode="_(* #,##0_);_(* \(#,##0\);_(* &quot;-&quot;??_);_(@_)">
                  <c:v>966000</c:v>
                </c:pt>
                <c:pt idx="65" formatCode="_(* #,##0_);_(* \(#,##0\);_(* &quot;-&quot;??_);_(@_)">
                  <c:v>907200</c:v>
                </c:pt>
                <c:pt idx="66" formatCode="_(* #,##0_);_(* \(#,##0\);_(* &quot;-&quot;??_);_(@_)">
                  <c:v>2410800</c:v>
                </c:pt>
                <c:pt idx="67" formatCode="_(* #,##0_);_(* \(#,##0\);_(* &quot;-&quot;??_);_(@_)">
                  <c:v>2028621</c:v>
                </c:pt>
                <c:pt idx="68" formatCode="_(* #,##0_);_(* \(#,##0\);_(* &quot;-&quot;??_);_(@_)">
                  <c:v>2125200</c:v>
                </c:pt>
                <c:pt idx="69" formatCode="_(* #,##0_);_(* \(#,##0\);_(* &quot;-&quot;??_);_(@_)">
                  <c:v>1968290</c:v>
                </c:pt>
                <c:pt idx="70" formatCode="_(* #,##0_);_(* \(#,##0\);_(* &quot;-&quot;??_);_(@_)">
                  <c:v>999600</c:v>
                </c:pt>
                <c:pt idx="71" formatCode="_(* #,##0_);_(* \(#,##0\);_(* &quot;-&quot;??_);_(@_)">
                  <c:v>974400</c:v>
                </c:pt>
                <c:pt idx="72" formatCode="_(* #,##0_);_(* \(#,##0\);_(* &quot;-&quot;??_);_(@_)">
                  <c:v>814800</c:v>
                </c:pt>
                <c:pt idx="73" formatCode="_(* #,##0_);_(* \(#,##0\);_(* &quot;-&quot;??_);_(@_)">
                  <c:v>764400</c:v>
                </c:pt>
                <c:pt idx="74" formatCode="_(* #,##0_);_(* \(#,##0\);_(* &quot;-&quot;??_);_(@_)">
                  <c:v>764400</c:v>
                </c:pt>
                <c:pt idx="75" formatCode="_(* #,##0_);_(* \(#,##0\);_(* &quot;-&quot;??_);_(@_)">
                  <c:v>932400</c:v>
                </c:pt>
                <c:pt idx="76" formatCode="#,##0">
                  <c:v>1722000</c:v>
                </c:pt>
                <c:pt idx="77" formatCode="#,##0">
                  <c:v>867510</c:v>
                </c:pt>
                <c:pt idx="78" formatCode="#,##0">
                  <c:v>1129905</c:v>
                </c:pt>
                <c:pt idx="79" formatCode="#,##0">
                  <c:v>1154895</c:v>
                </c:pt>
                <c:pt idx="80" formatCode="#,##0">
                  <c:v>1013880</c:v>
                </c:pt>
                <c:pt idx="81" formatCode="#,##0">
                  <c:v>1049580</c:v>
                </c:pt>
                <c:pt idx="82" formatCode="#,##0">
                  <c:v>842520</c:v>
                </c:pt>
                <c:pt idx="83" formatCode="#,##0">
                  <c:v>817530</c:v>
                </c:pt>
                <c:pt idx="84" formatCode="#,##0">
                  <c:v>861840</c:v>
                </c:pt>
                <c:pt idx="85" formatCode="#,##0">
                  <c:v>729540</c:v>
                </c:pt>
                <c:pt idx="86" formatCode="#,##0">
                  <c:v>748440</c:v>
                </c:pt>
                <c:pt idx="87" formatCode="#,##0">
                  <c:v>820260</c:v>
                </c:pt>
                <c:pt idx="88" formatCode="#,##0">
                  <c:v>1209600</c:v>
                </c:pt>
                <c:pt idx="89" formatCode="#,##0">
                  <c:v>798619.5</c:v>
                </c:pt>
                <c:pt idx="90" formatCode="#,##0">
                  <c:v>1103807.25</c:v>
                </c:pt>
                <c:pt idx="91" formatCode="#,##0">
                  <c:v>1164192.75</c:v>
                </c:pt>
                <c:pt idx="92" formatCode="#,##0">
                  <c:v>1015686</c:v>
                </c:pt>
                <c:pt idx="93" formatCode="#,##0">
                  <c:v>1005291</c:v>
                </c:pt>
                <c:pt idx="94" formatCode="#,##0">
                  <c:v>828954</c:v>
                </c:pt>
                <c:pt idx="95" formatCode="#,##0">
                  <c:v>806368.5</c:v>
                </c:pt>
                <c:pt idx="96" formatCode="#,##0">
                  <c:v>838320</c:v>
                </c:pt>
                <c:pt idx="97" formatCode="#,##0">
                  <c:v>746970</c:v>
                </c:pt>
                <c:pt idx="98" formatCode="#,##0">
                  <c:v>756420</c:v>
                </c:pt>
                <c:pt idx="99" formatCode="#,##0">
                  <c:v>876330</c:v>
                </c:pt>
                <c:pt idx="100" formatCode="#,##0">
                  <c:v>1465800</c:v>
                </c:pt>
                <c:pt idx="101" formatCode="#,##0">
                  <c:v>833064.75</c:v>
                </c:pt>
                <c:pt idx="102" formatCode="#,##0">
                  <c:v>1116856.125</c:v>
                </c:pt>
                <c:pt idx="103" formatCode="#,##0">
                  <c:v>1159543.875</c:v>
                </c:pt>
                <c:pt idx="104" formatCode="#,##0">
                  <c:v>1014783</c:v>
                </c:pt>
                <c:pt idx="105" formatCode="#,##0">
                  <c:v>1027435.5</c:v>
                </c:pt>
                <c:pt idx="106" formatCode="#,##0">
                  <c:v>835737</c:v>
                </c:pt>
                <c:pt idx="107" formatCode="#,##0">
                  <c:v>811949.25</c:v>
                </c:pt>
                <c:pt idx="108" formatCode="#,##0">
                  <c:v>850080</c:v>
                </c:pt>
                <c:pt idx="109" formatCode="#,##0">
                  <c:v>738255</c:v>
                </c:pt>
                <c:pt idx="110" formatCode="#,##0">
                  <c:v>752430</c:v>
                </c:pt>
                <c:pt idx="111" formatCode="#,##0">
                  <c:v>848295</c:v>
                </c:pt>
                <c:pt idx="112" formatCode="#,##0">
                  <c:v>1337700</c:v>
                </c:pt>
                <c:pt idx="113" formatCode="#,##0">
                  <c:v>815842.125</c:v>
                </c:pt>
                <c:pt idx="114" formatCode="#,##0">
                  <c:v>1110331.6875</c:v>
                </c:pt>
                <c:pt idx="115" formatCode="#,##0">
                  <c:v>1161868.3125</c:v>
                </c:pt>
                <c:pt idx="116" formatCode="#,##0">
                  <c:v>1015234.5</c:v>
                </c:pt>
                <c:pt idx="117" formatCode="#,##0">
                  <c:v>1016363.25</c:v>
                </c:pt>
                <c:pt idx="118" formatCode="#,##0">
                  <c:v>832345.5</c:v>
                </c:pt>
                <c:pt idx="119" formatCode="#,##0">
                  <c:v>809158.875</c:v>
                </c:pt>
                <c:pt idx="120" formatCode="#,##0">
                  <c:v>844200</c:v>
                </c:pt>
                <c:pt idx="121" formatCode="#,##0">
                  <c:v>742612.5</c:v>
                </c:pt>
                <c:pt idx="122" formatCode="#,##0">
                  <c:v>754425</c:v>
                </c:pt>
                <c:pt idx="123" formatCode="#,##0">
                  <c:v>862312.5</c:v>
                </c:pt>
                <c:pt idx="124" formatCode="#,##0">
                  <c:v>1401750</c:v>
                </c:pt>
                <c:pt idx="125" formatCode="#,##0">
                  <c:v>824453.4375</c:v>
                </c:pt>
                <c:pt idx="126" formatCode="#,##0">
                  <c:v>1113593.90625</c:v>
                </c:pt>
                <c:pt idx="127" formatCode="#,##0">
                  <c:v>1160706.09375</c:v>
                </c:pt>
                <c:pt idx="128" formatCode="#,##0">
                  <c:v>1015008.75</c:v>
                </c:pt>
                <c:pt idx="129" formatCode="#,##0">
                  <c:v>1021899.375</c:v>
                </c:pt>
                <c:pt idx="130" formatCode="#,##0">
                  <c:v>834041.25</c:v>
                </c:pt>
                <c:pt idx="131" formatCode="#,##0">
                  <c:v>810554.0625</c:v>
                </c:pt>
                <c:pt idx="132" formatCode="#,##0">
                  <c:v>847140</c:v>
                </c:pt>
                <c:pt idx="133" formatCode="#,##0">
                  <c:v>740433.75</c:v>
                </c:pt>
                <c:pt idx="134" formatCode="#,##0">
                  <c:v>753427.5</c:v>
                </c:pt>
                <c:pt idx="135" formatCode="#,##0">
                  <c:v>855303.75</c:v>
                </c:pt>
                <c:pt idx="136" formatCode="#,##0">
                  <c:v>1369725</c:v>
                </c:pt>
                <c:pt idx="137" formatCode="#,##0">
                  <c:v>820147.78125</c:v>
                </c:pt>
                <c:pt idx="138" formatCode="#,##0">
                  <c:v>1111962.796875</c:v>
                </c:pt>
                <c:pt idx="139" formatCode="#,##0">
                  <c:v>1161287.203125</c:v>
                </c:pt>
                <c:pt idx="140" formatCode="#,##0">
                  <c:v>1015121.625</c:v>
                </c:pt>
                <c:pt idx="141" formatCode="#,##0">
                  <c:v>1019131.3125</c:v>
                </c:pt>
                <c:pt idx="142" formatCode="#,##0">
                  <c:v>833193.375</c:v>
                </c:pt>
                <c:pt idx="143" formatCode="#,##0">
                  <c:v>809856.46875</c:v>
                </c:pt>
                <c:pt idx="144" formatCode="#,##0">
                  <c:v>845670</c:v>
                </c:pt>
                <c:pt idx="145" formatCode="#,##0">
                  <c:v>741523.125</c:v>
                </c:pt>
                <c:pt idx="146" formatCode="#,##0">
                  <c:v>753926.25</c:v>
                </c:pt>
                <c:pt idx="147" formatCode="#,##0">
                  <c:v>858808.125</c:v>
                </c:pt>
                <c:pt idx="148" formatCode="#,##0">
                  <c:v>1385737.5</c:v>
                </c:pt>
                <c:pt idx="149" formatCode="#,##0">
                  <c:v>822300.609375</c:v>
                </c:pt>
                <c:pt idx="150" formatCode="#,##0">
                  <c:v>1112778.3515625</c:v>
                </c:pt>
                <c:pt idx="151" formatCode="#,##0">
                  <c:v>1160996.6484375</c:v>
                </c:pt>
                <c:pt idx="152" formatCode="#,##0">
                  <c:v>1015065.1875</c:v>
                </c:pt>
                <c:pt idx="153" formatCode="#,##0">
                  <c:v>1020515.34375</c:v>
                </c:pt>
                <c:pt idx="154" formatCode="#,##0">
                  <c:v>833617.3125</c:v>
                </c:pt>
                <c:pt idx="155" formatCode="#,##0">
                  <c:v>810205.265625</c:v>
                </c:pt>
                <c:pt idx="156" formatCode="#,##0">
                  <c:v>846405</c:v>
                </c:pt>
                <c:pt idx="157" formatCode="#,##0">
                  <c:v>740978.4375</c:v>
                </c:pt>
                <c:pt idx="158" formatCode="#,##0">
                  <c:v>753676.875</c:v>
                </c:pt>
                <c:pt idx="159" formatCode="#,##0">
                  <c:v>857055.9375</c:v>
                </c:pt>
                <c:pt idx="160" formatCode="#,##0">
                  <c:v>1377731.25</c:v>
                </c:pt>
                <c:pt idx="161" formatCode="#,##0">
                  <c:v>821224.1953125</c:v>
                </c:pt>
                <c:pt idx="162" formatCode="#,##0">
                  <c:v>1112370.57421875</c:v>
                </c:pt>
                <c:pt idx="163" formatCode="#,##0">
                  <c:v>1161141.92578125</c:v>
                </c:pt>
                <c:pt idx="164" formatCode="#,##0">
                  <c:v>1015093.40625</c:v>
                </c:pt>
                <c:pt idx="165" formatCode="#,##0">
                  <c:v>1019823.328125</c:v>
                </c:pt>
                <c:pt idx="166" formatCode="#,##0">
                  <c:v>833405.34375</c:v>
                </c:pt>
                <c:pt idx="167" formatCode="#,##0">
                  <c:v>810030.8671875</c:v>
                </c:pt>
                <c:pt idx="168" formatCode="#,##0">
                  <c:v>846037.5</c:v>
                </c:pt>
                <c:pt idx="169" formatCode="#,##0">
                  <c:v>741250.78125</c:v>
                </c:pt>
                <c:pt idx="170" formatCode="#,##0">
                  <c:v>753801.5625</c:v>
                </c:pt>
                <c:pt idx="171" formatCode="#,##0">
                  <c:v>857932.03125</c:v>
                </c:pt>
                <c:pt idx="172" formatCode="#,##0">
                  <c:v>1381734.375</c:v>
                </c:pt>
                <c:pt idx="173" formatCode="#,##0">
                  <c:v>821762.40234375</c:v>
                </c:pt>
                <c:pt idx="174" formatCode="#,##0">
                  <c:v>1112574.462890625</c:v>
                </c:pt>
                <c:pt idx="175" formatCode="#,##0">
                  <c:v>1161069.287109375</c:v>
                </c:pt>
                <c:pt idx="176" formatCode="#,##0">
                  <c:v>1015079.296875</c:v>
                </c:pt>
                <c:pt idx="177" formatCode="#,##0">
                  <c:v>1020169.3359375</c:v>
                </c:pt>
                <c:pt idx="178" formatCode="#,##0">
                  <c:v>833511.328125</c:v>
                </c:pt>
                <c:pt idx="179" formatCode="#,##0">
                  <c:v>810118.06640625</c:v>
                </c:pt>
                <c:pt idx="180" formatCode="#,##0">
                  <c:v>846221.25</c:v>
                </c:pt>
                <c:pt idx="181" formatCode="#,##0">
                  <c:v>741114.609375</c:v>
                </c:pt>
                <c:pt idx="182" formatCode="#,##0">
                  <c:v>753739.21875</c:v>
                </c:pt>
                <c:pt idx="183" formatCode="#,##0">
                  <c:v>857493.984375</c:v>
                </c:pt>
                <c:pt idx="184" formatCode="#,##0">
                  <c:v>1379732.8125</c:v>
                </c:pt>
                <c:pt idx="185" formatCode="#,##0">
                  <c:v>821493.298828125</c:v>
                </c:pt>
                <c:pt idx="186" formatCode="#,##0">
                  <c:v>1112472.5185546875</c:v>
                </c:pt>
                <c:pt idx="187" formatCode="#,##0">
                  <c:v>1161105.6064453125</c:v>
                </c:pt>
                <c:pt idx="188" formatCode="#,##0">
                  <c:v>1015086.3515625</c:v>
                </c:pt>
                <c:pt idx="189" formatCode="#,##0">
                  <c:v>1019996.33203125</c:v>
                </c:pt>
                <c:pt idx="190" formatCode="#,##0">
                  <c:v>833458.3359375</c:v>
                </c:pt>
                <c:pt idx="191" formatCode="#,##0">
                  <c:v>810074.466796875</c:v>
                </c:pt>
                <c:pt idx="192" formatCode="#,##0">
                  <c:v>846129.375</c:v>
                </c:pt>
                <c:pt idx="193" formatCode="#,##0">
                  <c:v>741182.6953125</c:v>
                </c:pt>
                <c:pt idx="194" formatCode="#,##0">
                  <c:v>753770.390625</c:v>
                </c:pt>
                <c:pt idx="195" formatCode="#,##0">
                  <c:v>857713.0078125</c:v>
                </c:pt>
                <c:pt idx="196" formatCode="#,##0">
                  <c:v>1380733.59375</c:v>
                </c:pt>
                <c:pt idx="197" formatCode="#,##0">
                  <c:v>821627.8505859375</c:v>
                </c:pt>
                <c:pt idx="198" formatCode="#,##0">
                  <c:v>1112523.4907226563</c:v>
                </c:pt>
                <c:pt idx="199" formatCode="#,##0">
                  <c:v>1161087.4467773438</c:v>
                </c:pt>
                <c:pt idx="200" formatCode="#,##0">
                  <c:v>1015082.82421875</c:v>
                </c:pt>
                <c:pt idx="201" formatCode="#,##0">
                  <c:v>1020082.833984375</c:v>
                </c:pt>
                <c:pt idx="202" formatCode="#,##0">
                  <c:v>833484.83203125</c:v>
                </c:pt>
                <c:pt idx="203" formatCode="#,##0">
                  <c:v>810096.2666015625</c:v>
                </c:pt>
                <c:pt idx="204" formatCode="#,##0">
                  <c:v>846175.3125</c:v>
                </c:pt>
                <c:pt idx="205" formatCode="#,##0">
                  <c:v>741148.65234375</c:v>
                </c:pt>
                <c:pt idx="206" formatCode="#,##0">
                  <c:v>753754.8046875</c:v>
                </c:pt>
                <c:pt idx="207" formatCode="#,##0">
                  <c:v>857603.49609375</c:v>
                </c:pt>
                <c:pt idx="208" formatCode="#,##0">
                  <c:v>1380233.203125</c:v>
                </c:pt>
                <c:pt idx="209" formatCode="#,##0">
                  <c:v>821560.57470703125</c:v>
                </c:pt>
                <c:pt idx="210" formatCode="#,##0">
                  <c:v>1112498.0046386719</c:v>
                </c:pt>
                <c:pt idx="211" formatCode="#,##0">
                  <c:v>1161096.5266113281</c:v>
                </c:pt>
                <c:pt idx="212" formatCode="#,##0">
                  <c:v>1015084.587890625</c:v>
                </c:pt>
                <c:pt idx="213" formatCode="#,##0">
                  <c:v>1020039.5830078125</c:v>
                </c:pt>
                <c:pt idx="214" formatCode="#,##0">
                  <c:v>833471.583984375</c:v>
                </c:pt>
                <c:pt idx="215" formatCode="#,##0">
                  <c:v>810085.36669921875</c:v>
                </c:pt>
              </c:numCache>
            </c:numRef>
          </c:val>
          <c:smooth val="0"/>
        </c:ser>
        <c:dLbls>
          <c:showLegendKey val="0"/>
          <c:showVal val="0"/>
          <c:showCatName val="0"/>
          <c:showSerName val="0"/>
          <c:showPercent val="0"/>
          <c:showBubbleSize val="0"/>
        </c:dLbls>
        <c:marker val="1"/>
        <c:smooth val="0"/>
        <c:axId val="241952640"/>
        <c:axId val="241954176"/>
      </c:lineChart>
      <c:dateAx>
        <c:axId val="241952640"/>
        <c:scaling>
          <c:orientation val="minMax"/>
        </c:scaling>
        <c:delete val="0"/>
        <c:axPos val="b"/>
        <c:numFmt formatCode="m/d/yyyy" sourceLinked="1"/>
        <c:majorTickMark val="out"/>
        <c:minorTickMark val="none"/>
        <c:tickLblPos val="nextTo"/>
        <c:spPr>
          <a:ln>
            <a:solidFill>
              <a:srgbClr val="0048B9"/>
            </a:solidFill>
          </a:ln>
        </c:spPr>
        <c:txPr>
          <a:bodyPr/>
          <a:lstStyle/>
          <a:p>
            <a:pPr>
              <a:defRPr b="1">
                <a:solidFill>
                  <a:srgbClr val="0048B9"/>
                </a:solidFill>
              </a:defRPr>
            </a:pPr>
            <a:endParaRPr lang="en-US"/>
          </a:p>
        </c:txPr>
        <c:crossAx val="241954176"/>
        <c:crosses val="autoZero"/>
        <c:auto val="1"/>
        <c:lblOffset val="100"/>
        <c:baseTimeUnit val="months"/>
      </c:dateAx>
      <c:valAx>
        <c:axId val="241954176"/>
        <c:scaling>
          <c:orientation val="minMax"/>
          <c:max val="5000000"/>
          <c:min val="500000"/>
        </c:scaling>
        <c:delete val="0"/>
        <c:axPos val="l"/>
        <c:majorGridlines>
          <c:spPr>
            <a:ln>
              <a:solidFill>
                <a:srgbClr val="0048B9"/>
              </a:solidFill>
            </a:ln>
          </c:spPr>
        </c:majorGridlines>
        <c:numFmt formatCode="_(* #,##0_);_(* \(#,##0\);_(* &quot;-&quot;??_);_(@_)" sourceLinked="1"/>
        <c:majorTickMark val="out"/>
        <c:minorTickMark val="none"/>
        <c:tickLblPos val="nextTo"/>
        <c:spPr>
          <a:ln>
            <a:solidFill>
              <a:srgbClr val="0048B9"/>
            </a:solidFill>
          </a:ln>
        </c:spPr>
        <c:txPr>
          <a:bodyPr/>
          <a:lstStyle/>
          <a:p>
            <a:pPr>
              <a:defRPr b="1">
                <a:solidFill>
                  <a:srgbClr val="0048B9"/>
                </a:solidFill>
              </a:defRPr>
            </a:pPr>
            <a:endParaRPr lang="en-US"/>
          </a:p>
        </c:txPr>
        <c:crossAx val="241952640"/>
        <c:crosses val="autoZero"/>
        <c:crossBetween val="between"/>
      </c:valAx>
    </c:plotArea>
    <c:legend>
      <c:legendPos val="b"/>
      <c:overlay val="0"/>
      <c:txPr>
        <a:bodyPr/>
        <a:lstStyle/>
        <a:p>
          <a:pPr>
            <a:defRPr b="1">
              <a:solidFill>
                <a:srgbClr val="0048B9"/>
              </a:solidFill>
            </a:defRPr>
          </a:pPr>
          <a:endParaRPr lang="en-US"/>
        </a:p>
      </c:txPr>
    </c:legend>
    <c:plotVisOnly val="1"/>
    <c:dispBlanksAs val="gap"/>
    <c:showDLblsOverMax val="0"/>
  </c:chart>
  <c:spPr>
    <a:ln>
      <a:noFill/>
    </a:ln>
  </c:spPr>
  <c:userShapes r:id="rId1"/>
</c:chartSpace>
</file>

<file path=xl/chartsheets/_rels/sheet1.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chartsheets/_rels/sheet2.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chartsheets/sheet1.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pageSetup orientation="landscape" r:id="rId1"/>
  <drawing r:id="rId2"/>
</chartsheet>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_rels/drawing2.xml.rels>&#65279;<?xml version="1.0" encoding="UTF-8" standalone="yes"?>
<Relationships xmlns="http://schemas.openxmlformats.org/package/2006/relationships">
  <Relationship Id="rId1" Type="http://schemas.openxmlformats.org/officeDocument/2006/relationships/chart" Target="../charts/chart3.xml" />
</Relationships>
</file>

<file path=xl/drawings/_rels/drawing4.xml.rels>&#65279;<?xml version="1.0" encoding="UTF-8" standalone="yes"?>
<Relationships xmlns="http://schemas.openxmlformats.org/package/2006/relationships">
  <Relationship Id="rId1" Type="http://schemas.openxmlformats.org/officeDocument/2006/relationships/chart" Target="../charts/chart4.xml" />
</Relationships>
</file>

<file path=xl/drawings/drawing1.xml><?xml version="1.0" encoding="utf-8"?>
<xdr:wsDr xmlns:xdr="http://schemas.openxmlformats.org/drawingml/2006/spreadsheetDrawing" xmlns:a="http://schemas.openxmlformats.org/drawingml/2006/main">
  <xdr:twoCellAnchor>
    <xdr:from>
      <xdr:col>10</xdr:col>
      <xdr:colOff>302558</xdr:colOff>
      <xdr:row>103</xdr:row>
      <xdr:rowOff>23531</xdr:rowOff>
    </xdr:from>
    <xdr:to>
      <xdr:col>18</xdr:col>
      <xdr:colOff>291350</xdr:colOff>
      <xdr:row>123</xdr:row>
      <xdr:rowOff>156881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862852</xdr:colOff>
      <xdr:row>113</xdr:row>
      <xdr:rowOff>113180</xdr:rowOff>
    </xdr:from>
    <xdr:to>
      <xdr:col>19</xdr:col>
      <xdr:colOff>963705</xdr:colOff>
      <xdr:row>135</xdr:row>
      <xdr:rowOff>134470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1400" cy="629073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0.46041</cdr:x>
      <cdr:y>0.08183</cdr:y>
    </cdr:from>
    <cdr:to>
      <cdr:x>0.46147</cdr:x>
      <cdr:y>0.84561</cdr:y>
    </cdr:to>
    <cdr:cxnSp macro="">
      <cdr:nvCxnSpPr>
        <cdr:cNvPr id="3" name="Straight Connector 2"/>
        <cdr:cNvCxnSpPr/>
      </cdr:nvCxnSpPr>
      <cdr:spPr>
        <a:xfrm xmlns:a="http://schemas.openxmlformats.org/drawingml/2006/main" flipV="1">
          <a:off x="3985803" y="512682"/>
          <a:ext cx="9263" cy="4785336"/>
        </a:xfrm>
        <a:prstGeom xmlns:a="http://schemas.openxmlformats.org/drawingml/2006/main" prst="line">
          <a:avLst/>
        </a:prstGeom>
        <a:ln xmlns:a="http://schemas.openxmlformats.org/drawingml/2006/main">
          <a:solidFill>
            <a:schemeClr val="accent1"/>
          </a:solidFill>
          <a:prstDash val="lg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0.3429</cdr:x>
      <cdr:y>0.09062</cdr:y>
    </cdr:from>
    <cdr:to>
      <cdr:x>0.40788</cdr:x>
      <cdr:y>0.1323</cdr:y>
    </cdr:to>
    <cdr:sp macro="" textlink="">
      <cdr:nvSpPr>
        <cdr:cNvPr id="5" name="TextBox 1"/>
        <cdr:cNvSpPr txBox="1"/>
      </cdr:nvSpPr>
      <cdr:spPr>
        <a:xfrm xmlns:a="http://schemas.openxmlformats.org/drawingml/2006/main">
          <a:off x="2968520" y="567764"/>
          <a:ext cx="562543" cy="26114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solidFill>
                <a:srgbClr val="0048B9"/>
              </a:solidFill>
            </a:rPr>
            <a:t>Actuals</a:t>
          </a:r>
        </a:p>
      </cdr:txBody>
    </cdr:sp>
  </cdr:relSizeAnchor>
  <cdr:relSizeAnchor xmlns:cdr="http://schemas.openxmlformats.org/drawingml/2006/chartDrawing">
    <cdr:from>
      <cdr:x>0.46939</cdr:x>
      <cdr:y>0.09738</cdr:y>
    </cdr:from>
    <cdr:to>
      <cdr:x>0.53439</cdr:x>
      <cdr:y>0.13906</cdr:y>
    </cdr:to>
    <cdr:sp macro="" textlink="">
      <cdr:nvSpPr>
        <cdr:cNvPr id="6" name="TextBox 1"/>
        <cdr:cNvSpPr txBox="1"/>
      </cdr:nvSpPr>
      <cdr:spPr>
        <a:xfrm xmlns:a="http://schemas.openxmlformats.org/drawingml/2006/main">
          <a:off x="4063607" y="610097"/>
          <a:ext cx="562716" cy="26114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solidFill>
                <a:srgbClr val="0048B9"/>
              </a:solidFill>
            </a:rPr>
            <a:t>Forecast</a:t>
          </a:r>
        </a:p>
      </cdr:txBody>
    </cdr:sp>
  </cdr:relSizeAnchor>
  <cdr:relSizeAnchor xmlns:cdr="http://schemas.openxmlformats.org/drawingml/2006/chartDrawing">
    <cdr:from>
      <cdr:x>0.70577</cdr:x>
      <cdr:y>0.0148</cdr:y>
    </cdr:from>
    <cdr:to>
      <cdr:x>0.98143</cdr:x>
      <cdr:y>0.20592</cdr:y>
    </cdr:to>
    <cdr:sp macro="" textlink="">
      <cdr:nvSpPr>
        <cdr:cNvPr id="2" name="TextBox 1"/>
        <cdr:cNvSpPr txBox="1"/>
      </cdr:nvSpPr>
      <cdr:spPr>
        <a:xfrm xmlns:a="http://schemas.openxmlformats.org/drawingml/2006/main">
          <a:off x="6112933" y="93133"/>
          <a:ext cx="2387600" cy="12022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i="0" u="none" strike="noStrike" baseline="0" smtClean="0">
              <a:latin typeface="+mn-lt"/>
              <a:ea typeface="+mn-ea"/>
              <a:cs typeface="+mn-cs"/>
            </a:rPr>
            <a:t>Florida Power &amp; Light Company</a:t>
          </a:r>
        </a:p>
        <a:p xmlns:a="http://schemas.openxmlformats.org/drawingml/2006/main">
          <a:r>
            <a:rPr lang="en-US" sz="1100" b="1" i="0" u="none" strike="noStrike" baseline="0" smtClean="0">
              <a:latin typeface="+mn-lt"/>
              <a:ea typeface="+mn-ea"/>
              <a:cs typeface="+mn-cs"/>
            </a:rPr>
            <a:t>Docket No. 160021-EI</a:t>
          </a:r>
        </a:p>
        <a:p xmlns:a="http://schemas.openxmlformats.org/drawingml/2006/main">
          <a:r>
            <a:rPr lang="en-US" sz="1100" b="1" i="0" u="none" strike="noStrike" baseline="0" smtClean="0">
              <a:latin typeface="+mn-lt"/>
              <a:ea typeface="+mn-ea"/>
              <a:cs typeface="+mn-cs"/>
            </a:rPr>
            <a:t>Staff's Seventh Set of Interrogatories</a:t>
          </a:r>
        </a:p>
        <a:p xmlns:a="http://schemas.openxmlformats.org/drawingml/2006/main">
          <a:r>
            <a:rPr lang="en-US" sz="1100" b="1" i="0" u="none" strike="noStrike" baseline="0" smtClean="0">
              <a:latin typeface="+mn-lt"/>
              <a:ea typeface="+mn-ea"/>
              <a:cs typeface="+mn-cs"/>
            </a:rPr>
            <a:t>Interrogatory No. 160          Attachment No. 1</a:t>
          </a:r>
        </a:p>
        <a:p xmlns:a="http://schemas.openxmlformats.org/drawingml/2006/main">
          <a:r>
            <a:rPr lang="en-US" sz="1100" b="1" i="0" u="none" strike="noStrike" baseline="0" smtClean="0">
              <a:latin typeface="+mn-lt"/>
              <a:ea typeface="+mn-ea"/>
              <a:cs typeface="+mn-cs"/>
            </a:rPr>
            <a:t>Tab 3 of 5</a:t>
          </a:r>
          <a:endParaRPr lang="en-US" sz="1100"/>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1400" cy="629073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0.45415</cdr:x>
      <cdr:y>0.08389</cdr:y>
    </cdr:from>
    <cdr:to>
      <cdr:x>0.45429</cdr:x>
      <cdr:y>0.84767</cdr:y>
    </cdr:to>
    <cdr:cxnSp macro="">
      <cdr:nvCxnSpPr>
        <cdr:cNvPr id="3" name="Straight Connector 2"/>
        <cdr:cNvCxnSpPr/>
      </cdr:nvCxnSpPr>
      <cdr:spPr>
        <a:xfrm xmlns:a="http://schemas.openxmlformats.org/drawingml/2006/main" flipH="1" flipV="1">
          <a:off x="3931694" y="525599"/>
          <a:ext cx="1212" cy="4785336"/>
        </a:xfrm>
        <a:prstGeom xmlns:a="http://schemas.openxmlformats.org/drawingml/2006/main" prst="line">
          <a:avLst/>
        </a:prstGeom>
        <a:ln xmlns:a="http://schemas.openxmlformats.org/drawingml/2006/main">
          <a:solidFill>
            <a:srgbClr val="0048B9"/>
          </a:solidFill>
          <a:prstDash val="lg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0.35144</cdr:x>
      <cdr:y>0.08389</cdr:y>
    </cdr:from>
    <cdr:to>
      <cdr:x>0.41644</cdr:x>
      <cdr:y>0.12556</cdr:y>
    </cdr:to>
    <cdr:sp macro="" textlink="">
      <cdr:nvSpPr>
        <cdr:cNvPr id="4" name="TextBox 1"/>
        <cdr:cNvSpPr txBox="1"/>
      </cdr:nvSpPr>
      <cdr:spPr>
        <a:xfrm xmlns:a="http://schemas.openxmlformats.org/drawingml/2006/main">
          <a:off x="3042452" y="525604"/>
          <a:ext cx="562716" cy="261077"/>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solidFill>
                <a:srgbClr val="0048B9"/>
              </a:solidFill>
            </a:rPr>
            <a:t>Actuals</a:t>
          </a:r>
        </a:p>
      </cdr:txBody>
    </cdr:sp>
  </cdr:relSizeAnchor>
  <cdr:relSizeAnchor xmlns:cdr="http://schemas.openxmlformats.org/drawingml/2006/chartDrawing">
    <cdr:from>
      <cdr:x>0.47674</cdr:x>
      <cdr:y>0.08727</cdr:y>
    </cdr:from>
    <cdr:to>
      <cdr:x>0.54174</cdr:x>
      <cdr:y>0.12894</cdr:y>
    </cdr:to>
    <cdr:sp macro="" textlink="">
      <cdr:nvSpPr>
        <cdr:cNvPr id="5" name="TextBox 1"/>
        <cdr:cNvSpPr txBox="1"/>
      </cdr:nvSpPr>
      <cdr:spPr>
        <a:xfrm xmlns:a="http://schemas.openxmlformats.org/drawingml/2006/main">
          <a:off x="4127237" y="546765"/>
          <a:ext cx="562716" cy="26107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solidFill>
                <a:srgbClr val="0048B9"/>
              </a:solidFill>
            </a:rPr>
            <a:t>Forecast</a:t>
          </a:r>
        </a:p>
      </cdr:txBody>
    </cdr:sp>
  </cdr:relSizeAnchor>
  <cdr:relSizeAnchor xmlns:cdr="http://schemas.openxmlformats.org/drawingml/2006/chartDrawing">
    <cdr:from>
      <cdr:x>0.68622</cdr:x>
      <cdr:y>0.01884</cdr:y>
    </cdr:from>
    <cdr:to>
      <cdr:x>0.98729</cdr:x>
      <cdr:y>0.21669</cdr:y>
    </cdr:to>
    <cdr:sp macro="" textlink="">
      <cdr:nvSpPr>
        <cdr:cNvPr id="6" name="TextBox 5"/>
        <cdr:cNvSpPr txBox="1"/>
      </cdr:nvSpPr>
      <cdr:spPr>
        <a:xfrm xmlns:a="http://schemas.openxmlformats.org/drawingml/2006/main">
          <a:off x="5943600" y="118533"/>
          <a:ext cx="2607734" cy="1244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i="0" baseline="0">
              <a:effectLst/>
              <a:latin typeface="+mn-lt"/>
              <a:ea typeface="+mn-ea"/>
              <a:cs typeface="+mn-cs"/>
            </a:rPr>
            <a:t>Florida Power &amp; Light Company</a:t>
          </a:r>
          <a:endParaRPr lang="en-US">
            <a:effectLst/>
          </a:endParaRPr>
        </a:p>
        <a:p xmlns:a="http://schemas.openxmlformats.org/drawingml/2006/main">
          <a:r>
            <a:rPr lang="en-US" sz="1100" b="1" i="0" baseline="0">
              <a:effectLst/>
              <a:latin typeface="+mn-lt"/>
              <a:ea typeface="+mn-ea"/>
              <a:cs typeface="+mn-cs"/>
            </a:rPr>
            <a:t>Docket No. 160021-EI</a:t>
          </a:r>
          <a:endParaRPr lang="en-US">
            <a:effectLst/>
          </a:endParaRPr>
        </a:p>
        <a:p xmlns:a="http://schemas.openxmlformats.org/drawingml/2006/main">
          <a:r>
            <a:rPr lang="en-US" sz="1100" b="1" i="0" baseline="0">
              <a:effectLst/>
              <a:latin typeface="+mn-lt"/>
              <a:ea typeface="+mn-ea"/>
              <a:cs typeface="+mn-cs"/>
            </a:rPr>
            <a:t>Staff's Seventh Set of Interrogatories</a:t>
          </a:r>
          <a:endParaRPr lang="en-US">
            <a:effectLst/>
          </a:endParaRPr>
        </a:p>
        <a:p xmlns:a="http://schemas.openxmlformats.org/drawingml/2006/main">
          <a:r>
            <a:rPr lang="en-US" sz="1100" b="1" i="0" baseline="0">
              <a:effectLst/>
              <a:latin typeface="+mn-lt"/>
              <a:ea typeface="+mn-ea"/>
              <a:cs typeface="+mn-cs"/>
            </a:rPr>
            <a:t>Interrogatory No. 160                 Attachment No. 1</a:t>
          </a:r>
          <a:endParaRPr lang="en-US">
            <a:effectLst/>
          </a:endParaRPr>
        </a:p>
        <a:p xmlns:a="http://schemas.openxmlformats.org/drawingml/2006/main">
          <a:r>
            <a:rPr lang="en-US" sz="1100" b="1" i="0" baseline="0">
              <a:effectLst/>
              <a:latin typeface="+mn-lt"/>
              <a:ea typeface="+mn-ea"/>
              <a:cs typeface="+mn-cs"/>
            </a:rPr>
            <a:t>Tab 4 of 5</a:t>
          </a:r>
          <a:endParaRPr lang="en-US">
            <a:effectLst/>
          </a:endParaRPr>
        </a:p>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image" Target="../media/image1.jpeg" />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abSelected="1" zoomScaleNormal="100" workbookViewId="0">
      <selection activeCell="B16" sqref="B16:Q16"/>
    </sheetView>
  </sheetViews>
  <sheetFormatPr defaultColWidth="9.140625" defaultRowHeight="12.75" x14ac:dyDescent="0.2"/>
  <cols>
    <col min="1" max="1" width="17.85546875" style="9" customWidth="1"/>
    <col min="2" max="2" width="9.140625" style="11"/>
    <col min="3" max="16384" width="9.140625" style="9"/>
  </cols>
  <sheetData>
    <row r="1" spans="1:17" s="41" customFormat="1" x14ac:dyDescent="0.2">
      <c r="A1" s="13" t="s">
        <v>60</v>
      </c>
      <c r="B1" s="42"/>
    </row>
    <row r="2" spans="1:17" s="41" customFormat="1" x14ac:dyDescent="0.2">
      <c r="A2" s="13" t="s">
        <v>61</v>
      </c>
      <c r="B2" s="42"/>
    </row>
    <row r="3" spans="1:17" s="41" customFormat="1" x14ac:dyDescent="0.2">
      <c r="A3" s="13" t="s">
        <v>62</v>
      </c>
      <c r="B3" s="42"/>
    </row>
    <row r="4" spans="1:17" s="41" customFormat="1" x14ac:dyDescent="0.2">
      <c r="A4" s="13" t="s">
        <v>63</v>
      </c>
      <c r="B4" s="42"/>
    </row>
    <row r="5" spans="1:17" s="41" customFormat="1" x14ac:dyDescent="0.2">
      <c r="A5" s="13" t="s">
        <v>64</v>
      </c>
      <c r="B5" s="42"/>
    </row>
    <row r="6" spans="1:17" s="41" customFormat="1" x14ac:dyDescent="0.2">
      <c r="A6" s="13" t="s">
        <v>65</v>
      </c>
      <c r="B6" s="42"/>
    </row>
    <row r="7" spans="1:17" s="41" customFormat="1" x14ac:dyDescent="0.2">
      <c r="B7" s="42"/>
    </row>
    <row r="8" spans="1:17" s="41" customFormat="1" x14ac:dyDescent="0.2">
      <c r="B8" s="42"/>
    </row>
    <row r="9" spans="1:17" ht="15.75" x14ac:dyDescent="0.25">
      <c r="A9" s="56" t="s">
        <v>19</v>
      </c>
      <c r="B9" s="56"/>
      <c r="C9" s="56"/>
    </row>
    <row r="10" spans="1:17" ht="15.75" x14ac:dyDescent="0.25">
      <c r="A10" s="7"/>
      <c r="B10" s="12"/>
      <c r="C10" s="7"/>
    </row>
    <row r="11" spans="1:17" ht="15.75" x14ac:dyDescent="0.25">
      <c r="A11" s="7"/>
      <c r="B11" s="12"/>
      <c r="C11" s="7"/>
    </row>
    <row r="13" spans="1:17" x14ac:dyDescent="0.2">
      <c r="A13" s="13" t="s">
        <v>9</v>
      </c>
    </row>
    <row r="15" spans="1:17" x14ac:dyDescent="0.2">
      <c r="A15" s="17" t="s">
        <v>3</v>
      </c>
      <c r="B15" s="18"/>
      <c r="C15" s="17"/>
      <c r="D15" s="17"/>
      <c r="E15" s="17"/>
      <c r="F15" s="17"/>
      <c r="G15" s="17"/>
      <c r="H15" s="17"/>
      <c r="I15" s="17"/>
      <c r="J15" s="17"/>
      <c r="K15" s="17"/>
      <c r="L15" s="17"/>
      <c r="M15" s="17"/>
      <c r="N15" s="17"/>
      <c r="O15" s="17"/>
      <c r="P15" s="17"/>
      <c r="Q15" s="17"/>
    </row>
    <row r="16" spans="1:17" x14ac:dyDescent="0.2">
      <c r="A16" s="17" t="s">
        <v>10</v>
      </c>
      <c r="B16" s="57" t="s">
        <v>23</v>
      </c>
      <c r="C16" s="57"/>
      <c r="D16" s="57"/>
      <c r="E16" s="57"/>
      <c r="F16" s="57"/>
      <c r="G16" s="57"/>
      <c r="H16" s="57"/>
      <c r="I16" s="57"/>
      <c r="J16" s="57"/>
      <c r="K16" s="57"/>
      <c r="L16" s="57"/>
      <c r="M16" s="57"/>
      <c r="N16" s="57"/>
      <c r="O16" s="57"/>
      <c r="P16" s="57"/>
      <c r="Q16" s="57"/>
    </row>
    <row r="17" spans="1:17" x14ac:dyDescent="0.2">
      <c r="A17" s="17" t="s">
        <v>11</v>
      </c>
      <c r="B17" s="58" t="s">
        <v>55</v>
      </c>
      <c r="C17" s="57"/>
      <c r="D17" s="57"/>
      <c r="E17" s="57"/>
      <c r="F17" s="57"/>
      <c r="G17" s="57"/>
      <c r="H17" s="57"/>
      <c r="I17" s="57"/>
      <c r="J17" s="57"/>
      <c r="K17" s="57"/>
      <c r="L17" s="57"/>
      <c r="M17" s="57"/>
      <c r="N17" s="57"/>
      <c r="O17" s="57"/>
      <c r="P17" s="57"/>
      <c r="Q17" s="57"/>
    </row>
    <row r="18" spans="1:17" x14ac:dyDescent="0.2">
      <c r="A18" s="17"/>
      <c r="B18" s="18"/>
      <c r="C18" s="17"/>
      <c r="D18" s="17"/>
      <c r="E18" s="17"/>
      <c r="F18" s="17"/>
      <c r="G18" s="17"/>
      <c r="H18" s="17"/>
      <c r="I18" s="17"/>
      <c r="J18" s="17"/>
      <c r="K18" s="17"/>
      <c r="L18" s="17"/>
      <c r="M18" s="17"/>
      <c r="N18" s="17"/>
      <c r="O18" s="17"/>
      <c r="P18" s="17"/>
      <c r="Q18" s="17"/>
    </row>
    <row r="19" spans="1:17" x14ac:dyDescent="0.2">
      <c r="A19" s="17" t="s">
        <v>14</v>
      </c>
      <c r="B19" s="18"/>
      <c r="C19" s="17"/>
      <c r="D19" s="17"/>
      <c r="E19" s="17"/>
      <c r="F19" s="17"/>
      <c r="G19" s="17"/>
      <c r="H19" s="17"/>
      <c r="I19" s="17"/>
      <c r="J19" s="17"/>
      <c r="K19" s="17"/>
      <c r="L19" s="17"/>
      <c r="M19" s="17"/>
      <c r="N19" s="17"/>
      <c r="O19" s="17"/>
      <c r="P19" s="17"/>
      <c r="Q19" s="17"/>
    </row>
    <row r="20" spans="1:17" x14ac:dyDescent="0.2">
      <c r="A20" s="17" t="s">
        <v>10</v>
      </c>
      <c r="B20" s="57" t="s">
        <v>16</v>
      </c>
      <c r="C20" s="57"/>
      <c r="D20" s="57"/>
      <c r="E20" s="57"/>
      <c r="F20" s="57"/>
      <c r="G20" s="57"/>
      <c r="H20" s="57"/>
      <c r="I20" s="57"/>
      <c r="J20" s="57"/>
      <c r="K20" s="57"/>
      <c r="L20" s="57"/>
      <c r="M20" s="57"/>
      <c r="N20" s="57"/>
      <c r="O20" s="57"/>
      <c r="P20" s="57"/>
      <c r="Q20" s="57"/>
    </row>
    <row r="21" spans="1:17" x14ac:dyDescent="0.2">
      <c r="A21" s="17" t="s">
        <v>11</v>
      </c>
      <c r="B21" s="57" t="s">
        <v>17</v>
      </c>
      <c r="C21" s="57"/>
      <c r="D21" s="57"/>
      <c r="E21" s="57"/>
      <c r="F21" s="57"/>
      <c r="G21" s="57"/>
      <c r="H21" s="57"/>
      <c r="I21" s="57"/>
      <c r="J21" s="57"/>
      <c r="K21" s="57"/>
      <c r="L21" s="57"/>
      <c r="M21" s="57"/>
      <c r="N21" s="57"/>
      <c r="O21" s="57"/>
      <c r="P21" s="57"/>
      <c r="Q21" s="57"/>
    </row>
    <row r="22" spans="1:17" x14ac:dyDescent="0.2">
      <c r="A22" s="17" t="s">
        <v>15</v>
      </c>
      <c r="B22" s="58" t="s">
        <v>54</v>
      </c>
      <c r="C22" s="57"/>
      <c r="D22" s="57"/>
      <c r="E22" s="57"/>
      <c r="F22" s="57"/>
      <c r="G22" s="57"/>
      <c r="H22" s="57"/>
      <c r="I22" s="57"/>
      <c r="J22" s="57"/>
      <c r="K22" s="57"/>
      <c r="L22" s="57"/>
      <c r="M22" s="57"/>
      <c r="N22" s="57"/>
      <c r="O22" s="57"/>
      <c r="P22" s="57"/>
      <c r="Q22" s="57"/>
    </row>
    <row r="23" spans="1:17" x14ac:dyDescent="0.2">
      <c r="A23" s="17"/>
      <c r="B23" s="18"/>
      <c r="C23" s="17"/>
      <c r="D23" s="17"/>
      <c r="E23" s="17"/>
      <c r="F23" s="17"/>
      <c r="G23" s="17"/>
      <c r="H23" s="17"/>
      <c r="I23" s="17"/>
      <c r="J23" s="17"/>
      <c r="K23" s="17"/>
      <c r="L23" s="17"/>
      <c r="M23" s="17"/>
      <c r="N23" s="17"/>
      <c r="O23" s="17"/>
      <c r="P23" s="17"/>
      <c r="Q23" s="17"/>
    </row>
    <row r="24" spans="1:17" x14ac:dyDescent="0.2">
      <c r="A24" s="20" t="s">
        <v>21</v>
      </c>
      <c r="B24" s="18"/>
      <c r="C24" s="17"/>
      <c r="D24" s="17"/>
      <c r="E24" s="17"/>
      <c r="F24" s="17"/>
      <c r="G24" s="17"/>
      <c r="H24" s="17"/>
      <c r="I24" s="17"/>
      <c r="J24" s="17"/>
      <c r="K24" s="17"/>
      <c r="L24" s="17"/>
      <c r="M24" s="17"/>
      <c r="N24" s="17"/>
      <c r="O24" s="17"/>
      <c r="P24" s="17"/>
      <c r="Q24" s="17"/>
    </row>
    <row r="25" spans="1:17" ht="17.25" customHeight="1" x14ac:dyDescent="0.2">
      <c r="A25" s="60"/>
      <c r="B25" s="59" t="s">
        <v>59</v>
      </c>
      <c r="C25" s="59"/>
      <c r="D25" s="59"/>
      <c r="E25" s="59"/>
      <c r="F25" s="59"/>
      <c r="G25" s="59"/>
      <c r="H25" s="59"/>
      <c r="I25" s="59"/>
      <c r="J25" s="59"/>
      <c r="K25" s="59"/>
      <c r="L25" s="59"/>
      <c r="M25" s="59"/>
      <c r="N25" s="59"/>
      <c r="O25" s="59"/>
      <c r="P25" s="59"/>
      <c r="Q25" s="59"/>
    </row>
    <row r="26" spans="1:17" x14ac:dyDescent="0.2">
      <c r="A26" s="60"/>
      <c r="B26" s="59"/>
      <c r="C26" s="59"/>
      <c r="D26" s="59"/>
      <c r="E26" s="59"/>
      <c r="F26" s="59"/>
      <c r="G26" s="59"/>
      <c r="H26" s="59"/>
      <c r="I26" s="59"/>
      <c r="J26" s="59"/>
      <c r="K26" s="59"/>
      <c r="L26" s="59"/>
      <c r="M26" s="59"/>
      <c r="N26" s="59"/>
      <c r="O26" s="59"/>
      <c r="P26" s="59"/>
      <c r="Q26" s="59"/>
    </row>
    <row r="27" spans="1:17" x14ac:dyDescent="0.2">
      <c r="A27" s="17"/>
      <c r="B27" s="21"/>
      <c r="C27" s="20"/>
      <c r="D27" s="20"/>
      <c r="E27" s="20"/>
      <c r="F27" s="20"/>
      <c r="G27" s="20"/>
      <c r="H27" s="20"/>
      <c r="I27" s="20"/>
      <c r="J27" s="20"/>
      <c r="K27" s="20"/>
      <c r="L27" s="20"/>
      <c r="M27" s="20"/>
      <c r="N27" s="20"/>
      <c r="O27" s="20"/>
      <c r="P27" s="20"/>
      <c r="Q27" s="20"/>
    </row>
    <row r="28" spans="1:17" x14ac:dyDescent="0.2">
      <c r="A28" s="17"/>
      <c r="B28" s="18"/>
      <c r="C28" s="17"/>
      <c r="D28" s="17"/>
      <c r="E28" s="17"/>
      <c r="F28" s="17"/>
      <c r="G28" s="17"/>
      <c r="H28" s="17"/>
      <c r="I28" s="17"/>
      <c r="J28" s="17"/>
      <c r="K28" s="17"/>
      <c r="L28" s="17"/>
      <c r="M28" s="17"/>
      <c r="N28" s="17"/>
      <c r="O28" s="17"/>
      <c r="P28" s="17"/>
      <c r="Q28" s="17"/>
    </row>
    <row r="29" spans="1:17" x14ac:dyDescent="0.2">
      <c r="A29" s="17"/>
      <c r="B29" s="18"/>
      <c r="C29" s="17"/>
      <c r="D29" s="17"/>
      <c r="E29" s="17"/>
      <c r="F29" s="17"/>
      <c r="G29" s="17"/>
      <c r="H29" s="17"/>
      <c r="I29" s="17"/>
      <c r="J29" s="17"/>
      <c r="K29" s="17"/>
      <c r="L29" s="17"/>
      <c r="M29" s="17"/>
      <c r="N29" s="17"/>
      <c r="O29" s="17"/>
      <c r="P29" s="17"/>
      <c r="Q29" s="17"/>
    </row>
    <row r="30" spans="1:17" x14ac:dyDescent="0.2">
      <c r="A30" s="22" t="s">
        <v>12</v>
      </c>
      <c r="B30" s="18"/>
      <c r="C30" s="17"/>
      <c r="D30" s="17"/>
      <c r="E30" s="17"/>
      <c r="F30" s="17"/>
      <c r="G30" s="17"/>
      <c r="H30" s="17"/>
      <c r="I30" s="17"/>
      <c r="J30" s="17"/>
      <c r="K30" s="17"/>
      <c r="L30" s="17"/>
      <c r="M30" s="17"/>
      <c r="N30" s="17"/>
      <c r="O30" s="17"/>
      <c r="P30" s="17"/>
      <c r="Q30" s="17"/>
    </row>
    <row r="31" spans="1:17" x14ac:dyDescent="0.2">
      <c r="A31" s="17"/>
      <c r="B31" s="18"/>
      <c r="C31" s="17"/>
      <c r="D31" s="17"/>
      <c r="E31" s="17"/>
      <c r="F31" s="17"/>
      <c r="G31" s="17"/>
      <c r="H31" s="17"/>
      <c r="I31" s="17"/>
      <c r="J31" s="17"/>
      <c r="K31" s="17"/>
      <c r="L31" s="17"/>
      <c r="M31" s="17"/>
      <c r="N31" s="17"/>
      <c r="O31" s="17"/>
      <c r="P31" s="17"/>
      <c r="Q31" s="17"/>
    </row>
    <row r="32" spans="1:17" x14ac:dyDescent="0.2">
      <c r="A32" s="17" t="s">
        <v>3</v>
      </c>
      <c r="B32" s="18"/>
      <c r="C32" s="17"/>
      <c r="D32" s="17"/>
      <c r="E32" s="17"/>
      <c r="F32" s="17"/>
      <c r="G32" s="17"/>
      <c r="H32" s="17"/>
      <c r="I32" s="17"/>
      <c r="J32" s="17"/>
      <c r="K32" s="17"/>
      <c r="L32" s="17"/>
      <c r="M32" s="17"/>
      <c r="N32" s="17"/>
      <c r="O32" s="17"/>
      <c r="P32" s="17"/>
      <c r="Q32" s="17"/>
    </row>
    <row r="33" spans="1:17" x14ac:dyDescent="0.2">
      <c r="A33" s="17" t="s">
        <v>10</v>
      </c>
      <c r="B33" s="55" t="s">
        <v>13</v>
      </c>
      <c r="C33" s="55"/>
      <c r="D33" s="55"/>
      <c r="E33" s="55"/>
      <c r="F33" s="55"/>
      <c r="G33" s="55"/>
      <c r="H33" s="55"/>
      <c r="I33" s="55"/>
      <c r="J33" s="55"/>
      <c r="K33" s="55"/>
      <c r="L33" s="55"/>
      <c r="M33" s="55"/>
      <c r="N33" s="55"/>
      <c r="O33" s="55"/>
      <c r="P33" s="55"/>
      <c r="Q33" s="55"/>
    </row>
    <row r="34" spans="1:17" x14ac:dyDescent="0.2">
      <c r="A34" s="17"/>
      <c r="B34" s="18"/>
      <c r="C34" s="17"/>
      <c r="D34" s="17"/>
      <c r="E34" s="17"/>
      <c r="F34" s="17"/>
      <c r="G34" s="17"/>
      <c r="H34" s="17"/>
      <c r="I34" s="17"/>
      <c r="J34" s="17"/>
      <c r="K34" s="17"/>
      <c r="L34" s="17"/>
      <c r="M34" s="17"/>
      <c r="N34" s="17"/>
      <c r="O34" s="17"/>
      <c r="P34" s="17"/>
      <c r="Q34" s="17"/>
    </row>
    <row r="35" spans="1:17" x14ac:dyDescent="0.2">
      <c r="A35" s="9" t="s">
        <v>14</v>
      </c>
    </row>
    <row r="36" spans="1:17" x14ac:dyDescent="0.2">
      <c r="A36" s="9" t="s">
        <v>10</v>
      </c>
      <c r="B36" s="62" t="s">
        <v>56</v>
      </c>
      <c r="C36" s="63"/>
      <c r="D36" s="63"/>
      <c r="E36" s="63"/>
      <c r="F36" s="63"/>
      <c r="G36" s="63"/>
      <c r="H36" s="63"/>
      <c r="I36" s="63"/>
      <c r="J36" s="63"/>
      <c r="K36" s="63"/>
      <c r="L36" s="63"/>
      <c r="M36" s="63"/>
      <c r="N36" s="63"/>
      <c r="O36" s="63"/>
      <c r="P36" s="63"/>
      <c r="Q36" s="63"/>
    </row>
    <row r="37" spans="1:17" ht="37.5" customHeight="1" x14ac:dyDescent="0.2">
      <c r="A37" s="9" t="s">
        <v>11</v>
      </c>
      <c r="B37" s="64" t="s">
        <v>26</v>
      </c>
      <c r="C37" s="65"/>
      <c r="D37" s="65"/>
      <c r="E37" s="65"/>
      <c r="F37" s="65"/>
      <c r="G37" s="65"/>
      <c r="H37" s="65"/>
      <c r="I37" s="65"/>
      <c r="J37" s="65"/>
      <c r="K37" s="65"/>
      <c r="L37" s="65"/>
      <c r="M37" s="65"/>
      <c r="N37" s="65"/>
      <c r="O37" s="65"/>
      <c r="P37" s="65"/>
      <c r="Q37" s="65"/>
    </row>
    <row r="38" spans="1:17" x14ac:dyDescent="0.2">
      <c r="A38" s="10" t="s">
        <v>20</v>
      </c>
      <c r="B38" s="64" t="s">
        <v>28</v>
      </c>
      <c r="C38" s="64"/>
      <c r="D38" s="64"/>
      <c r="E38" s="64"/>
      <c r="F38" s="64"/>
      <c r="G38" s="64"/>
      <c r="H38" s="64"/>
      <c r="I38" s="64"/>
      <c r="J38" s="64"/>
      <c r="K38" s="64"/>
      <c r="L38" s="64"/>
      <c r="M38" s="64"/>
      <c r="N38" s="64"/>
      <c r="O38" s="64"/>
      <c r="P38" s="64"/>
      <c r="Q38" s="64"/>
    </row>
    <row r="39" spans="1:17" ht="26.25" customHeight="1" x14ac:dyDescent="0.2">
      <c r="A39" s="10" t="s">
        <v>22</v>
      </c>
      <c r="B39" s="64" t="s">
        <v>57</v>
      </c>
      <c r="C39" s="64"/>
      <c r="D39" s="64"/>
      <c r="E39" s="64"/>
      <c r="F39" s="64"/>
      <c r="G39" s="64"/>
      <c r="H39" s="64"/>
      <c r="I39" s="64"/>
      <c r="J39" s="64"/>
      <c r="K39" s="64"/>
      <c r="L39" s="64"/>
      <c r="M39" s="64"/>
      <c r="N39" s="64"/>
      <c r="O39" s="64"/>
      <c r="P39" s="64"/>
      <c r="Q39" s="64"/>
    </row>
    <row r="40" spans="1:17" x14ac:dyDescent="0.2">
      <c r="A40" s="10"/>
      <c r="B40" s="8"/>
      <c r="C40" s="8"/>
      <c r="D40" s="8"/>
      <c r="E40" s="8"/>
      <c r="F40" s="8"/>
      <c r="G40" s="8"/>
      <c r="H40" s="8"/>
      <c r="I40" s="8"/>
      <c r="J40" s="8"/>
      <c r="K40" s="8"/>
      <c r="L40" s="8"/>
      <c r="M40" s="8"/>
      <c r="N40" s="8"/>
      <c r="O40" s="8"/>
      <c r="P40" s="8"/>
      <c r="Q40" s="8"/>
    </row>
    <row r="41" spans="1:17" s="15" customFormat="1" ht="24.75" customHeight="1" x14ac:dyDescent="0.2">
      <c r="A41" s="24" t="s">
        <v>25</v>
      </c>
      <c r="B41" s="66" t="s">
        <v>27</v>
      </c>
      <c r="C41" s="66"/>
      <c r="D41" s="66"/>
      <c r="E41" s="66"/>
      <c r="F41" s="66"/>
      <c r="G41" s="66"/>
      <c r="H41" s="66"/>
      <c r="I41" s="66"/>
      <c r="J41" s="66"/>
      <c r="K41" s="66"/>
      <c r="L41" s="66"/>
      <c r="M41" s="66"/>
      <c r="N41" s="66"/>
      <c r="O41" s="66"/>
      <c r="P41" s="66"/>
      <c r="Q41" s="66"/>
    </row>
    <row r="42" spans="1:17" x14ac:dyDescent="0.2">
      <c r="A42" s="10"/>
      <c r="B42" s="8"/>
      <c r="C42" s="8"/>
      <c r="D42" s="8"/>
      <c r="E42" s="8"/>
      <c r="F42" s="8"/>
      <c r="G42" s="8"/>
      <c r="H42" s="8"/>
      <c r="I42" s="8"/>
      <c r="J42" s="8"/>
      <c r="K42" s="8"/>
      <c r="L42" s="8"/>
      <c r="M42" s="8"/>
      <c r="N42" s="8"/>
      <c r="O42" s="8"/>
      <c r="P42" s="8"/>
      <c r="Q42" s="8"/>
    </row>
    <row r="43" spans="1:17" x14ac:dyDescent="0.2">
      <c r="C43" s="11"/>
      <c r="D43" s="11"/>
      <c r="E43" s="11"/>
      <c r="F43" s="11"/>
      <c r="G43" s="11"/>
      <c r="H43" s="11"/>
      <c r="I43" s="11"/>
      <c r="J43" s="11"/>
      <c r="K43" s="11"/>
      <c r="L43" s="11"/>
      <c r="M43" s="11"/>
      <c r="N43" s="11"/>
      <c r="O43" s="11"/>
      <c r="P43" s="11"/>
      <c r="Q43" s="11"/>
    </row>
    <row r="44" spans="1:17" x14ac:dyDescent="0.2">
      <c r="A44" s="20" t="s">
        <v>21</v>
      </c>
      <c r="B44" s="18"/>
      <c r="C44" s="18"/>
      <c r="D44" s="18"/>
      <c r="E44" s="18"/>
      <c r="F44" s="18"/>
      <c r="G44" s="18"/>
      <c r="H44" s="18"/>
      <c r="I44" s="18"/>
      <c r="J44" s="18"/>
      <c r="K44" s="18"/>
      <c r="L44" s="18"/>
      <c r="M44" s="18"/>
      <c r="N44" s="18"/>
      <c r="O44" s="18"/>
      <c r="P44" s="18"/>
      <c r="Q44" s="18"/>
    </row>
    <row r="45" spans="1:17" ht="27" customHeight="1" x14ac:dyDescent="0.2">
      <c r="A45" s="19"/>
      <c r="B45" s="61" t="s">
        <v>58</v>
      </c>
      <c r="C45" s="61"/>
      <c r="D45" s="61"/>
      <c r="E45" s="61"/>
      <c r="F45" s="61"/>
      <c r="G45" s="61"/>
      <c r="H45" s="61"/>
      <c r="I45" s="61"/>
      <c r="J45" s="61"/>
      <c r="K45" s="61"/>
      <c r="L45" s="61"/>
      <c r="M45" s="61"/>
      <c r="N45" s="61"/>
      <c r="O45" s="61"/>
      <c r="P45" s="61"/>
      <c r="Q45" s="61"/>
    </row>
    <row r="46" spans="1:17" x14ac:dyDescent="0.2">
      <c r="B46" s="8"/>
      <c r="C46" s="10"/>
      <c r="D46" s="10"/>
      <c r="E46" s="10"/>
      <c r="F46" s="10"/>
      <c r="G46" s="10"/>
      <c r="H46" s="10"/>
      <c r="I46" s="10"/>
      <c r="J46" s="10"/>
      <c r="K46" s="10"/>
      <c r="L46" s="10"/>
      <c r="M46" s="10"/>
      <c r="N46" s="10"/>
      <c r="O46" s="10"/>
      <c r="P46" s="10"/>
      <c r="Q46" s="10"/>
    </row>
  </sheetData>
  <mergeCells count="15">
    <mergeCell ref="B45:Q45"/>
    <mergeCell ref="B36:Q36"/>
    <mergeCell ref="B37:Q37"/>
    <mergeCell ref="B38:Q38"/>
    <mergeCell ref="B39:Q39"/>
    <mergeCell ref="B41:Q41"/>
    <mergeCell ref="B33:Q33"/>
    <mergeCell ref="A9:C9"/>
    <mergeCell ref="B16:Q16"/>
    <mergeCell ref="B17:Q17"/>
    <mergeCell ref="B20:Q20"/>
    <mergeCell ref="B21:Q21"/>
    <mergeCell ref="B22:Q22"/>
    <mergeCell ref="B25:Q26"/>
    <mergeCell ref="A25:A26"/>
  </mergeCells>
  <pageMargins left="0.7" right="0.7" top="0.75" bottom="0.75" header="0.3" footer="0.3"/>
  <pageSetup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30"/>
  <sheetViews>
    <sheetView zoomScale="85" zoomScaleNormal="85" zoomScalePageLayoutView="70" workbookViewId="0">
      <pane xSplit="1" ySplit="10" topLeftCell="B11" activePane="bottomRight" state="frozen"/>
      <selection activeCell="B16" sqref="B16:Q16"/>
      <selection pane="topRight" activeCell="B16" sqref="B16:Q16"/>
      <selection pane="bottomLeft" activeCell="B16" sqref="B16:Q16"/>
      <selection pane="bottomRight" sqref="A1:A6"/>
    </sheetView>
  </sheetViews>
  <sheetFormatPr defaultColWidth="9.140625" defaultRowHeight="12.75" x14ac:dyDescent="0.2"/>
  <cols>
    <col min="1" max="1" width="17.85546875" style="2" customWidth="1"/>
    <col min="2" max="2" width="6.7109375" style="2" bestFit="1" customWidth="1"/>
    <col min="3" max="3" width="9.5703125" style="2" bestFit="1" customWidth="1"/>
    <col min="4" max="4" width="12.28515625" style="2" bestFit="1" customWidth="1"/>
    <col min="5" max="5" width="6.42578125" style="2" customWidth="1"/>
    <col min="6" max="6" width="12.28515625" style="2" customWidth="1"/>
    <col min="7" max="8" width="10.5703125" style="2" bestFit="1" customWidth="1"/>
    <col min="9" max="9" width="18" style="2" customWidth="1"/>
    <col min="10" max="10" width="10.5703125" style="2" bestFit="1" customWidth="1"/>
    <col min="11" max="11" width="8.28515625" style="2" customWidth="1"/>
    <col min="12" max="12" width="17.28515625" style="2" bestFit="1" customWidth="1"/>
    <col min="13" max="13" width="9.28515625" style="2" bestFit="1" customWidth="1"/>
    <col min="14" max="14" width="19.5703125" style="2" bestFit="1" customWidth="1"/>
    <col min="15" max="15" width="9.5703125" style="2" bestFit="1" customWidth="1"/>
    <col min="16" max="16" width="5.5703125" style="2" customWidth="1"/>
    <col min="17" max="17" width="9.28515625" style="43" bestFit="1" customWidth="1"/>
    <col min="18" max="18" width="17" style="2" bestFit="1" customWidth="1"/>
    <col min="19" max="19" width="9.140625" style="2"/>
    <col min="20" max="20" width="19.5703125" style="2" bestFit="1" customWidth="1"/>
    <col min="21" max="21" width="9.42578125" style="2" bestFit="1" customWidth="1"/>
    <col min="22" max="23" width="9.42578125" style="2" customWidth="1"/>
    <col min="24" max="24" width="12.5703125" style="2" customWidth="1"/>
    <col min="25" max="26" width="13.140625" style="2" bestFit="1" customWidth="1"/>
    <col min="27" max="27" width="10.5703125" style="43" bestFit="1" customWidth="1"/>
    <col min="28" max="28" width="10.28515625" style="43" customWidth="1"/>
    <col min="29" max="32" width="9.140625" style="43"/>
    <col min="33" max="16384" width="9.140625" style="2"/>
  </cols>
  <sheetData>
    <row r="1" spans="1:28" x14ac:dyDescent="0.2">
      <c r="A1" s="26" t="s">
        <v>60</v>
      </c>
    </row>
    <row r="2" spans="1:28" x14ac:dyDescent="0.2">
      <c r="A2" s="26" t="s">
        <v>61</v>
      </c>
    </row>
    <row r="3" spans="1:28" x14ac:dyDescent="0.2">
      <c r="A3" s="26" t="s">
        <v>62</v>
      </c>
    </row>
    <row r="4" spans="1:28" x14ac:dyDescent="0.2">
      <c r="A4" s="26" t="s">
        <v>63</v>
      </c>
    </row>
    <row r="5" spans="1:28" x14ac:dyDescent="0.2">
      <c r="A5" s="26" t="s">
        <v>64</v>
      </c>
    </row>
    <row r="6" spans="1:28" x14ac:dyDescent="0.2">
      <c r="A6" s="26" t="s">
        <v>66</v>
      </c>
    </row>
    <row r="8" spans="1:28" ht="13.5" thickBot="1" x14ac:dyDescent="0.25"/>
    <row r="9" spans="1:28" ht="25.5" customHeight="1" thickBot="1" x14ac:dyDescent="0.25">
      <c r="B9" s="67" t="s">
        <v>3</v>
      </c>
      <c r="C9" s="68"/>
      <c r="D9" s="69"/>
      <c r="E9" s="33"/>
      <c r="F9" s="33"/>
      <c r="G9" s="67" t="s">
        <v>4</v>
      </c>
      <c r="H9" s="68"/>
      <c r="I9" s="68"/>
      <c r="J9" s="69"/>
      <c r="K9" s="23"/>
      <c r="L9" s="67" t="s">
        <v>39</v>
      </c>
      <c r="M9" s="68"/>
      <c r="N9" s="68"/>
      <c r="O9" s="69"/>
      <c r="P9" s="33"/>
      <c r="R9" s="67" t="s">
        <v>41</v>
      </c>
      <c r="S9" s="68"/>
      <c r="T9" s="68"/>
      <c r="U9" s="69"/>
      <c r="V9" s="33"/>
      <c r="W9" s="33"/>
      <c r="X9" s="33"/>
      <c r="Y9" s="70" t="s">
        <v>31</v>
      </c>
      <c r="Z9" s="71"/>
    </row>
    <row r="10" spans="1:28" s="25" customFormat="1" ht="26.25" thickBot="1" x14ac:dyDescent="0.25">
      <c r="B10" s="36" t="s">
        <v>2</v>
      </c>
      <c r="C10" s="36" t="s">
        <v>1</v>
      </c>
      <c r="D10" s="36" t="s">
        <v>40</v>
      </c>
      <c r="E10" s="34"/>
      <c r="G10" s="44" t="s">
        <v>2</v>
      </c>
      <c r="H10" s="36" t="s">
        <v>1</v>
      </c>
      <c r="I10" s="35" t="s">
        <v>24</v>
      </c>
      <c r="J10" s="36" t="s">
        <v>0</v>
      </c>
      <c r="K10" s="34"/>
      <c r="L10" s="44" t="s">
        <v>5</v>
      </c>
      <c r="M10" s="36" t="s">
        <v>6</v>
      </c>
      <c r="N10" s="35" t="s">
        <v>7</v>
      </c>
      <c r="O10" s="36" t="s">
        <v>8</v>
      </c>
      <c r="P10" s="34"/>
      <c r="Q10" s="43"/>
      <c r="R10" s="44" t="s">
        <v>5</v>
      </c>
      <c r="S10" s="36" t="s">
        <v>6</v>
      </c>
      <c r="T10" s="35" t="s">
        <v>7</v>
      </c>
      <c r="U10" s="36" t="s">
        <v>8</v>
      </c>
      <c r="V10" s="34"/>
      <c r="W10" s="34"/>
      <c r="X10" s="34"/>
      <c r="Y10" s="36" t="s">
        <v>5</v>
      </c>
      <c r="Z10" s="36" t="s">
        <v>7</v>
      </c>
      <c r="AA10" s="43"/>
      <c r="AB10" s="43"/>
    </row>
    <row r="11" spans="1:28" x14ac:dyDescent="0.2">
      <c r="A11" s="3">
        <v>39448</v>
      </c>
      <c r="B11" s="2">
        <v>206</v>
      </c>
      <c r="C11" s="2">
        <v>1</v>
      </c>
      <c r="D11" s="2">
        <f>SUM(B11:C11)</f>
        <v>207</v>
      </c>
      <c r="F11" s="3">
        <v>39448</v>
      </c>
      <c r="G11" s="16">
        <v>1096711</v>
      </c>
      <c r="H11" s="16">
        <v>2158800</v>
      </c>
      <c r="I11" s="16"/>
      <c r="J11" s="16">
        <f t="shared" ref="J11:J74" si="0">SUM(G11:H11)</f>
        <v>3255511</v>
      </c>
      <c r="K11" s="16"/>
      <c r="L11" s="16"/>
      <c r="M11" s="16"/>
      <c r="X11" s="14"/>
    </row>
    <row r="12" spans="1:28" x14ac:dyDescent="0.2">
      <c r="A12" s="3">
        <v>39479</v>
      </c>
      <c r="B12" s="2">
        <v>206</v>
      </c>
      <c r="C12" s="2">
        <v>1</v>
      </c>
      <c r="D12" s="2">
        <f t="shared" ref="D12:D75" si="1">SUM(B12:C12)</f>
        <v>207</v>
      </c>
      <c r="F12" s="3">
        <v>39479</v>
      </c>
      <c r="G12" s="16">
        <v>1384284</v>
      </c>
      <c r="H12" s="16">
        <v>2142000</v>
      </c>
      <c r="I12" s="16"/>
      <c r="J12" s="16">
        <f t="shared" si="0"/>
        <v>3526284</v>
      </c>
      <c r="K12" s="16"/>
      <c r="L12" s="16"/>
      <c r="M12" s="16"/>
      <c r="X12" s="14"/>
    </row>
    <row r="13" spans="1:28" x14ac:dyDescent="0.2">
      <c r="A13" s="3">
        <v>39508</v>
      </c>
      <c r="B13" s="2">
        <v>205</v>
      </c>
      <c r="C13" s="2">
        <v>1</v>
      </c>
      <c r="D13" s="2">
        <f t="shared" si="1"/>
        <v>206</v>
      </c>
      <c r="F13" s="3">
        <v>39508</v>
      </c>
      <c r="G13" s="16">
        <v>1350682</v>
      </c>
      <c r="H13" s="16">
        <v>2251200</v>
      </c>
      <c r="I13" s="16"/>
      <c r="J13" s="16">
        <f t="shared" si="0"/>
        <v>3601882</v>
      </c>
      <c r="K13" s="16"/>
      <c r="L13" s="16"/>
      <c r="M13" s="16"/>
      <c r="X13" s="14"/>
    </row>
    <row r="14" spans="1:28" x14ac:dyDescent="0.2">
      <c r="A14" s="3">
        <v>39539</v>
      </c>
      <c r="B14" s="2">
        <v>204</v>
      </c>
      <c r="C14" s="2">
        <v>1</v>
      </c>
      <c r="D14" s="2">
        <f t="shared" si="1"/>
        <v>205</v>
      </c>
      <c r="F14" s="3">
        <v>39539</v>
      </c>
      <c r="G14" s="16">
        <v>1170841</v>
      </c>
      <c r="H14" s="16">
        <v>2326800</v>
      </c>
      <c r="I14" s="16"/>
      <c r="J14" s="16">
        <f t="shared" si="0"/>
        <v>3497641</v>
      </c>
      <c r="K14" s="16"/>
      <c r="L14" s="16"/>
      <c r="M14" s="16"/>
      <c r="X14" s="14"/>
    </row>
    <row r="15" spans="1:28" x14ac:dyDescent="0.2">
      <c r="A15" s="3">
        <v>39569</v>
      </c>
      <c r="B15" s="2">
        <v>204</v>
      </c>
      <c r="C15" s="2">
        <v>1</v>
      </c>
      <c r="D15" s="2">
        <f t="shared" si="1"/>
        <v>205</v>
      </c>
      <c r="F15" s="3">
        <v>39569</v>
      </c>
      <c r="G15" s="16">
        <v>1067456</v>
      </c>
      <c r="H15" s="16">
        <v>2419200</v>
      </c>
      <c r="I15" s="16"/>
      <c r="J15" s="16">
        <f t="shared" si="0"/>
        <v>3486656</v>
      </c>
      <c r="K15" s="16"/>
      <c r="L15" s="16"/>
      <c r="M15" s="16"/>
      <c r="X15" s="14"/>
    </row>
    <row r="16" spans="1:28" x14ac:dyDescent="0.2">
      <c r="A16" s="3">
        <v>39600</v>
      </c>
      <c r="B16" s="2">
        <v>203</v>
      </c>
      <c r="C16" s="2">
        <v>1</v>
      </c>
      <c r="D16" s="2">
        <f t="shared" si="1"/>
        <v>204</v>
      </c>
      <c r="F16" s="3">
        <v>39600</v>
      </c>
      <c r="G16" s="16">
        <v>1065681</v>
      </c>
      <c r="H16" s="16">
        <v>2276400</v>
      </c>
      <c r="I16" s="16"/>
      <c r="J16" s="16">
        <f t="shared" si="0"/>
        <v>3342081</v>
      </c>
      <c r="K16" s="16"/>
      <c r="L16" s="16"/>
      <c r="M16" s="16"/>
      <c r="X16" s="14"/>
    </row>
    <row r="17" spans="1:24" x14ac:dyDescent="0.2">
      <c r="A17" s="3">
        <v>39630</v>
      </c>
      <c r="B17" s="2">
        <v>203</v>
      </c>
      <c r="C17" s="2">
        <v>1</v>
      </c>
      <c r="D17" s="2">
        <f t="shared" si="1"/>
        <v>204</v>
      </c>
      <c r="F17" s="3">
        <v>39630</v>
      </c>
      <c r="G17" s="16">
        <v>983066</v>
      </c>
      <c r="H17" s="16">
        <v>1411200</v>
      </c>
      <c r="I17" s="16"/>
      <c r="J17" s="16">
        <f t="shared" si="0"/>
        <v>2394266</v>
      </c>
      <c r="K17" s="16"/>
      <c r="L17" s="16"/>
      <c r="M17" s="16"/>
      <c r="X17" s="14"/>
    </row>
    <row r="18" spans="1:24" x14ac:dyDescent="0.2">
      <c r="A18" s="3">
        <v>39661</v>
      </c>
      <c r="B18" s="2">
        <v>203</v>
      </c>
      <c r="C18" s="2">
        <v>1</v>
      </c>
      <c r="D18" s="2">
        <f t="shared" si="1"/>
        <v>204</v>
      </c>
      <c r="F18" s="3">
        <v>39661</v>
      </c>
      <c r="G18" s="16">
        <v>919070</v>
      </c>
      <c r="H18" s="16">
        <v>1310400</v>
      </c>
      <c r="I18" s="16"/>
      <c r="J18" s="16">
        <f t="shared" si="0"/>
        <v>2229470</v>
      </c>
      <c r="K18" s="16"/>
      <c r="L18" s="16"/>
      <c r="M18" s="16"/>
      <c r="X18" s="14"/>
    </row>
    <row r="19" spans="1:24" x14ac:dyDescent="0.2">
      <c r="A19" s="3">
        <v>39692</v>
      </c>
      <c r="B19" s="2">
        <v>200</v>
      </c>
      <c r="C19" s="2">
        <v>1</v>
      </c>
      <c r="D19" s="2">
        <f t="shared" si="1"/>
        <v>201</v>
      </c>
      <c r="F19" s="3">
        <v>39692</v>
      </c>
      <c r="G19" s="16">
        <v>1067309</v>
      </c>
      <c r="H19" s="16">
        <v>1394400</v>
      </c>
      <c r="I19" s="16"/>
      <c r="J19" s="16">
        <f t="shared" si="0"/>
        <v>2461709</v>
      </c>
      <c r="K19" s="16"/>
      <c r="L19" s="16"/>
      <c r="M19" s="16"/>
      <c r="X19" s="14"/>
    </row>
    <row r="20" spans="1:24" x14ac:dyDescent="0.2">
      <c r="A20" s="3">
        <v>39722</v>
      </c>
      <c r="B20" s="2">
        <v>198</v>
      </c>
      <c r="C20" s="2">
        <v>1</v>
      </c>
      <c r="D20" s="2">
        <f t="shared" si="1"/>
        <v>199</v>
      </c>
      <c r="F20" s="3">
        <v>39722</v>
      </c>
      <c r="G20" s="16">
        <v>1196636</v>
      </c>
      <c r="H20" s="16">
        <v>1268400</v>
      </c>
      <c r="I20" s="16"/>
      <c r="J20" s="16">
        <f t="shared" si="0"/>
        <v>2465036</v>
      </c>
      <c r="K20" s="16"/>
      <c r="L20" s="16"/>
      <c r="M20" s="16"/>
      <c r="X20" s="14"/>
    </row>
    <row r="21" spans="1:24" x14ac:dyDescent="0.2">
      <c r="A21" s="3">
        <v>39753</v>
      </c>
      <c r="B21" s="2">
        <v>198</v>
      </c>
      <c r="C21" s="2">
        <v>1</v>
      </c>
      <c r="D21" s="2">
        <f t="shared" si="1"/>
        <v>199</v>
      </c>
      <c r="F21" s="3">
        <v>39753</v>
      </c>
      <c r="G21" s="16">
        <v>1297408</v>
      </c>
      <c r="H21" s="16">
        <v>982800</v>
      </c>
      <c r="I21" s="16"/>
      <c r="J21" s="16">
        <f t="shared" si="0"/>
        <v>2280208</v>
      </c>
      <c r="K21" s="16"/>
      <c r="L21" s="16"/>
      <c r="M21" s="16"/>
      <c r="X21" s="14"/>
    </row>
    <row r="22" spans="1:24" x14ac:dyDescent="0.2">
      <c r="A22" s="3">
        <v>39783</v>
      </c>
      <c r="B22" s="2">
        <v>198</v>
      </c>
      <c r="C22" s="2">
        <v>1</v>
      </c>
      <c r="D22" s="2">
        <f t="shared" si="1"/>
        <v>199</v>
      </c>
      <c r="F22" s="3">
        <v>39783</v>
      </c>
      <c r="G22" s="16">
        <v>1216217</v>
      </c>
      <c r="H22" s="16">
        <v>1142400</v>
      </c>
      <c r="I22" s="16"/>
      <c r="J22" s="16">
        <f t="shared" si="0"/>
        <v>2358617</v>
      </c>
      <c r="K22" s="16"/>
      <c r="L22" s="16"/>
      <c r="M22" s="16"/>
      <c r="X22" s="14"/>
    </row>
    <row r="23" spans="1:24" x14ac:dyDescent="0.2">
      <c r="A23" s="3">
        <v>39814</v>
      </c>
      <c r="B23" s="2">
        <v>197</v>
      </c>
      <c r="C23" s="2">
        <v>1</v>
      </c>
      <c r="D23" s="2">
        <f t="shared" si="1"/>
        <v>198</v>
      </c>
      <c r="F23" s="3">
        <v>39814</v>
      </c>
      <c r="G23" s="16">
        <v>1133956</v>
      </c>
      <c r="H23" s="16">
        <v>2590368</v>
      </c>
      <c r="I23" s="16"/>
      <c r="J23" s="16">
        <f t="shared" si="0"/>
        <v>3724324</v>
      </c>
      <c r="K23" s="16"/>
      <c r="L23" s="1"/>
      <c r="M23" s="5"/>
      <c r="N23" s="1"/>
      <c r="O23" s="5"/>
      <c r="P23" s="5"/>
      <c r="X23" s="14"/>
    </row>
    <row r="24" spans="1:24" x14ac:dyDescent="0.2">
      <c r="A24" s="3">
        <v>39845</v>
      </c>
      <c r="B24" s="2">
        <v>196</v>
      </c>
      <c r="C24" s="2">
        <v>1</v>
      </c>
      <c r="D24" s="2">
        <f t="shared" si="1"/>
        <v>197</v>
      </c>
      <c r="F24" s="3">
        <v>39845</v>
      </c>
      <c r="G24" s="16">
        <v>1388309</v>
      </c>
      <c r="H24" s="16">
        <v>949200</v>
      </c>
      <c r="I24" s="16"/>
      <c r="J24" s="16">
        <f t="shared" si="0"/>
        <v>2337509</v>
      </c>
      <c r="K24" s="16"/>
      <c r="L24" s="1"/>
      <c r="M24" s="5"/>
      <c r="N24" s="1"/>
      <c r="O24" s="5"/>
      <c r="P24" s="5"/>
      <c r="X24" s="14"/>
    </row>
    <row r="25" spans="1:24" x14ac:dyDescent="0.2">
      <c r="A25" s="3">
        <v>39873</v>
      </c>
      <c r="B25" s="2">
        <v>195</v>
      </c>
      <c r="C25" s="2">
        <v>1</v>
      </c>
      <c r="D25" s="2">
        <f t="shared" si="1"/>
        <v>196</v>
      </c>
      <c r="F25" s="3">
        <v>39873</v>
      </c>
      <c r="G25" s="16">
        <v>1240286</v>
      </c>
      <c r="H25" s="16">
        <v>982800</v>
      </c>
      <c r="I25" s="16"/>
      <c r="J25" s="16">
        <f t="shared" si="0"/>
        <v>2223086</v>
      </c>
      <c r="K25" s="16"/>
      <c r="L25" s="1"/>
      <c r="M25" s="5"/>
      <c r="N25" s="1"/>
      <c r="O25" s="5"/>
      <c r="P25" s="5"/>
      <c r="X25" s="14"/>
    </row>
    <row r="26" spans="1:24" x14ac:dyDescent="0.2">
      <c r="A26" s="3">
        <v>39904</v>
      </c>
      <c r="B26" s="2">
        <v>194</v>
      </c>
      <c r="C26" s="2">
        <v>1</v>
      </c>
      <c r="D26" s="2">
        <f t="shared" si="1"/>
        <v>195</v>
      </c>
      <c r="F26" s="3">
        <v>39904</v>
      </c>
      <c r="G26" s="16">
        <v>1078244</v>
      </c>
      <c r="H26" s="16">
        <v>1033200</v>
      </c>
      <c r="I26" s="16"/>
      <c r="J26" s="16">
        <f t="shared" si="0"/>
        <v>2111444</v>
      </c>
      <c r="K26" s="16"/>
      <c r="L26" s="1"/>
      <c r="M26" s="5"/>
      <c r="N26" s="1"/>
      <c r="O26" s="5"/>
      <c r="P26" s="5"/>
      <c r="X26" s="14"/>
    </row>
    <row r="27" spans="1:24" x14ac:dyDescent="0.2">
      <c r="A27" s="3">
        <v>39934</v>
      </c>
      <c r="B27" s="2">
        <v>194</v>
      </c>
      <c r="C27" s="2">
        <v>1</v>
      </c>
      <c r="D27" s="2">
        <f t="shared" si="1"/>
        <v>195</v>
      </c>
      <c r="F27" s="3">
        <v>39934</v>
      </c>
      <c r="G27" s="16">
        <v>1012297</v>
      </c>
      <c r="H27" s="16">
        <v>1159200</v>
      </c>
      <c r="I27" s="16"/>
      <c r="J27" s="16">
        <f t="shared" si="0"/>
        <v>2171497</v>
      </c>
      <c r="K27" s="16"/>
      <c r="L27" s="1"/>
      <c r="M27" s="5"/>
      <c r="N27" s="1"/>
      <c r="O27" s="5"/>
      <c r="P27" s="5"/>
      <c r="X27" s="14"/>
    </row>
    <row r="28" spans="1:24" x14ac:dyDescent="0.2">
      <c r="A28" s="3">
        <v>39965</v>
      </c>
      <c r="B28" s="2">
        <v>194</v>
      </c>
      <c r="C28" s="2">
        <v>1</v>
      </c>
      <c r="D28" s="2">
        <f t="shared" si="1"/>
        <v>195</v>
      </c>
      <c r="F28" s="3">
        <v>39965</v>
      </c>
      <c r="G28" s="16">
        <v>903727</v>
      </c>
      <c r="H28" s="16">
        <v>3964800</v>
      </c>
      <c r="I28" s="16"/>
      <c r="J28" s="16">
        <f t="shared" si="0"/>
        <v>4868527</v>
      </c>
      <c r="K28" s="16"/>
      <c r="L28" s="1"/>
      <c r="M28" s="5"/>
      <c r="N28" s="1"/>
      <c r="O28" s="5"/>
      <c r="P28" s="5"/>
      <c r="X28" s="14"/>
    </row>
    <row r="29" spans="1:24" x14ac:dyDescent="0.2">
      <c r="A29" s="3">
        <v>39995</v>
      </c>
      <c r="B29" s="2">
        <v>194</v>
      </c>
      <c r="C29" s="2">
        <v>1</v>
      </c>
      <c r="D29" s="2">
        <f t="shared" si="1"/>
        <v>195</v>
      </c>
      <c r="F29" s="3">
        <v>39995</v>
      </c>
      <c r="G29" s="16">
        <v>903192</v>
      </c>
      <c r="H29" s="16">
        <v>3906000</v>
      </c>
      <c r="I29" s="16"/>
      <c r="J29" s="16">
        <f t="shared" si="0"/>
        <v>4809192</v>
      </c>
      <c r="K29" s="16"/>
      <c r="L29" s="1"/>
      <c r="M29" s="5"/>
      <c r="N29" s="1"/>
      <c r="O29" s="5"/>
      <c r="P29" s="5"/>
      <c r="X29" s="14"/>
    </row>
    <row r="30" spans="1:24" x14ac:dyDescent="0.2">
      <c r="A30" s="3">
        <v>40026</v>
      </c>
      <c r="B30" s="2">
        <v>194</v>
      </c>
      <c r="C30" s="2">
        <v>1</v>
      </c>
      <c r="D30" s="2">
        <f t="shared" si="1"/>
        <v>195</v>
      </c>
      <c r="F30" s="3">
        <v>40026</v>
      </c>
      <c r="G30" s="16">
        <v>885006</v>
      </c>
      <c r="H30" s="16">
        <v>2049600</v>
      </c>
      <c r="I30" s="16"/>
      <c r="J30" s="16">
        <f t="shared" si="0"/>
        <v>2934606</v>
      </c>
      <c r="K30" s="16"/>
      <c r="L30" s="1"/>
      <c r="M30" s="5"/>
      <c r="N30" s="1"/>
      <c r="O30" s="5"/>
      <c r="P30" s="5"/>
      <c r="X30" s="14"/>
    </row>
    <row r="31" spans="1:24" x14ac:dyDescent="0.2">
      <c r="A31" s="3">
        <v>40057</v>
      </c>
      <c r="B31" s="2">
        <v>192</v>
      </c>
      <c r="C31" s="2">
        <v>1</v>
      </c>
      <c r="D31" s="2">
        <f t="shared" si="1"/>
        <v>193</v>
      </c>
      <c r="F31" s="3">
        <v>40057</v>
      </c>
      <c r="G31" s="16">
        <v>1046067</v>
      </c>
      <c r="H31" s="16">
        <v>1201200</v>
      </c>
      <c r="I31" s="16"/>
      <c r="J31" s="16">
        <f t="shared" si="0"/>
        <v>2247267</v>
      </c>
      <c r="K31" s="16"/>
      <c r="L31" s="1"/>
      <c r="M31" s="5"/>
      <c r="N31" s="1"/>
      <c r="O31" s="5"/>
      <c r="P31" s="5"/>
      <c r="X31" s="14"/>
    </row>
    <row r="32" spans="1:24" x14ac:dyDescent="0.2">
      <c r="A32" s="3">
        <v>40087</v>
      </c>
      <c r="B32" s="2">
        <v>190</v>
      </c>
      <c r="C32" s="2">
        <v>1</v>
      </c>
      <c r="D32" s="2">
        <f t="shared" si="1"/>
        <v>191</v>
      </c>
      <c r="F32" s="3">
        <v>40087</v>
      </c>
      <c r="G32" s="16">
        <v>1221775</v>
      </c>
      <c r="H32" s="16">
        <v>1184400</v>
      </c>
      <c r="I32" s="16"/>
      <c r="J32" s="16">
        <f t="shared" si="0"/>
        <v>2406175</v>
      </c>
      <c r="K32" s="16"/>
      <c r="L32" s="1"/>
      <c r="M32" s="5"/>
      <c r="N32" s="1"/>
      <c r="O32" s="5"/>
      <c r="P32" s="5"/>
      <c r="X32" s="14"/>
    </row>
    <row r="33" spans="1:24" x14ac:dyDescent="0.2">
      <c r="A33" s="3">
        <v>40118</v>
      </c>
      <c r="B33" s="2">
        <v>190</v>
      </c>
      <c r="C33" s="2">
        <v>1</v>
      </c>
      <c r="D33" s="2">
        <f t="shared" si="1"/>
        <v>191</v>
      </c>
      <c r="F33" s="3">
        <v>40118</v>
      </c>
      <c r="G33" s="16">
        <v>1276332</v>
      </c>
      <c r="H33" s="16">
        <v>1209600</v>
      </c>
      <c r="I33" s="16"/>
      <c r="J33" s="16">
        <f t="shared" si="0"/>
        <v>2485932</v>
      </c>
      <c r="K33" s="16"/>
      <c r="L33" s="1"/>
      <c r="M33" s="5"/>
      <c r="N33" s="1"/>
      <c r="O33" s="5"/>
      <c r="P33" s="5"/>
      <c r="X33" s="14"/>
    </row>
    <row r="34" spans="1:24" x14ac:dyDescent="0.2">
      <c r="A34" s="3">
        <v>40148</v>
      </c>
      <c r="B34" s="2">
        <v>190</v>
      </c>
      <c r="C34" s="2">
        <v>1</v>
      </c>
      <c r="D34" s="2">
        <f t="shared" si="1"/>
        <v>191</v>
      </c>
      <c r="F34" s="3">
        <v>40148</v>
      </c>
      <c r="G34" s="16">
        <v>1249154</v>
      </c>
      <c r="H34" s="16">
        <v>1276800</v>
      </c>
      <c r="I34" s="16"/>
      <c r="J34" s="16">
        <f t="shared" si="0"/>
        <v>2525954</v>
      </c>
      <c r="K34" s="16"/>
      <c r="L34" s="1"/>
      <c r="M34" s="5"/>
      <c r="N34" s="1"/>
      <c r="O34" s="5"/>
      <c r="P34" s="5"/>
      <c r="X34" s="14"/>
    </row>
    <row r="35" spans="1:24" x14ac:dyDescent="0.2">
      <c r="A35" s="3">
        <v>40179</v>
      </c>
      <c r="B35" s="2">
        <v>190</v>
      </c>
      <c r="C35" s="2">
        <v>1</v>
      </c>
      <c r="D35" s="2">
        <f t="shared" si="1"/>
        <v>191</v>
      </c>
      <c r="F35" s="3">
        <v>40179</v>
      </c>
      <c r="G35" s="16">
        <v>1052839</v>
      </c>
      <c r="H35" s="16">
        <v>1046844</v>
      </c>
      <c r="I35" s="16"/>
      <c r="J35" s="16">
        <f t="shared" si="0"/>
        <v>2099683</v>
      </c>
      <c r="K35" s="16"/>
      <c r="L35" s="1"/>
      <c r="M35" s="5"/>
      <c r="N35" s="1"/>
      <c r="O35" s="5"/>
      <c r="P35" s="5"/>
      <c r="X35" s="14"/>
    </row>
    <row r="36" spans="1:24" x14ac:dyDescent="0.2">
      <c r="A36" s="3">
        <v>40210</v>
      </c>
      <c r="B36" s="2">
        <v>190</v>
      </c>
      <c r="C36" s="2">
        <v>1</v>
      </c>
      <c r="D36" s="2">
        <f t="shared" si="1"/>
        <v>191</v>
      </c>
      <c r="F36" s="3">
        <v>40210</v>
      </c>
      <c r="G36" s="16">
        <v>1154601</v>
      </c>
      <c r="H36" s="16">
        <v>940800</v>
      </c>
      <c r="I36" s="16"/>
      <c r="J36" s="16">
        <f t="shared" si="0"/>
        <v>2095401</v>
      </c>
      <c r="K36" s="16"/>
      <c r="L36" s="1"/>
      <c r="M36" s="5"/>
      <c r="N36" s="1"/>
      <c r="O36" s="5"/>
      <c r="P36" s="5"/>
      <c r="X36" s="14"/>
    </row>
    <row r="37" spans="1:24" x14ac:dyDescent="0.2">
      <c r="A37" s="3">
        <v>40238</v>
      </c>
      <c r="B37" s="2">
        <v>190</v>
      </c>
      <c r="C37" s="2">
        <v>1</v>
      </c>
      <c r="D37" s="2">
        <f t="shared" si="1"/>
        <v>191</v>
      </c>
      <c r="F37" s="3">
        <v>40238</v>
      </c>
      <c r="G37" s="16">
        <v>1167379</v>
      </c>
      <c r="H37" s="16">
        <v>991200</v>
      </c>
      <c r="I37" s="16"/>
      <c r="J37" s="16">
        <f t="shared" si="0"/>
        <v>2158579</v>
      </c>
      <c r="K37" s="16"/>
      <c r="L37" s="1"/>
      <c r="M37" s="5"/>
      <c r="N37" s="1"/>
      <c r="O37" s="5"/>
      <c r="P37" s="5"/>
      <c r="X37" s="14"/>
    </row>
    <row r="38" spans="1:24" x14ac:dyDescent="0.2">
      <c r="A38" s="3">
        <v>40269</v>
      </c>
      <c r="B38" s="2">
        <v>190</v>
      </c>
      <c r="C38" s="2">
        <v>1</v>
      </c>
      <c r="D38" s="2">
        <f t="shared" si="1"/>
        <v>191</v>
      </c>
      <c r="F38" s="3">
        <v>40269</v>
      </c>
      <c r="G38" s="16">
        <v>989193</v>
      </c>
      <c r="H38" s="16">
        <v>1100400</v>
      </c>
      <c r="I38" s="16"/>
      <c r="J38" s="16">
        <f t="shared" si="0"/>
        <v>2089593</v>
      </c>
      <c r="K38" s="16"/>
      <c r="L38" s="1"/>
      <c r="M38" s="5"/>
      <c r="N38" s="1"/>
      <c r="O38" s="5"/>
      <c r="P38" s="5"/>
      <c r="X38" s="14"/>
    </row>
    <row r="39" spans="1:24" x14ac:dyDescent="0.2">
      <c r="A39" s="3">
        <v>40299</v>
      </c>
      <c r="B39" s="2">
        <v>190</v>
      </c>
      <c r="C39" s="2">
        <v>1</v>
      </c>
      <c r="D39" s="2">
        <f t="shared" si="1"/>
        <v>191</v>
      </c>
      <c r="F39" s="3">
        <v>40299</v>
      </c>
      <c r="G39" s="16">
        <v>973329</v>
      </c>
      <c r="H39" s="16">
        <v>1243200</v>
      </c>
      <c r="I39" s="16"/>
      <c r="J39" s="16">
        <f t="shared" si="0"/>
        <v>2216529</v>
      </c>
      <c r="K39" s="16"/>
      <c r="L39" s="1"/>
      <c r="M39" s="5"/>
      <c r="N39" s="1"/>
      <c r="O39" s="5"/>
      <c r="P39" s="5"/>
      <c r="X39" s="14"/>
    </row>
    <row r="40" spans="1:24" x14ac:dyDescent="0.2">
      <c r="A40" s="3">
        <v>40330</v>
      </c>
      <c r="B40" s="2">
        <v>190</v>
      </c>
      <c r="C40" s="2">
        <v>1</v>
      </c>
      <c r="D40" s="2">
        <f t="shared" si="1"/>
        <v>191</v>
      </c>
      <c r="F40" s="3">
        <v>40330</v>
      </c>
      <c r="G40" s="16">
        <v>959596</v>
      </c>
      <c r="H40" s="16">
        <v>1503600</v>
      </c>
      <c r="I40" s="16"/>
      <c r="J40" s="16">
        <f t="shared" si="0"/>
        <v>2463196</v>
      </c>
      <c r="K40" s="16"/>
      <c r="L40" s="1"/>
      <c r="M40" s="5"/>
      <c r="N40" s="1"/>
      <c r="O40" s="5"/>
      <c r="P40" s="5"/>
      <c r="X40" s="14"/>
    </row>
    <row r="41" spans="1:24" x14ac:dyDescent="0.2">
      <c r="A41" s="3">
        <v>40360</v>
      </c>
      <c r="B41" s="2">
        <v>190</v>
      </c>
      <c r="C41" s="2">
        <v>1</v>
      </c>
      <c r="D41" s="2">
        <f t="shared" si="1"/>
        <v>191</v>
      </c>
      <c r="F41" s="3">
        <v>40360</v>
      </c>
      <c r="G41" s="16">
        <v>954026</v>
      </c>
      <c r="H41" s="16">
        <v>1545600</v>
      </c>
      <c r="I41" s="16"/>
      <c r="J41" s="16">
        <f t="shared" si="0"/>
        <v>2499626</v>
      </c>
      <c r="K41" s="16"/>
      <c r="L41" s="1"/>
      <c r="M41" s="5"/>
      <c r="N41" s="1"/>
      <c r="O41" s="5"/>
      <c r="P41" s="5"/>
      <c r="X41" s="14"/>
    </row>
    <row r="42" spans="1:24" x14ac:dyDescent="0.2">
      <c r="A42" s="3">
        <v>40391</v>
      </c>
      <c r="B42" s="2">
        <v>190</v>
      </c>
      <c r="C42" s="2">
        <v>1</v>
      </c>
      <c r="D42" s="2">
        <f t="shared" si="1"/>
        <v>191</v>
      </c>
      <c r="F42" s="3">
        <v>40391</v>
      </c>
      <c r="G42" s="16">
        <v>921784</v>
      </c>
      <c r="H42" s="16">
        <v>1428000</v>
      </c>
      <c r="I42" s="16"/>
      <c r="J42" s="16">
        <f t="shared" si="0"/>
        <v>2349784</v>
      </c>
      <c r="K42" s="16"/>
      <c r="L42" s="1"/>
      <c r="M42" s="5"/>
      <c r="N42" s="1"/>
      <c r="O42" s="5"/>
      <c r="P42" s="5"/>
      <c r="X42" s="14"/>
    </row>
    <row r="43" spans="1:24" x14ac:dyDescent="0.2">
      <c r="A43" s="3">
        <v>40422</v>
      </c>
      <c r="B43" s="2">
        <v>190</v>
      </c>
      <c r="C43" s="2">
        <v>1</v>
      </c>
      <c r="D43" s="2">
        <f t="shared" si="1"/>
        <v>191</v>
      </c>
      <c r="F43" s="3">
        <v>40422</v>
      </c>
      <c r="G43" s="16">
        <v>1045861</v>
      </c>
      <c r="H43" s="16">
        <v>1520400</v>
      </c>
      <c r="I43" s="16"/>
      <c r="J43" s="16">
        <f t="shared" si="0"/>
        <v>2566261</v>
      </c>
      <c r="K43" s="16"/>
      <c r="L43" s="1"/>
      <c r="M43" s="5"/>
      <c r="N43" s="1"/>
      <c r="O43" s="5"/>
      <c r="P43" s="5"/>
      <c r="X43" s="14"/>
    </row>
    <row r="44" spans="1:24" x14ac:dyDescent="0.2">
      <c r="A44" s="3">
        <v>40452</v>
      </c>
      <c r="B44" s="2">
        <v>189</v>
      </c>
      <c r="C44" s="2">
        <v>1</v>
      </c>
      <c r="D44" s="2">
        <f t="shared" si="1"/>
        <v>190</v>
      </c>
      <c r="F44" s="3">
        <v>40452</v>
      </c>
      <c r="G44" s="16">
        <v>1140991</v>
      </c>
      <c r="H44" s="16">
        <v>1344000</v>
      </c>
      <c r="I44" s="16"/>
      <c r="J44" s="16">
        <f t="shared" si="0"/>
        <v>2484991</v>
      </c>
      <c r="K44" s="16"/>
      <c r="L44" s="1"/>
      <c r="M44" s="5"/>
      <c r="N44" s="1"/>
      <c r="O44" s="5"/>
      <c r="P44" s="5"/>
      <c r="X44" s="14"/>
    </row>
    <row r="45" spans="1:24" x14ac:dyDescent="0.2">
      <c r="A45" s="3">
        <v>40483</v>
      </c>
      <c r="B45" s="2">
        <v>189</v>
      </c>
      <c r="C45" s="2">
        <v>1</v>
      </c>
      <c r="D45" s="2">
        <f t="shared" si="1"/>
        <v>190</v>
      </c>
      <c r="F45" s="3">
        <v>40483</v>
      </c>
      <c r="G45" s="16">
        <v>1208127</v>
      </c>
      <c r="H45" s="16">
        <v>1209600</v>
      </c>
      <c r="I45" s="16"/>
      <c r="J45" s="16">
        <f t="shared" si="0"/>
        <v>2417727</v>
      </c>
      <c r="K45" s="16"/>
      <c r="L45" s="1"/>
      <c r="M45" s="5"/>
      <c r="N45" s="1"/>
      <c r="O45" s="5"/>
      <c r="P45" s="5"/>
      <c r="X45" s="14"/>
    </row>
    <row r="46" spans="1:24" x14ac:dyDescent="0.2">
      <c r="A46" s="3">
        <v>40513</v>
      </c>
      <c r="B46" s="2">
        <v>189</v>
      </c>
      <c r="C46" s="2">
        <v>1</v>
      </c>
      <c r="D46" s="2">
        <f t="shared" si="1"/>
        <v>190</v>
      </c>
      <c r="F46" s="3">
        <v>40513</v>
      </c>
      <c r="G46" s="16">
        <v>1145607</v>
      </c>
      <c r="H46" s="16">
        <v>1033200</v>
      </c>
      <c r="I46" s="16"/>
      <c r="J46" s="16">
        <f t="shared" si="0"/>
        <v>2178807</v>
      </c>
      <c r="K46" s="16"/>
      <c r="L46" s="1"/>
      <c r="M46" s="5"/>
      <c r="N46" s="1"/>
      <c r="O46" s="5"/>
      <c r="P46" s="5"/>
      <c r="X46" s="14"/>
    </row>
    <row r="47" spans="1:24" x14ac:dyDescent="0.2">
      <c r="A47" s="3">
        <v>40544</v>
      </c>
      <c r="B47" s="2">
        <v>189</v>
      </c>
      <c r="C47" s="2">
        <v>1</v>
      </c>
      <c r="D47" s="2">
        <f t="shared" si="1"/>
        <v>190</v>
      </c>
      <c r="F47" s="3">
        <v>40544</v>
      </c>
      <c r="G47" s="16">
        <v>1025632</v>
      </c>
      <c r="H47" s="16">
        <v>974400</v>
      </c>
      <c r="I47" s="16"/>
      <c r="J47" s="16">
        <f t="shared" si="0"/>
        <v>2000032</v>
      </c>
      <c r="K47" s="16"/>
      <c r="L47" s="1"/>
      <c r="M47" s="5"/>
      <c r="N47" s="1"/>
      <c r="O47" s="5"/>
      <c r="P47" s="5"/>
      <c r="X47" s="14"/>
    </row>
    <row r="48" spans="1:24" x14ac:dyDescent="0.2">
      <c r="A48" s="3">
        <v>40575</v>
      </c>
      <c r="B48" s="2">
        <v>189</v>
      </c>
      <c r="C48" s="2">
        <v>1</v>
      </c>
      <c r="D48" s="2">
        <f t="shared" si="1"/>
        <v>190</v>
      </c>
      <c r="F48" s="3">
        <v>40575</v>
      </c>
      <c r="G48" s="16">
        <v>1140068</v>
      </c>
      <c r="H48" s="16">
        <v>999600</v>
      </c>
      <c r="I48" s="16"/>
      <c r="J48" s="16">
        <f t="shared" si="0"/>
        <v>2139668</v>
      </c>
      <c r="K48" s="16"/>
      <c r="L48" s="1"/>
      <c r="M48" s="5"/>
      <c r="N48" s="1"/>
      <c r="O48" s="5"/>
      <c r="P48" s="5"/>
      <c r="X48" s="14"/>
    </row>
    <row r="49" spans="1:26" x14ac:dyDescent="0.2">
      <c r="A49" s="3">
        <v>40603</v>
      </c>
      <c r="B49" s="2">
        <v>189</v>
      </c>
      <c r="C49" s="2">
        <v>1</v>
      </c>
      <c r="D49" s="2">
        <f t="shared" si="1"/>
        <v>190</v>
      </c>
      <c r="F49" s="3">
        <v>40603</v>
      </c>
      <c r="G49" s="16">
        <v>1230430</v>
      </c>
      <c r="H49" s="16">
        <v>1150800</v>
      </c>
      <c r="I49" s="16"/>
      <c r="J49" s="16">
        <f t="shared" si="0"/>
        <v>2381230</v>
      </c>
      <c r="K49" s="16"/>
      <c r="L49" s="1"/>
      <c r="M49" s="5"/>
      <c r="N49" s="1"/>
      <c r="O49" s="5"/>
      <c r="P49" s="5"/>
      <c r="X49" s="14"/>
    </row>
    <row r="50" spans="1:26" x14ac:dyDescent="0.2">
      <c r="A50" s="3">
        <v>40634</v>
      </c>
      <c r="B50" s="2">
        <v>189</v>
      </c>
      <c r="C50" s="2">
        <v>1</v>
      </c>
      <c r="D50" s="2">
        <f t="shared" si="1"/>
        <v>190</v>
      </c>
      <c r="F50" s="3">
        <v>40634</v>
      </c>
      <c r="G50" s="16">
        <v>1123486</v>
      </c>
      <c r="H50" s="16">
        <v>1125600</v>
      </c>
      <c r="I50" s="16"/>
      <c r="J50" s="16">
        <f t="shared" si="0"/>
        <v>2249086</v>
      </c>
      <c r="K50" s="16"/>
      <c r="L50" s="1"/>
      <c r="M50" s="5"/>
      <c r="N50" s="1"/>
      <c r="O50" s="5"/>
      <c r="P50" s="5"/>
      <c r="X50" s="14"/>
    </row>
    <row r="51" spans="1:26" x14ac:dyDescent="0.2">
      <c r="A51" s="3">
        <v>40664</v>
      </c>
      <c r="B51" s="2">
        <v>189</v>
      </c>
      <c r="C51" s="2">
        <v>1</v>
      </c>
      <c r="D51" s="2">
        <f t="shared" si="1"/>
        <v>190</v>
      </c>
      <c r="F51" s="3">
        <v>40664</v>
      </c>
      <c r="G51" s="16">
        <v>1006923</v>
      </c>
      <c r="H51" s="16">
        <v>1184400</v>
      </c>
      <c r="I51" s="16"/>
      <c r="J51" s="16">
        <f t="shared" si="0"/>
        <v>2191323</v>
      </c>
      <c r="K51" s="16"/>
      <c r="L51" s="1"/>
      <c r="M51" s="5"/>
      <c r="N51" s="1"/>
      <c r="O51" s="5"/>
      <c r="P51" s="5"/>
      <c r="X51" s="14"/>
    </row>
    <row r="52" spans="1:26" x14ac:dyDescent="0.2">
      <c r="A52" s="3">
        <v>40695</v>
      </c>
      <c r="B52" s="2">
        <v>188</v>
      </c>
      <c r="C52" s="2">
        <v>1</v>
      </c>
      <c r="D52" s="2">
        <f t="shared" si="1"/>
        <v>189</v>
      </c>
      <c r="F52" s="3">
        <v>40695</v>
      </c>
      <c r="G52" s="1">
        <v>987562</v>
      </c>
      <c r="H52" s="1">
        <v>1444800</v>
      </c>
      <c r="I52" s="1"/>
      <c r="J52" s="1">
        <f t="shared" si="0"/>
        <v>2432362</v>
      </c>
      <c r="K52" s="1"/>
      <c r="L52" s="1"/>
      <c r="M52" s="5"/>
      <c r="N52" s="1"/>
      <c r="O52" s="5"/>
      <c r="P52" s="5"/>
      <c r="X52" s="14"/>
    </row>
    <row r="53" spans="1:26" x14ac:dyDescent="0.2">
      <c r="A53" s="3">
        <v>40725</v>
      </c>
      <c r="B53" s="2">
        <v>188</v>
      </c>
      <c r="C53" s="2">
        <v>1</v>
      </c>
      <c r="D53" s="2">
        <f t="shared" si="1"/>
        <v>189</v>
      </c>
      <c r="F53" s="3">
        <v>40725</v>
      </c>
      <c r="G53" s="1">
        <v>924286</v>
      </c>
      <c r="H53" s="1">
        <v>1310400</v>
      </c>
      <c r="I53" s="1"/>
      <c r="J53" s="1">
        <f t="shared" si="0"/>
        <v>2234686</v>
      </c>
      <c r="K53" s="1"/>
      <c r="L53" s="1"/>
      <c r="M53" s="5"/>
      <c r="N53" s="1"/>
      <c r="O53" s="5"/>
      <c r="P53" s="5"/>
      <c r="X53" s="14"/>
    </row>
    <row r="54" spans="1:26" x14ac:dyDescent="0.2">
      <c r="A54" s="3">
        <v>40756</v>
      </c>
      <c r="B54" s="2">
        <v>188</v>
      </c>
      <c r="C54" s="2">
        <v>1</v>
      </c>
      <c r="D54" s="2">
        <f t="shared" si="1"/>
        <v>189</v>
      </c>
      <c r="F54" s="3">
        <v>40756</v>
      </c>
      <c r="G54" s="1">
        <v>904420</v>
      </c>
      <c r="H54" s="1">
        <v>1579200</v>
      </c>
      <c r="I54" s="1"/>
      <c r="J54" s="1">
        <f t="shared" si="0"/>
        <v>2483620</v>
      </c>
      <c r="K54" s="1"/>
      <c r="L54" s="1"/>
      <c r="M54" s="5"/>
      <c r="N54" s="1"/>
      <c r="O54" s="5"/>
      <c r="P54" s="5"/>
      <c r="X54" s="14"/>
    </row>
    <row r="55" spans="1:26" x14ac:dyDescent="0.2">
      <c r="A55" s="3">
        <v>40787</v>
      </c>
      <c r="B55" s="2">
        <v>187</v>
      </c>
      <c r="C55" s="2">
        <v>1</v>
      </c>
      <c r="D55" s="2">
        <f t="shared" si="1"/>
        <v>188</v>
      </c>
      <c r="F55" s="3">
        <v>40787</v>
      </c>
      <c r="G55" s="1">
        <v>1055837</v>
      </c>
      <c r="H55" s="1">
        <v>1344000</v>
      </c>
      <c r="I55" s="1"/>
      <c r="J55" s="1">
        <f t="shared" si="0"/>
        <v>2399837</v>
      </c>
      <c r="K55" s="1"/>
      <c r="L55" s="1"/>
      <c r="M55" s="5"/>
      <c r="N55" s="1"/>
      <c r="O55" s="5"/>
      <c r="P55" s="5"/>
      <c r="X55" s="14"/>
    </row>
    <row r="56" spans="1:26" x14ac:dyDescent="0.2">
      <c r="A56" s="3">
        <v>40817</v>
      </c>
      <c r="B56" s="2">
        <v>187</v>
      </c>
      <c r="C56" s="2">
        <v>1</v>
      </c>
      <c r="D56" s="2">
        <f t="shared" si="1"/>
        <v>188</v>
      </c>
      <c r="F56" s="3">
        <v>40817</v>
      </c>
      <c r="G56" s="1">
        <v>1129121</v>
      </c>
      <c r="H56" s="1">
        <v>1083600</v>
      </c>
      <c r="I56" s="1"/>
      <c r="J56" s="1">
        <f t="shared" si="0"/>
        <v>2212721</v>
      </c>
      <c r="K56" s="1"/>
      <c r="L56" s="1"/>
      <c r="M56" s="5"/>
      <c r="N56" s="1"/>
      <c r="O56" s="5"/>
      <c r="P56" s="5"/>
      <c r="X56" s="14"/>
    </row>
    <row r="57" spans="1:26" x14ac:dyDescent="0.2">
      <c r="A57" s="3">
        <v>40848</v>
      </c>
      <c r="B57" s="2">
        <v>187</v>
      </c>
      <c r="C57" s="2">
        <v>1</v>
      </c>
      <c r="D57" s="2">
        <f t="shared" si="1"/>
        <v>188</v>
      </c>
      <c r="F57" s="3">
        <v>40848</v>
      </c>
      <c r="G57" s="1">
        <v>1120804</v>
      </c>
      <c r="H57" s="1">
        <v>1134000</v>
      </c>
      <c r="I57" s="1"/>
      <c r="J57" s="1">
        <f t="shared" si="0"/>
        <v>2254804</v>
      </c>
      <c r="K57" s="1"/>
      <c r="L57" s="1"/>
      <c r="M57" s="5"/>
      <c r="N57" s="1"/>
      <c r="O57" s="5"/>
      <c r="P57" s="5"/>
      <c r="X57" s="14"/>
    </row>
    <row r="58" spans="1:26" x14ac:dyDescent="0.2">
      <c r="A58" s="3">
        <v>40878</v>
      </c>
      <c r="B58" s="2">
        <v>186</v>
      </c>
      <c r="C58" s="2">
        <v>1</v>
      </c>
      <c r="D58" s="2">
        <f t="shared" si="1"/>
        <v>187</v>
      </c>
      <c r="F58" s="3">
        <v>40878</v>
      </c>
      <c r="G58" s="1">
        <v>1116107</v>
      </c>
      <c r="H58" s="1">
        <v>1033400</v>
      </c>
      <c r="I58" s="1"/>
      <c r="J58" s="1">
        <f t="shared" si="0"/>
        <v>2149507</v>
      </c>
      <c r="K58" s="1"/>
      <c r="L58" s="1"/>
      <c r="M58" s="5"/>
      <c r="N58" s="1"/>
      <c r="O58" s="5"/>
      <c r="P58" s="5"/>
      <c r="X58" s="14"/>
    </row>
    <row r="59" spans="1:26" x14ac:dyDescent="0.2">
      <c r="A59" s="3">
        <v>40909</v>
      </c>
      <c r="B59" s="2">
        <v>185</v>
      </c>
      <c r="C59" s="2">
        <v>1</v>
      </c>
      <c r="D59" s="2">
        <f t="shared" si="1"/>
        <v>186</v>
      </c>
      <c r="F59" s="3">
        <v>40909</v>
      </c>
      <c r="G59" s="1">
        <v>1022726</v>
      </c>
      <c r="H59" s="1">
        <v>1092000</v>
      </c>
      <c r="I59" s="1"/>
      <c r="J59" s="1">
        <f t="shared" si="0"/>
        <v>2114726</v>
      </c>
      <c r="K59" s="5"/>
      <c r="L59" s="1"/>
      <c r="M59" s="5"/>
      <c r="N59" s="1"/>
      <c r="O59" s="5"/>
      <c r="P59" s="5"/>
      <c r="X59" s="3">
        <v>40909</v>
      </c>
      <c r="Y59" s="16">
        <v>1022726</v>
      </c>
      <c r="Z59" s="16">
        <v>1092000</v>
      </c>
    </row>
    <row r="60" spans="1:26" x14ac:dyDescent="0.2">
      <c r="A60" s="3">
        <v>40940</v>
      </c>
      <c r="B60" s="2">
        <v>185</v>
      </c>
      <c r="C60" s="2">
        <v>1</v>
      </c>
      <c r="D60" s="2">
        <f t="shared" si="1"/>
        <v>186</v>
      </c>
      <c r="F60" s="3">
        <v>40940</v>
      </c>
      <c r="G60" s="1">
        <v>1059960</v>
      </c>
      <c r="H60" s="1">
        <v>982800</v>
      </c>
      <c r="I60" s="1"/>
      <c r="J60" s="1">
        <f t="shared" si="0"/>
        <v>2042760</v>
      </c>
      <c r="K60" s="5"/>
      <c r="L60" s="1"/>
      <c r="M60" s="5"/>
      <c r="N60" s="1"/>
      <c r="O60" s="5"/>
      <c r="P60" s="5"/>
      <c r="X60" s="3">
        <v>40940</v>
      </c>
      <c r="Y60" s="16">
        <v>1059960</v>
      </c>
      <c r="Z60" s="16">
        <v>982800</v>
      </c>
    </row>
    <row r="61" spans="1:26" x14ac:dyDescent="0.2">
      <c r="A61" s="3">
        <v>40969</v>
      </c>
      <c r="B61" s="2">
        <v>185</v>
      </c>
      <c r="C61" s="2">
        <v>1</v>
      </c>
      <c r="D61" s="2">
        <f t="shared" si="1"/>
        <v>186</v>
      </c>
      <c r="F61" s="3">
        <v>40969</v>
      </c>
      <c r="G61" s="1">
        <v>1158236</v>
      </c>
      <c r="H61" s="1">
        <v>1092000</v>
      </c>
      <c r="I61" s="1"/>
      <c r="J61" s="1">
        <f t="shared" si="0"/>
        <v>2250236</v>
      </c>
      <c r="K61" s="5"/>
      <c r="L61" s="1"/>
      <c r="M61" s="5"/>
      <c r="N61" s="1"/>
      <c r="O61" s="5"/>
      <c r="P61" s="5"/>
      <c r="X61" s="3">
        <v>40969</v>
      </c>
      <c r="Y61" s="16">
        <v>1158236</v>
      </c>
      <c r="Z61" s="16">
        <v>1092000</v>
      </c>
    </row>
    <row r="62" spans="1:26" x14ac:dyDescent="0.2">
      <c r="A62" s="3">
        <v>41000</v>
      </c>
      <c r="B62" s="2">
        <v>184</v>
      </c>
      <c r="C62" s="2">
        <v>1</v>
      </c>
      <c r="D62" s="2">
        <f t="shared" si="1"/>
        <v>185</v>
      </c>
      <c r="F62" s="3">
        <v>41000</v>
      </c>
      <c r="G62" s="1">
        <v>1042360</v>
      </c>
      <c r="H62" s="1">
        <v>999600</v>
      </c>
      <c r="I62" s="1"/>
      <c r="J62" s="1">
        <f t="shared" si="0"/>
        <v>2041960</v>
      </c>
      <c r="K62" s="5"/>
      <c r="L62" s="1"/>
      <c r="M62" s="5"/>
      <c r="N62" s="1"/>
      <c r="O62" s="5"/>
      <c r="P62" s="5"/>
      <c r="X62" s="3">
        <v>41000</v>
      </c>
      <c r="Y62" s="16">
        <v>1042360</v>
      </c>
      <c r="Z62" s="16">
        <v>999600</v>
      </c>
    </row>
    <row r="63" spans="1:26" x14ac:dyDescent="0.2">
      <c r="A63" s="3">
        <v>41030</v>
      </c>
      <c r="B63" s="2">
        <v>184</v>
      </c>
      <c r="C63" s="2">
        <v>1</v>
      </c>
      <c r="D63" s="2">
        <f t="shared" si="1"/>
        <v>185</v>
      </c>
      <c r="F63" s="3">
        <v>41030</v>
      </c>
      <c r="G63" s="1">
        <v>858877</v>
      </c>
      <c r="H63" s="1">
        <v>1276800</v>
      </c>
      <c r="I63" s="1"/>
      <c r="J63" s="1">
        <f t="shared" si="0"/>
        <v>2135677</v>
      </c>
      <c r="K63" s="5"/>
      <c r="L63" s="1"/>
      <c r="M63" s="5"/>
      <c r="N63" s="1"/>
      <c r="O63" s="5"/>
      <c r="P63" s="5"/>
      <c r="X63" s="3">
        <v>41030</v>
      </c>
      <c r="Y63" s="16">
        <v>858877</v>
      </c>
      <c r="Z63" s="16">
        <v>1276800</v>
      </c>
    </row>
    <row r="64" spans="1:26" x14ac:dyDescent="0.2">
      <c r="A64" s="3">
        <v>41061</v>
      </c>
      <c r="B64" s="2">
        <v>184</v>
      </c>
      <c r="C64" s="2">
        <v>1</v>
      </c>
      <c r="D64" s="2">
        <f t="shared" si="1"/>
        <v>185</v>
      </c>
      <c r="F64" s="3">
        <v>41061</v>
      </c>
      <c r="G64" s="1">
        <v>860869</v>
      </c>
      <c r="H64" s="1">
        <v>1134000</v>
      </c>
      <c r="I64" s="1"/>
      <c r="J64" s="1">
        <f t="shared" si="0"/>
        <v>1994869</v>
      </c>
      <c r="K64" s="5"/>
      <c r="L64" s="1"/>
      <c r="M64" s="5"/>
      <c r="N64" s="1"/>
      <c r="O64" s="5"/>
      <c r="P64" s="5"/>
      <c r="X64" s="3">
        <v>41061</v>
      </c>
      <c r="Y64" s="16">
        <v>860869</v>
      </c>
      <c r="Z64" s="16">
        <v>1134000</v>
      </c>
    </row>
    <row r="65" spans="1:27" x14ac:dyDescent="0.2">
      <c r="A65" s="3">
        <v>41091</v>
      </c>
      <c r="B65" s="2">
        <v>184</v>
      </c>
      <c r="C65" s="2">
        <v>1</v>
      </c>
      <c r="D65" s="2">
        <f t="shared" si="1"/>
        <v>185</v>
      </c>
      <c r="F65" s="3">
        <v>41091</v>
      </c>
      <c r="G65" s="1">
        <v>753136</v>
      </c>
      <c r="H65" s="1">
        <v>1335600</v>
      </c>
      <c r="I65" s="1"/>
      <c r="J65" s="1">
        <f t="shared" si="0"/>
        <v>2088736</v>
      </c>
      <c r="K65" s="5"/>
      <c r="L65" s="1"/>
      <c r="M65" s="5"/>
      <c r="N65" s="1"/>
      <c r="O65" s="5"/>
      <c r="P65" s="5"/>
      <c r="X65" s="3">
        <v>41091</v>
      </c>
      <c r="Y65" s="16">
        <v>753136</v>
      </c>
      <c r="Z65" s="16">
        <v>1335600</v>
      </c>
    </row>
    <row r="66" spans="1:27" x14ac:dyDescent="0.2">
      <c r="A66" s="3">
        <v>41122</v>
      </c>
      <c r="B66" s="2">
        <v>184</v>
      </c>
      <c r="C66" s="2">
        <v>1</v>
      </c>
      <c r="D66" s="2">
        <f t="shared" si="1"/>
        <v>185</v>
      </c>
      <c r="F66" s="3">
        <v>41122</v>
      </c>
      <c r="G66" s="1">
        <v>803701</v>
      </c>
      <c r="H66" s="1">
        <v>1285200</v>
      </c>
      <c r="I66" s="1"/>
      <c r="J66" s="1">
        <f t="shared" si="0"/>
        <v>2088901</v>
      </c>
      <c r="K66" s="5"/>
      <c r="L66" s="1"/>
      <c r="M66" s="5"/>
      <c r="N66" s="1"/>
      <c r="O66" s="5"/>
      <c r="P66" s="5"/>
      <c r="X66" s="3">
        <v>41122</v>
      </c>
      <c r="Y66" s="16">
        <v>803701</v>
      </c>
      <c r="Z66" s="16">
        <v>1285200</v>
      </c>
    </row>
    <row r="67" spans="1:27" x14ac:dyDescent="0.2">
      <c r="A67" s="3">
        <v>41153</v>
      </c>
      <c r="B67" s="2">
        <v>184</v>
      </c>
      <c r="C67" s="2">
        <v>1</v>
      </c>
      <c r="D67" s="2">
        <f t="shared" si="1"/>
        <v>185</v>
      </c>
      <c r="F67" s="3">
        <v>41153</v>
      </c>
      <c r="G67" s="1">
        <v>891962</v>
      </c>
      <c r="H67" s="1">
        <v>1142400</v>
      </c>
      <c r="I67" s="1"/>
      <c r="J67" s="1">
        <f t="shared" si="0"/>
        <v>2034362</v>
      </c>
      <c r="K67" s="5"/>
      <c r="L67" s="1"/>
      <c r="M67" s="5"/>
      <c r="N67" s="1"/>
      <c r="O67" s="5"/>
      <c r="P67" s="5"/>
      <c r="X67" s="3">
        <v>41153</v>
      </c>
      <c r="Y67" s="16">
        <v>891962</v>
      </c>
      <c r="Z67" s="16">
        <v>1142400</v>
      </c>
    </row>
    <row r="68" spans="1:27" x14ac:dyDescent="0.2">
      <c r="A68" s="3">
        <v>41183</v>
      </c>
      <c r="B68" s="2">
        <v>184</v>
      </c>
      <c r="C68" s="2">
        <v>1</v>
      </c>
      <c r="D68" s="2">
        <f t="shared" si="1"/>
        <v>185</v>
      </c>
      <c r="F68" s="3">
        <v>41183</v>
      </c>
      <c r="G68" s="1">
        <v>1076211</v>
      </c>
      <c r="H68" s="1">
        <v>1285200</v>
      </c>
      <c r="I68" s="1"/>
      <c r="J68" s="1">
        <f t="shared" si="0"/>
        <v>2361411</v>
      </c>
      <c r="K68" s="5"/>
      <c r="L68" s="1"/>
      <c r="M68" s="5"/>
      <c r="N68" s="1"/>
      <c r="O68" s="5"/>
      <c r="P68" s="5"/>
      <c r="X68" s="3">
        <v>41183</v>
      </c>
      <c r="Y68" s="16">
        <v>1076211</v>
      </c>
      <c r="Z68" s="16">
        <v>1285200</v>
      </c>
    </row>
    <row r="69" spans="1:27" x14ac:dyDescent="0.2">
      <c r="A69" s="3">
        <v>41214</v>
      </c>
      <c r="B69" s="2">
        <v>184</v>
      </c>
      <c r="C69" s="2">
        <v>1</v>
      </c>
      <c r="D69" s="2">
        <f t="shared" si="1"/>
        <v>185</v>
      </c>
      <c r="F69" s="3">
        <v>41214</v>
      </c>
      <c r="G69" s="1">
        <v>1122975</v>
      </c>
      <c r="H69" s="1">
        <v>982800</v>
      </c>
      <c r="I69" s="1"/>
      <c r="J69" s="1">
        <f t="shared" si="0"/>
        <v>2105775</v>
      </c>
      <c r="K69" s="5"/>
      <c r="L69" s="1"/>
      <c r="M69" s="5"/>
      <c r="N69" s="1"/>
      <c r="O69" s="5"/>
      <c r="P69" s="5"/>
      <c r="X69" s="3">
        <v>41214</v>
      </c>
      <c r="Y69" s="16">
        <v>1122975</v>
      </c>
      <c r="Z69" s="16">
        <v>982800</v>
      </c>
    </row>
    <row r="70" spans="1:27" x14ac:dyDescent="0.2">
      <c r="A70" s="3">
        <v>41244</v>
      </c>
      <c r="B70" s="2">
        <v>185</v>
      </c>
      <c r="C70" s="2">
        <v>1</v>
      </c>
      <c r="D70" s="2">
        <f t="shared" si="1"/>
        <v>186</v>
      </c>
      <c r="F70" s="3">
        <v>41244</v>
      </c>
      <c r="G70" s="1">
        <v>1151684</v>
      </c>
      <c r="H70" s="1">
        <v>949200</v>
      </c>
      <c r="I70" s="1"/>
      <c r="J70" s="1">
        <f t="shared" si="0"/>
        <v>2100884</v>
      </c>
      <c r="K70" s="28"/>
      <c r="L70" s="43"/>
      <c r="M70" s="43"/>
      <c r="N70" s="43"/>
      <c r="O70" s="43"/>
      <c r="P70" s="5"/>
      <c r="X70" s="3">
        <v>41244</v>
      </c>
      <c r="Y70" s="16">
        <v>1151684</v>
      </c>
      <c r="Z70" s="16">
        <v>949200</v>
      </c>
    </row>
    <row r="71" spans="1:27" x14ac:dyDescent="0.2">
      <c r="A71" s="3">
        <v>41275</v>
      </c>
      <c r="B71" s="2">
        <v>185</v>
      </c>
      <c r="C71" s="2">
        <v>1</v>
      </c>
      <c r="D71" s="2">
        <f t="shared" si="1"/>
        <v>186</v>
      </c>
      <c r="F71" s="3">
        <v>41275</v>
      </c>
      <c r="G71" s="1">
        <v>903263</v>
      </c>
      <c r="H71" s="1">
        <v>1100400</v>
      </c>
      <c r="I71" s="1"/>
      <c r="J71" s="1">
        <f t="shared" si="0"/>
        <v>2003663</v>
      </c>
      <c r="K71" s="43"/>
      <c r="L71" s="43"/>
      <c r="M71" s="43"/>
      <c r="N71" s="43"/>
      <c r="O71" s="43"/>
      <c r="P71" s="5"/>
      <c r="X71" s="3">
        <v>41275</v>
      </c>
      <c r="Y71" s="16">
        <v>903263</v>
      </c>
      <c r="Z71" s="16">
        <v>1100400</v>
      </c>
    </row>
    <row r="72" spans="1:27" x14ac:dyDescent="0.2">
      <c r="A72" s="3">
        <v>41306</v>
      </c>
      <c r="B72" s="2">
        <v>185</v>
      </c>
      <c r="C72" s="2">
        <v>1</v>
      </c>
      <c r="D72" s="2">
        <f t="shared" si="1"/>
        <v>186</v>
      </c>
      <c r="F72" s="3">
        <v>41306</v>
      </c>
      <c r="G72" s="1">
        <v>1124390</v>
      </c>
      <c r="H72" s="1">
        <v>856800</v>
      </c>
      <c r="I72" s="1"/>
      <c r="J72" s="1">
        <f t="shared" si="0"/>
        <v>1981190</v>
      </c>
      <c r="K72" s="43"/>
      <c r="L72" s="43"/>
      <c r="M72" s="43"/>
      <c r="N72" s="43"/>
      <c r="O72" s="43"/>
      <c r="P72" s="5"/>
      <c r="X72" s="3">
        <v>41306</v>
      </c>
      <c r="Y72" s="16">
        <v>1124390</v>
      </c>
      <c r="Z72" s="16">
        <v>856800</v>
      </c>
    </row>
    <row r="73" spans="1:27" x14ac:dyDescent="0.2">
      <c r="A73" s="3">
        <v>41334</v>
      </c>
      <c r="B73" s="2">
        <v>185</v>
      </c>
      <c r="C73" s="2">
        <v>1</v>
      </c>
      <c r="D73" s="2">
        <f t="shared" si="1"/>
        <v>186</v>
      </c>
      <c r="F73" s="3">
        <v>41334</v>
      </c>
      <c r="G73" s="1">
        <v>1109925</v>
      </c>
      <c r="H73" s="1">
        <v>898800</v>
      </c>
      <c r="I73" s="1"/>
      <c r="J73" s="1">
        <f t="shared" si="0"/>
        <v>2008725</v>
      </c>
      <c r="K73" s="43"/>
      <c r="L73" s="43"/>
      <c r="M73" s="43"/>
      <c r="N73" s="43"/>
      <c r="O73" s="43"/>
      <c r="P73" s="5"/>
      <c r="X73" s="3">
        <v>41334</v>
      </c>
      <c r="Y73" s="16">
        <v>1109925</v>
      </c>
      <c r="Z73" s="16">
        <v>898800</v>
      </c>
    </row>
    <row r="74" spans="1:27" x14ac:dyDescent="0.2">
      <c r="A74" s="3">
        <v>41365</v>
      </c>
      <c r="B74" s="2">
        <v>185</v>
      </c>
      <c r="C74" s="2">
        <v>1</v>
      </c>
      <c r="D74" s="2">
        <f t="shared" si="1"/>
        <v>186</v>
      </c>
      <c r="F74" s="3">
        <v>41365</v>
      </c>
      <c r="G74" s="1">
        <v>937985</v>
      </c>
      <c r="H74" s="1">
        <v>890400</v>
      </c>
      <c r="I74" s="1"/>
      <c r="J74" s="1">
        <f t="shared" si="0"/>
        <v>1828385</v>
      </c>
      <c r="K74" s="43"/>
      <c r="L74" s="43"/>
      <c r="M74" s="43"/>
      <c r="N74" s="43"/>
      <c r="O74" s="43"/>
      <c r="P74" s="5"/>
      <c r="R74" s="1"/>
      <c r="S74" s="5"/>
      <c r="T74" s="1"/>
      <c r="U74" s="5"/>
      <c r="V74" s="5"/>
      <c r="W74" s="5"/>
      <c r="X74" s="3">
        <v>41365</v>
      </c>
      <c r="Y74" s="16">
        <v>937985</v>
      </c>
      <c r="Z74" s="16">
        <v>890400</v>
      </c>
    </row>
    <row r="75" spans="1:27" x14ac:dyDescent="0.2">
      <c r="A75" s="3">
        <v>41395</v>
      </c>
      <c r="B75" s="2">
        <v>185</v>
      </c>
      <c r="C75" s="2">
        <v>1</v>
      </c>
      <c r="D75" s="2">
        <f t="shared" si="1"/>
        <v>186</v>
      </c>
      <c r="F75" s="3">
        <v>41395</v>
      </c>
      <c r="G75" s="1">
        <v>884813</v>
      </c>
      <c r="H75" s="1">
        <v>966000</v>
      </c>
      <c r="I75" s="1"/>
      <c r="J75" s="1">
        <f t="shared" ref="J75:J138" si="2">SUM(G75:H75)</f>
        <v>1850813</v>
      </c>
      <c r="K75" s="43"/>
      <c r="L75" s="43"/>
      <c r="M75" s="43"/>
      <c r="N75" s="43"/>
      <c r="O75" s="43"/>
      <c r="P75" s="5"/>
      <c r="R75" s="43"/>
      <c r="S75" s="43"/>
      <c r="T75" s="43"/>
      <c r="U75" s="43"/>
      <c r="V75" s="43"/>
      <c r="W75" s="43"/>
      <c r="X75" s="3">
        <v>41395</v>
      </c>
      <c r="Y75" s="16">
        <v>884813</v>
      </c>
      <c r="Z75" s="16">
        <v>966000</v>
      </c>
    </row>
    <row r="76" spans="1:27" x14ac:dyDescent="0.2">
      <c r="A76" s="3">
        <v>41426</v>
      </c>
      <c r="B76" s="2">
        <v>184</v>
      </c>
      <c r="C76" s="2">
        <v>1</v>
      </c>
      <c r="D76" s="2">
        <f t="shared" ref="D76:D139" si="3">SUM(B76:C76)</f>
        <v>185</v>
      </c>
      <c r="F76" s="3">
        <v>41426</v>
      </c>
      <c r="G76" s="1">
        <v>821135</v>
      </c>
      <c r="H76" s="1">
        <v>907200</v>
      </c>
      <c r="I76" s="1"/>
      <c r="J76" s="1">
        <f t="shared" si="2"/>
        <v>1728335</v>
      </c>
      <c r="K76" s="43"/>
      <c r="L76" s="43"/>
      <c r="M76" s="43"/>
      <c r="N76" s="43"/>
      <c r="O76" s="43"/>
      <c r="P76" s="5"/>
      <c r="R76" s="43"/>
      <c r="S76" s="43"/>
      <c r="T76" s="43"/>
      <c r="U76" s="43"/>
      <c r="V76" s="43"/>
      <c r="W76" s="43"/>
      <c r="X76" s="3">
        <v>41426</v>
      </c>
      <c r="Y76" s="16">
        <v>821135</v>
      </c>
      <c r="Z76" s="16">
        <v>907200</v>
      </c>
    </row>
    <row r="77" spans="1:27" x14ac:dyDescent="0.2">
      <c r="A77" s="3">
        <v>41456</v>
      </c>
      <c r="B77" s="2">
        <v>184</v>
      </c>
      <c r="C77" s="2">
        <v>1</v>
      </c>
      <c r="D77" s="2">
        <f t="shared" si="3"/>
        <v>185</v>
      </c>
      <c r="F77" s="3">
        <v>41456</v>
      </c>
      <c r="G77" s="1">
        <v>764368</v>
      </c>
      <c r="H77" s="1">
        <v>2410800</v>
      </c>
      <c r="I77" s="1">
        <f>AVERAGE(H65,H53)</f>
        <v>1323000</v>
      </c>
      <c r="J77" s="1">
        <f t="shared" si="2"/>
        <v>3175168</v>
      </c>
      <c r="K77" s="43"/>
      <c r="L77" s="43"/>
      <c r="M77" s="43"/>
      <c r="N77" s="43"/>
      <c r="O77" s="43"/>
      <c r="P77" s="5"/>
      <c r="R77" s="43"/>
      <c r="S77" s="43"/>
      <c r="T77" s="43"/>
      <c r="U77" s="43"/>
      <c r="V77" s="43"/>
      <c r="W77" s="43"/>
      <c r="X77" s="3">
        <v>41456</v>
      </c>
      <c r="Y77" s="16">
        <v>764368</v>
      </c>
      <c r="Z77" s="16">
        <v>2410800</v>
      </c>
      <c r="AA77" s="16">
        <v>1323000</v>
      </c>
    </row>
    <row r="78" spans="1:27" x14ac:dyDescent="0.2">
      <c r="A78" s="3">
        <v>41487</v>
      </c>
      <c r="B78" s="2">
        <v>184</v>
      </c>
      <c r="C78" s="2">
        <v>1</v>
      </c>
      <c r="D78" s="2">
        <f t="shared" si="3"/>
        <v>185</v>
      </c>
      <c r="F78" s="3">
        <v>41487</v>
      </c>
      <c r="G78" s="1">
        <v>789236</v>
      </c>
      <c r="H78" s="1">
        <v>2028621</v>
      </c>
      <c r="I78" s="1">
        <f t="shared" ref="I78:I80" si="4">AVERAGE(H66,H54)</f>
        <v>1432200</v>
      </c>
      <c r="J78" s="1">
        <f t="shared" si="2"/>
        <v>2817857</v>
      </c>
      <c r="K78" s="43"/>
      <c r="L78" s="43"/>
      <c r="M78" s="43"/>
      <c r="N78" s="43"/>
      <c r="O78" s="43"/>
      <c r="P78" s="5"/>
      <c r="R78" s="43"/>
      <c r="S78" s="43"/>
      <c r="T78" s="43"/>
      <c r="U78" s="43"/>
      <c r="V78" s="43"/>
      <c r="W78" s="43"/>
      <c r="X78" s="3">
        <v>41487</v>
      </c>
      <c r="Y78" s="16">
        <v>789236</v>
      </c>
      <c r="Z78" s="16">
        <v>2028621</v>
      </c>
      <c r="AA78" s="16">
        <v>1432200</v>
      </c>
    </row>
    <row r="79" spans="1:27" x14ac:dyDescent="0.2">
      <c r="A79" s="3">
        <v>41518</v>
      </c>
      <c r="B79" s="2">
        <v>184</v>
      </c>
      <c r="C79" s="2">
        <v>1</v>
      </c>
      <c r="D79" s="2">
        <f t="shared" si="3"/>
        <v>185</v>
      </c>
      <c r="F79" s="3">
        <v>41518</v>
      </c>
      <c r="G79" s="1">
        <v>957474</v>
      </c>
      <c r="H79" s="1">
        <v>2125200</v>
      </c>
      <c r="I79" s="1">
        <f t="shared" si="4"/>
        <v>1243200</v>
      </c>
      <c r="J79" s="1">
        <f t="shared" si="2"/>
        <v>3082674</v>
      </c>
      <c r="K79" s="43"/>
      <c r="L79" s="43"/>
      <c r="M79" s="43"/>
      <c r="N79" s="43"/>
      <c r="O79" s="43"/>
      <c r="P79" s="5"/>
      <c r="R79" s="43"/>
      <c r="S79" s="43"/>
      <c r="T79" s="43"/>
      <c r="U79" s="43"/>
      <c r="V79" s="43"/>
      <c r="W79" s="43"/>
      <c r="X79" s="3">
        <v>41518</v>
      </c>
      <c r="Y79" s="16">
        <v>957474</v>
      </c>
      <c r="Z79" s="16">
        <v>2125200</v>
      </c>
      <c r="AA79" s="16">
        <v>1243200</v>
      </c>
    </row>
    <row r="80" spans="1:27" x14ac:dyDescent="0.2">
      <c r="A80" s="3">
        <v>41548</v>
      </c>
      <c r="B80" s="27">
        <v>185</v>
      </c>
      <c r="C80" s="2">
        <v>1</v>
      </c>
      <c r="D80" s="2">
        <f t="shared" si="3"/>
        <v>186</v>
      </c>
      <c r="F80" s="3">
        <v>41548</v>
      </c>
      <c r="G80" s="1">
        <v>1023140</v>
      </c>
      <c r="H80" s="1">
        <v>1968290</v>
      </c>
      <c r="I80" s="1">
        <f t="shared" si="4"/>
        <v>1184400</v>
      </c>
      <c r="J80" s="1">
        <f t="shared" si="2"/>
        <v>2991430</v>
      </c>
      <c r="K80" s="43"/>
      <c r="L80" s="43"/>
      <c r="M80" s="43"/>
      <c r="N80" s="43"/>
      <c r="O80" s="43"/>
      <c r="P80" s="5"/>
      <c r="R80" s="43"/>
      <c r="S80" s="43"/>
      <c r="T80" s="43"/>
      <c r="U80" s="43"/>
      <c r="V80" s="43"/>
      <c r="W80" s="43"/>
      <c r="X80" s="3">
        <v>41548</v>
      </c>
      <c r="Y80" s="16">
        <v>1023140</v>
      </c>
      <c r="Z80" s="16">
        <v>1968290</v>
      </c>
      <c r="AA80" s="16">
        <v>1184400</v>
      </c>
    </row>
    <row r="81" spans="1:27" x14ac:dyDescent="0.2">
      <c r="A81" s="3">
        <v>41579</v>
      </c>
      <c r="B81" s="27">
        <v>185</v>
      </c>
      <c r="C81" s="2">
        <v>1</v>
      </c>
      <c r="D81" s="2">
        <f t="shared" si="3"/>
        <v>186</v>
      </c>
      <c r="F81" s="3">
        <v>41579</v>
      </c>
      <c r="G81" s="1">
        <v>1142558</v>
      </c>
      <c r="H81" s="1">
        <v>999600</v>
      </c>
      <c r="I81" s="1"/>
      <c r="J81" s="1">
        <f t="shared" si="2"/>
        <v>2142158</v>
      </c>
      <c r="K81" s="43"/>
      <c r="L81" s="43"/>
      <c r="M81" s="43"/>
      <c r="N81" s="43"/>
      <c r="O81" s="43"/>
      <c r="P81" s="5"/>
      <c r="R81" s="43"/>
      <c r="S81" s="43"/>
      <c r="T81" s="43"/>
      <c r="U81" s="43"/>
      <c r="V81" s="43"/>
      <c r="W81" s="43"/>
      <c r="X81" s="3">
        <v>41579</v>
      </c>
      <c r="Y81" s="16">
        <v>1142558</v>
      </c>
      <c r="Z81" s="16">
        <v>999600</v>
      </c>
    </row>
    <row r="82" spans="1:27" x14ac:dyDescent="0.2">
      <c r="A82" s="3">
        <v>41609</v>
      </c>
      <c r="B82" s="27">
        <v>185</v>
      </c>
      <c r="C82" s="2">
        <v>1</v>
      </c>
      <c r="D82" s="2">
        <f t="shared" si="3"/>
        <v>186</v>
      </c>
      <c r="F82" s="3">
        <v>41609</v>
      </c>
      <c r="G82" s="1">
        <v>1045115</v>
      </c>
      <c r="H82" s="1">
        <v>974400</v>
      </c>
      <c r="I82" s="4"/>
      <c r="J82" s="1">
        <f t="shared" si="2"/>
        <v>2019515</v>
      </c>
      <c r="K82" s="43"/>
      <c r="L82" s="43"/>
      <c r="M82" s="43"/>
      <c r="N82" s="43"/>
      <c r="O82" s="43"/>
      <c r="P82" s="5"/>
      <c r="R82" s="43"/>
      <c r="S82" s="43"/>
      <c r="T82" s="43"/>
      <c r="U82" s="43"/>
      <c r="V82" s="43"/>
      <c r="W82" s="43"/>
      <c r="X82" s="3">
        <v>41609</v>
      </c>
      <c r="Y82" s="16">
        <v>1045115</v>
      </c>
      <c r="Z82" s="16">
        <v>974400</v>
      </c>
    </row>
    <row r="83" spans="1:27" x14ac:dyDescent="0.2">
      <c r="A83" s="3">
        <v>41640</v>
      </c>
      <c r="B83" s="27">
        <v>185</v>
      </c>
      <c r="C83" s="2">
        <v>1</v>
      </c>
      <c r="D83" s="2">
        <f t="shared" si="3"/>
        <v>186</v>
      </c>
      <c r="F83" s="3">
        <v>41640</v>
      </c>
      <c r="G83" s="1">
        <v>893542</v>
      </c>
      <c r="H83" s="1">
        <v>814800</v>
      </c>
      <c r="I83" s="4"/>
      <c r="J83" s="1">
        <f t="shared" si="2"/>
        <v>1708342</v>
      </c>
      <c r="K83" s="43"/>
      <c r="L83" s="43"/>
      <c r="M83" s="43"/>
      <c r="N83" s="43"/>
      <c r="O83" s="43"/>
      <c r="P83" s="43"/>
      <c r="R83" s="43"/>
      <c r="S83" s="43"/>
      <c r="T83" s="43"/>
      <c r="U83" s="43"/>
      <c r="V83" s="43"/>
      <c r="W83" s="43"/>
      <c r="X83" s="3">
        <v>41640</v>
      </c>
      <c r="Y83" s="16">
        <v>893542</v>
      </c>
      <c r="Z83" s="16">
        <v>814800</v>
      </c>
    </row>
    <row r="84" spans="1:27" x14ac:dyDescent="0.2">
      <c r="A84" s="3">
        <v>41671</v>
      </c>
      <c r="B84" s="27">
        <v>185</v>
      </c>
      <c r="C84" s="2">
        <v>1</v>
      </c>
      <c r="D84" s="2">
        <f t="shared" si="3"/>
        <v>186</v>
      </c>
      <c r="F84" s="3">
        <v>41671</v>
      </c>
      <c r="G84" s="1">
        <v>1037077</v>
      </c>
      <c r="H84" s="1">
        <v>764400</v>
      </c>
      <c r="I84" s="4"/>
      <c r="J84" s="1">
        <f t="shared" si="2"/>
        <v>1801477</v>
      </c>
      <c r="K84" s="43"/>
      <c r="L84" s="43"/>
      <c r="M84" s="43"/>
      <c r="N84" s="43"/>
      <c r="O84" s="43"/>
      <c r="P84" s="43"/>
      <c r="R84" s="43"/>
      <c r="S84" s="43"/>
      <c r="T84" s="43"/>
      <c r="U84" s="43"/>
      <c r="V84" s="43"/>
      <c r="W84" s="43"/>
      <c r="X84" s="3">
        <v>41671</v>
      </c>
      <c r="Y84" s="16">
        <v>1037077</v>
      </c>
      <c r="Z84" s="16">
        <v>764400</v>
      </c>
    </row>
    <row r="85" spans="1:27" x14ac:dyDescent="0.2">
      <c r="A85" s="3">
        <v>41699</v>
      </c>
      <c r="B85" s="27">
        <v>185</v>
      </c>
      <c r="C85" s="2">
        <v>1</v>
      </c>
      <c r="D85" s="2">
        <f t="shared" si="3"/>
        <v>186</v>
      </c>
      <c r="F85" s="3">
        <v>41699</v>
      </c>
      <c r="G85" s="1">
        <v>1100267</v>
      </c>
      <c r="H85" s="1">
        <v>764400</v>
      </c>
      <c r="I85" s="4"/>
      <c r="J85" s="1">
        <f t="shared" si="2"/>
        <v>1864667</v>
      </c>
      <c r="K85" s="43"/>
      <c r="L85" s="43"/>
      <c r="M85" s="43"/>
      <c r="N85" s="43"/>
      <c r="O85" s="43"/>
      <c r="P85" s="43"/>
      <c r="R85" s="43"/>
      <c r="S85" s="43"/>
      <c r="T85" s="43"/>
      <c r="U85" s="43"/>
      <c r="V85" s="43"/>
      <c r="W85" s="43"/>
      <c r="X85" s="3">
        <v>41699</v>
      </c>
      <c r="Y85" s="16">
        <v>1100267</v>
      </c>
      <c r="Z85" s="16">
        <v>764400</v>
      </c>
    </row>
    <row r="86" spans="1:27" x14ac:dyDescent="0.2">
      <c r="A86" s="3">
        <v>41730</v>
      </c>
      <c r="B86" s="27">
        <v>185</v>
      </c>
      <c r="C86" s="2">
        <v>1</v>
      </c>
      <c r="D86" s="2">
        <f t="shared" si="3"/>
        <v>186</v>
      </c>
      <c r="F86" s="3">
        <v>41730</v>
      </c>
      <c r="G86" s="1">
        <v>915390</v>
      </c>
      <c r="H86" s="1">
        <v>932400</v>
      </c>
      <c r="I86" s="4"/>
      <c r="J86" s="1">
        <f t="shared" si="2"/>
        <v>1847790</v>
      </c>
      <c r="K86" s="43"/>
      <c r="L86" s="45" t="s">
        <v>48</v>
      </c>
      <c r="M86" s="43"/>
      <c r="N86" s="45" t="s">
        <v>45</v>
      </c>
      <c r="O86" s="43"/>
      <c r="P86" s="43"/>
      <c r="R86" s="45" t="s">
        <v>50</v>
      </c>
      <c r="S86" s="43"/>
      <c r="T86" s="43" t="s">
        <v>45</v>
      </c>
      <c r="U86" s="43"/>
      <c r="V86" s="43"/>
      <c r="W86" s="43"/>
      <c r="X86" s="3">
        <v>41730</v>
      </c>
      <c r="Y86" s="16">
        <v>915390</v>
      </c>
      <c r="Z86" s="16">
        <v>932400</v>
      </c>
    </row>
    <row r="87" spans="1:27" x14ac:dyDescent="0.2">
      <c r="A87" s="3">
        <v>41760</v>
      </c>
      <c r="B87" s="27">
        <v>185</v>
      </c>
      <c r="C87" s="2">
        <v>1</v>
      </c>
      <c r="D87" s="2">
        <f t="shared" si="3"/>
        <v>186</v>
      </c>
      <c r="F87" s="3">
        <v>41760</v>
      </c>
      <c r="G87" s="1">
        <v>927409</v>
      </c>
      <c r="H87" s="1">
        <v>1722000</v>
      </c>
      <c r="I87" s="4"/>
      <c r="J87" s="1">
        <f t="shared" si="2"/>
        <v>2649409</v>
      </c>
      <c r="K87" s="43"/>
      <c r="L87" s="45" t="s">
        <v>49</v>
      </c>
      <c r="M87" s="43"/>
      <c r="N87" s="45" t="s">
        <v>47</v>
      </c>
      <c r="O87" s="43"/>
      <c r="P87" s="43"/>
      <c r="R87" s="45" t="s">
        <v>49</v>
      </c>
      <c r="S87" s="43"/>
      <c r="T87" s="43" t="s">
        <v>46</v>
      </c>
      <c r="U87" s="43"/>
      <c r="V87" s="43"/>
      <c r="W87" s="43"/>
      <c r="X87" s="3">
        <v>41760</v>
      </c>
      <c r="Y87" s="37">
        <v>927409</v>
      </c>
      <c r="Z87" s="37">
        <v>1722000</v>
      </c>
    </row>
    <row r="88" spans="1:27" x14ac:dyDescent="0.2">
      <c r="A88" s="3">
        <v>41791</v>
      </c>
      <c r="B88" s="27">
        <v>185</v>
      </c>
      <c r="C88" s="2">
        <v>1</v>
      </c>
      <c r="D88" s="2">
        <f t="shared" si="3"/>
        <v>186</v>
      </c>
      <c r="F88" s="3">
        <v>41791</v>
      </c>
      <c r="G88" s="1">
        <v>867087</v>
      </c>
      <c r="H88" s="1">
        <v>1201200</v>
      </c>
      <c r="I88" s="4"/>
      <c r="J88" s="1">
        <f t="shared" si="2"/>
        <v>2068287</v>
      </c>
      <c r="K88" s="43"/>
      <c r="L88" s="1">
        <f t="shared" ref="L88:L99" si="5">AVERAGE(G76,G64)*0.975</f>
        <v>819976.95</v>
      </c>
      <c r="M88" s="5">
        <f t="shared" ref="M88" si="6">G88/L88-1</f>
        <v>5.7452895474683796E-2</v>
      </c>
      <c r="N88" s="1">
        <f t="shared" ref="N88:N93" si="7">AVERAGE(H76,H64)*0.85</f>
        <v>867510</v>
      </c>
      <c r="O88" s="5">
        <f t="shared" ref="O88" si="8">H88/N88-1</f>
        <v>0.38465262648269194</v>
      </c>
      <c r="P88" s="5"/>
      <c r="Q88" s="3">
        <v>41791</v>
      </c>
      <c r="R88" s="14">
        <f t="shared" ref="R88:R100" si="9">Y88</f>
        <v>798951.89999999991</v>
      </c>
      <c r="S88" s="5">
        <f t="shared" ref="S88:S100" si="10">G88/R88-1</f>
        <v>8.5280603250333487E-2</v>
      </c>
      <c r="T88" s="14">
        <f t="shared" ref="T88:T97" si="11">Z88</f>
        <v>867510</v>
      </c>
      <c r="U88" s="5">
        <f t="shared" ref="U88:U100" si="12">H88/T88-1</f>
        <v>0.38465262648269194</v>
      </c>
      <c r="V88" s="5"/>
      <c r="W88" s="28" t="s">
        <v>52</v>
      </c>
      <c r="X88" s="3">
        <v>41791</v>
      </c>
      <c r="Y88" s="37">
        <v>798951.89999999991</v>
      </c>
      <c r="Z88" s="37">
        <v>867510</v>
      </c>
      <c r="AA88" s="45" t="s">
        <v>42</v>
      </c>
    </row>
    <row r="89" spans="1:27" x14ac:dyDescent="0.2">
      <c r="A89" s="3">
        <v>41821</v>
      </c>
      <c r="B89" s="27">
        <v>185</v>
      </c>
      <c r="C89" s="2">
        <v>1</v>
      </c>
      <c r="D89" s="2">
        <f t="shared" si="3"/>
        <v>186</v>
      </c>
      <c r="F89" s="3">
        <v>41821</v>
      </c>
      <c r="G89" s="1">
        <v>751333</v>
      </c>
      <c r="H89" s="1">
        <v>1267618</v>
      </c>
      <c r="I89" s="4"/>
      <c r="J89" s="1">
        <f t="shared" si="2"/>
        <v>2018951</v>
      </c>
      <c r="K89" s="43"/>
      <c r="L89" s="1">
        <f t="shared" si="5"/>
        <v>739783.2</v>
      </c>
      <c r="M89" s="5">
        <f t="shared" ref="M89:M99" si="13">G89/L89-1</f>
        <v>1.5612411852553576E-2</v>
      </c>
      <c r="N89" s="1">
        <f>AVERAGE(I77,H65)*0.85</f>
        <v>1129905</v>
      </c>
      <c r="O89" s="5">
        <f t="shared" ref="O89:O99" si="14">H89/N89-1</f>
        <v>0.12188015806638619</v>
      </c>
      <c r="P89" s="5"/>
      <c r="Q89" s="3">
        <v>41821</v>
      </c>
      <c r="R89" s="14">
        <f t="shared" si="9"/>
        <v>720814.4</v>
      </c>
      <c r="S89" s="5">
        <f t="shared" si="10"/>
        <v>4.2339054269725951E-2</v>
      </c>
      <c r="T89" s="14">
        <f t="shared" si="11"/>
        <v>1129905</v>
      </c>
      <c r="U89" s="5">
        <f t="shared" si="12"/>
        <v>0.12188015806638619</v>
      </c>
      <c r="V89" s="5"/>
      <c r="W89" s="5" t="s">
        <v>52</v>
      </c>
      <c r="X89" s="3">
        <v>41821</v>
      </c>
      <c r="Y89" s="37">
        <v>720814.4</v>
      </c>
      <c r="Z89" s="37">
        <v>1129905</v>
      </c>
      <c r="AA89" s="45" t="s">
        <v>42</v>
      </c>
    </row>
    <row r="90" spans="1:27" x14ac:dyDescent="0.2">
      <c r="A90" s="3">
        <v>41852</v>
      </c>
      <c r="B90" s="27">
        <v>185</v>
      </c>
      <c r="C90" s="2">
        <v>1</v>
      </c>
      <c r="D90" s="2">
        <f t="shared" si="3"/>
        <v>186</v>
      </c>
      <c r="F90" s="3">
        <v>41852</v>
      </c>
      <c r="G90" s="1">
        <v>746702</v>
      </c>
      <c r="H90" s="1">
        <v>1184400</v>
      </c>
      <c r="I90" s="4"/>
      <c r="J90" s="1">
        <f t="shared" si="2"/>
        <v>1931102</v>
      </c>
      <c r="K90" s="43"/>
      <c r="L90" s="1">
        <f t="shared" si="5"/>
        <v>776556.78749999998</v>
      </c>
      <c r="M90" s="5">
        <f t="shared" si="13"/>
        <v>-3.8445079587949627E-2</v>
      </c>
      <c r="N90" s="1">
        <f>AVERAGE(I78,H66)*0.85</f>
        <v>1154895</v>
      </c>
      <c r="O90" s="5">
        <f t="shared" si="14"/>
        <v>2.5547777070642708E-2</v>
      </c>
      <c r="P90" s="5"/>
      <c r="Q90" s="3">
        <v>41852</v>
      </c>
      <c r="R90" s="14">
        <f t="shared" si="9"/>
        <v>756645.07499999995</v>
      </c>
      <c r="S90" s="5">
        <f t="shared" si="10"/>
        <v>-1.3141002735000851E-2</v>
      </c>
      <c r="T90" s="14">
        <f t="shared" si="11"/>
        <v>1154895</v>
      </c>
      <c r="U90" s="5">
        <f t="shared" si="12"/>
        <v>2.5547777070642708E-2</v>
      </c>
      <c r="V90" s="5"/>
      <c r="W90" s="5" t="s">
        <v>52</v>
      </c>
      <c r="X90" s="3">
        <v>41852</v>
      </c>
      <c r="Y90" s="37">
        <v>756645.07499999995</v>
      </c>
      <c r="Z90" s="37">
        <v>1154895</v>
      </c>
      <c r="AA90" s="45" t="s">
        <v>42</v>
      </c>
    </row>
    <row r="91" spans="1:27" x14ac:dyDescent="0.2">
      <c r="A91" s="3">
        <v>41883</v>
      </c>
      <c r="B91" s="27">
        <v>185</v>
      </c>
      <c r="C91" s="2">
        <v>1</v>
      </c>
      <c r="D91" s="2">
        <f t="shared" si="3"/>
        <v>186</v>
      </c>
      <c r="F91" s="3">
        <v>41883</v>
      </c>
      <c r="G91" s="1">
        <v>964676</v>
      </c>
      <c r="H91" s="1">
        <v>1226400</v>
      </c>
      <c r="I91" s="4"/>
      <c r="J91" s="1">
        <f t="shared" si="2"/>
        <v>2191076</v>
      </c>
      <c r="K91" s="43"/>
      <c r="L91" s="1">
        <f t="shared" si="5"/>
        <v>901600.04999999993</v>
      </c>
      <c r="M91" s="5">
        <f t="shared" si="13"/>
        <v>6.9960011648180442E-2</v>
      </c>
      <c r="N91" s="1">
        <f>AVERAGE(I79,H67)*0.85</f>
        <v>1013880</v>
      </c>
      <c r="O91" s="5">
        <f t="shared" si="14"/>
        <v>0.20961060480530236</v>
      </c>
      <c r="P91" s="5"/>
      <c r="Q91" s="3">
        <v>41883</v>
      </c>
      <c r="R91" s="14">
        <f t="shared" si="9"/>
        <v>878482.1</v>
      </c>
      <c r="S91" s="5">
        <f t="shared" si="10"/>
        <v>9.8116854059974612E-2</v>
      </c>
      <c r="T91" s="14">
        <f t="shared" si="11"/>
        <v>1013880</v>
      </c>
      <c r="U91" s="5">
        <f t="shared" si="12"/>
        <v>0.20961060480530236</v>
      </c>
      <c r="V91" s="5"/>
      <c r="W91" s="5" t="s">
        <v>52</v>
      </c>
      <c r="X91" s="3">
        <v>41883</v>
      </c>
      <c r="Y91" s="37">
        <v>878482.1</v>
      </c>
      <c r="Z91" s="37">
        <v>1013880</v>
      </c>
      <c r="AA91" s="45" t="s">
        <v>42</v>
      </c>
    </row>
    <row r="92" spans="1:27" x14ac:dyDescent="0.2">
      <c r="A92" s="3">
        <v>41913</v>
      </c>
      <c r="B92" s="27">
        <v>185</v>
      </c>
      <c r="C92" s="2">
        <v>1</v>
      </c>
      <c r="D92" s="2">
        <f t="shared" si="3"/>
        <v>186</v>
      </c>
      <c r="F92" s="3">
        <v>41913</v>
      </c>
      <c r="G92" s="1">
        <v>972237</v>
      </c>
      <c r="H92" s="1">
        <v>1075200</v>
      </c>
      <c r="I92" s="4"/>
      <c r="J92" s="1">
        <f t="shared" si="2"/>
        <v>2047437</v>
      </c>
      <c r="K92" s="43"/>
      <c r="L92" s="1">
        <f t="shared" si="5"/>
        <v>1023433.6124999999</v>
      </c>
      <c r="M92" s="5">
        <f t="shared" si="13"/>
        <v>-5.002436100856511E-2</v>
      </c>
      <c r="N92" s="1">
        <f>AVERAGE(I80,H68)*0.85</f>
        <v>1049580</v>
      </c>
      <c r="O92" s="5">
        <f t="shared" si="14"/>
        <v>2.4409763905562265E-2</v>
      </c>
      <c r="P92" s="5"/>
      <c r="Q92" s="3">
        <v>41913</v>
      </c>
      <c r="R92" s="14">
        <f t="shared" si="9"/>
        <v>997191.72499999998</v>
      </c>
      <c r="S92" s="5">
        <f t="shared" si="10"/>
        <v>-2.5025002087737946E-2</v>
      </c>
      <c r="T92" s="14">
        <f t="shared" si="11"/>
        <v>1049580</v>
      </c>
      <c r="U92" s="5">
        <f t="shared" si="12"/>
        <v>2.4409763905562265E-2</v>
      </c>
      <c r="V92" s="5"/>
      <c r="W92" s="28" t="s">
        <v>52</v>
      </c>
      <c r="X92" s="3">
        <v>41913</v>
      </c>
      <c r="Y92" s="37">
        <v>997191.72499999998</v>
      </c>
      <c r="Z92" s="37">
        <v>1049580</v>
      </c>
      <c r="AA92" s="45" t="s">
        <v>42</v>
      </c>
    </row>
    <row r="93" spans="1:27" x14ac:dyDescent="0.2">
      <c r="A93" s="3">
        <v>41944</v>
      </c>
      <c r="B93" s="27">
        <v>185</v>
      </c>
      <c r="C93" s="2">
        <v>1</v>
      </c>
      <c r="D93" s="2">
        <f t="shared" si="3"/>
        <v>186</v>
      </c>
      <c r="F93" s="3">
        <v>41944</v>
      </c>
      <c r="G93" s="1">
        <v>1136693</v>
      </c>
      <c r="H93" s="1">
        <v>873600</v>
      </c>
      <c r="I93" s="4"/>
      <c r="J93" s="1">
        <f t="shared" si="2"/>
        <v>2010293</v>
      </c>
      <c r="K93" s="43"/>
      <c r="L93" s="1">
        <f t="shared" si="5"/>
        <v>1104447.3374999999</v>
      </c>
      <c r="M93" s="5">
        <f t="shared" si="13"/>
        <v>2.9196197414890435E-2</v>
      </c>
      <c r="N93" s="1">
        <f t="shared" si="7"/>
        <v>842520</v>
      </c>
      <c r="O93" s="5">
        <f t="shared" si="14"/>
        <v>3.6889332003988029E-2</v>
      </c>
      <c r="P93" s="5"/>
      <c r="Q93" s="3">
        <v>41944</v>
      </c>
      <c r="R93" s="14">
        <f t="shared" si="9"/>
        <v>1076128.175</v>
      </c>
      <c r="S93" s="5">
        <f t="shared" si="10"/>
        <v>5.6280307873176838E-2</v>
      </c>
      <c r="T93" s="14">
        <f t="shared" si="11"/>
        <v>842520</v>
      </c>
      <c r="U93" s="5">
        <f t="shared" si="12"/>
        <v>3.6889332003988029E-2</v>
      </c>
      <c r="V93" s="5"/>
      <c r="W93" s="28" t="s">
        <v>52</v>
      </c>
      <c r="X93" s="3">
        <v>41944</v>
      </c>
      <c r="Y93" s="37">
        <v>1076128.175</v>
      </c>
      <c r="Z93" s="37">
        <v>842520</v>
      </c>
      <c r="AA93" s="45" t="s">
        <v>42</v>
      </c>
    </row>
    <row r="94" spans="1:27" x14ac:dyDescent="0.2">
      <c r="A94" s="3">
        <v>41974</v>
      </c>
      <c r="B94" s="27">
        <v>184</v>
      </c>
      <c r="C94" s="2">
        <v>1</v>
      </c>
      <c r="D94" s="2">
        <f t="shared" si="3"/>
        <v>185</v>
      </c>
      <c r="F94" s="3">
        <v>41974</v>
      </c>
      <c r="G94" s="1">
        <v>972313</v>
      </c>
      <c r="H94" s="1">
        <v>940800</v>
      </c>
      <c r="I94" s="4"/>
      <c r="J94" s="1">
        <f t="shared" si="2"/>
        <v>1913113</v>
      </c>
      <c r="K94" s="43"/>
      <c r="L94" s="1">
        <f t="shared" si="5"/>
        <v>1070939.5125</v>
      </c>
      <c r="M94" s="5">
        <f t="shared" si="13"/>
        <v>-9.2093448181556292E-2</v>
      </c>
      <c r="N94" s="1">
        <f>AVERAGE(H82,H70)*0.85</f>
        <v>817530</v>
      </c>
      <c r="O94" s="5">
        <f t="shared" si="14"/>
        <v>0.15078345748779864</v>
      </c>
      <c r="P94" s="5"/>
      <c r="Q94" s="3">
        <v>41974</v>
      </c>
      <c r="R94" s="14">
        <f t="shared" si="9"/>
        <v>1043479.5249999999</v>
      </c>
      <c r="S94" s="5">
        <f t="shared" si="10"/>
        <v>-6.8201170502123598E-2</v>
      </c>
      <c r="T94" s="14">
        <f t="shared" si="11"/>
        <v>817530</v>
      </c>
      <c r="U94" s="5">
        <f t="shared" si="12"/>
        <v>0.15078345748779864</v>
      </c>
      <c r="V94" s="5"/>
      <c r="W94" s="28" t="s">
        <v>52</v>
      </c>
      <c r="X94" s="3">
        <v>41974</v>
      </c>
      <c r="Y94" s="37">
        <v>1043479.5249999999</v>
      </c>
      <c r="Z94" s="37">
        <v>817530</v>
      </c>
      <c r="AA94" s="45" t="s">
        <v>42</v>
      </c>
    </row>
    <row r="95" spans="1:27" x14ac:dyDescent="0.2">
      <c r="A95" s="3">
        <v>42005</v>
      </c>
      <c r="B95" s="27">
        <v>184</v>
      </c>
      <c r="C95" s="2">
        <v>1</v>
      </c>
      <c r="D95" s="2">
        <f t="shared" si="3"/>
        <v>185</v>
      </c>
      <c r="F95" s="3">
        <v>42005</v>
      </c>
      <c r="G95" s="1">
        <v>904207</v>
      </c>
      <c r="H95" s="1">
        <v>781200</v>
      </c>
      <c r="I95" s="4"/>
      <c r="J95" s="1">
        <f t="shared" si="2"/>
        <v>1685407</v>
      </c>
      <c r="K95" s="43"/>
      <c r="L95" s="1">
        <f t="shared" si="5"/>
        <v>875942.4375</v>
      </c>
      <c r="M95" s="5">
        <f t="shared" si="13"/>
        <v>3.2267602629995951E-2</v>
      </c>
      <c r="N95" s="1">
        <f>AVERAGE(H83,H71)*0.95</f>
        <v>909720</v>
      </c>
      <c r="O95" s="5">
        <f t="shared" si="14"/>
        <v>-0.1412742382271468</v>
      </c>
      <c r="P95" s="5"/>
      <c r="Q95" s="3">
        <v>42005</v>
      </c>
      <c r="R95" s="14">
        <f t="shared" si="9"/>
        <v>875942.4375</v>
      </c>
      <c r="S95" s="5">
        <f t="shared" si="10"/>
        <v>3.2267602629995951E-2</v>
      </c>
      <c r="T95" s="14">
        <f t="shared" si="11"/>
        <v>861840</v>
      </c>
      <c r="U95" s="5">
        <f t="shared" si="12"/>
        <v>-9.3567251461988299E-2</v>
      </c>
      <c r="V95" s="5"/>
      <c r="W95" s="28" t="s">
        <v>51</v>
      </c>
      <c r="X95" s="3">
        <v>42005</v>
      </c>
      <c r="Y95" s="37">
        <v>875942.4375</v>
      </c>
      <c r="Z95" s="37">
        <v>861840</v>
      </c>
      <c r="AA95" s="45" t="s">
        <v>43</v>
      </c>
    </row>
    <row r="96" spans="1:27" x14ac:dyDescent="0.2">
      <c r="A96" s="3">
        <v>42036</v>
      </c>
      <c r="B96" s="27">
        <v>184</v>
      </c>
      <c r="C96" s="2">
        <v>1</v>
      </c>
      <c r="D96" s="2">
        <f t="shared" si="3"/>
        <v>185</v>
      </c>
      <c r="F96" s="3">
        <v>42036</v>
      </c>
      <c r="G96" s="1">
        <v>1012368</v>
      </c>
      <c r="H96" s="1">
        <v>730800</v>
      </c>
      <c r="I96" s="4"/>
      <c r="J96" s="1">
        <f t="shared" si="2"/>
        <v>1743168</v>
      </c>
      <c r="K96" s="43"/>
      <c r="L96" s="1">
        <f t="shared" si="5"/>
        <v>1053715.1624999999</v>
      </c>
      <c r="M96" s="5">
        <f t="shared" si="13"/>
        <v>-3.9239411153486059E-2</v>
      </c>
      <c r="N96" s="1">
        <f t="shared" ref="N96:N100" si="15">AVERAGE(H84,H72)*0.95</f>
        <v>770070</v>
      </c>
      <c r="O96" s="5">
        <f t="shared" si="14"/>
        <v>-5.0995364057812909E-2</v>
      </c>
      <c r="P96" s="5"/>
      <c r="Q96" s="3">
        <v>42036</v>
      </c>
      <c r="R96" s="14">
        <f t="shared" si="9"/>
        <v>1053715.1624999999</v>
      </c>
      <c r="S96" s="5">
        <f t="shared" si="10"/>
        <v>-3.9239411153486059E-2</v>
      </c>
      <c r="T96" s="14">
        <f t="shared" si="11"/>
        <v>729540</v>
      </c>
      <c r="U96" s="5">
        <f t="shared" si="12"/>
        <v>1.7271157167531026E-3</v>
      </c>
      <c r="V96" s="5"/>
      <c r="W96" s="28" t="s">
        <v>51</v>
      </c>
      <c r="X96" s="3">
        <v>42036</v>
      </c>
      <c r="Y96" s="37">
        <v>1053715.1624999999</v>
      </c>
      <c r="Z96" s="37">
        <v>729540</v>
      </c>
      <c r="AA96" s="45" t="s">
        <v>43</v>
      </c>
    </row>
    <row r="97" spans="1:27" x14ac:dyDescent="0.2">
      <c r="A97" s="3">
        <v>42064</v>
      </c>
      <c r="B97" s="27">
        <v>184</v>
      </c>
      <c r="C97" s="2">
        <v>1</v>
      </c>
      <c r="D97" s="2">
        <f t="shared" si="3"/>
        <v>185</v>
      </c>
      <c r="F97" s="3">
        <v>42064</v>
      </c>
      <c r="G97" s="1">
        <v>1089079</v>
      </c>
      <c r="H97" s="1">
        <v>945596</v>
      </c>
      <c r="I97" s="4"/>
      <c r="J97" s="1">
        <f t="shared" si="2"/>
        <v>2034675</v>
      </c>
      <c r="K97" s="43"/>
      <c r="L97" s="1">
        <f t="shared" si="5"/>
        <v>1077468.5999999999</v>
      </c>
      <c r="M97" s="5">
        <f t="shared" si="13"/>
        <v>1.0775627243337027E-2</v>
      </c>
      <c r="N97" s="1">
        <f t="shared" si="15"/>
        <v>790020</v>
      </c>
      <c r="O97" s="5">
        <f t="shared" si="14"/>
        <v>0.19692666008455473</v>
      </c>
      <c r="P97" s="5"/>
      <c r="Q97" s="3">
        <v>42064</v>
      </c>
      <c r="R97" s="14">
        <f t="shared" si="9"/>
        <v>1077468.5999999999</v>
      </c>
      <c r="S97" s="5">
        <f t="shared" si="10"/>
        <v>1.0775627243337027E-2</v>
      </c>
      <c r="T97" s="14">
        <f t="shared" si="11"/>
        <v>748440</v>
      </c>
      <c r="U97" s="5">
        <f t="shared" si="12"/>
        <v>0.26342258564480781</v>
      </c>
      <c r="V97" s="5"/>
      <c r="W97" s="28" t="s">
        <v>51</v>
      </c>
      <c r="X97" s="3">
        <v>42064</v>
      </c>
      <c r="Y97" s="37">
        <v>1077468.5999999999</v>
      </c>
      <c r="Z97" s="37">
        <v>748440</v>
      </c>
      <c r="AA97" s="45" t="s">
        <v>43</v>
      </c>
    </row>
    <row r="98" spans="1:27" x14ac:dyDescent="0.2">
      <c r="A98" s="3">
        <v>42095</v>
      </c>
      <c r="B98" s="27">
        <v>184</v>
      </c>
      <c r="C98" s="2">
        <v>1</v>
      </c>
      <c r="D98" s="2">
        <f t="shared" si="3"/>
        <v>185</v>
      </c>
      <c r="F98" s="3">
        <v>42095</v>
      </c>
      <c r="G98" s="1">
        <v>952745</v>
      </c>
      <c r="H98" s="1">
        <v>1041600</v>
      </c>
      <c r="I98" s="4"/>
      <c r="J98" s="1">
        <f t="shared" si="2"/>
        <v>1994345</v>
      </c>
      <c r="K98" s="43"/>
      <c r="L98" s="1">
        <f t="shared" si="5"/>
        <v>903520.3125</v>
      </c>
      <c r="M98" s="5">
        <f t="shared" si="13"/>
        <v>5.4480997072215764E-2</v>
      </c>
      <c r="N98" s="1">
        <f t="shared" si="15"/>
        <v>865830</v>
      </c>
      <c r="O98" s="5">
        <f t="shared" si="14"/>
        <v>0.20300751879699241</v>
      </c>
      <c r="P98" s="5"/>
      <c r="Q98" s="3">
        <v>42095</v>
      </c>
      <c r="R98" s="14">
        <f t="shared" si="9"/>
        <v>903520.3125</v>
      </c>
      <c r="S98" s="5">
        <f t="shared" si="10"/>
        <v>5.4480997072215764E-2</v>
      </c>
      <c r="T98" s="14">
        <f t="shared" ref="T98:T100" si="16">Z98</f>
        <v>820260</v>
      </c>
      <c r="U98" s="5">
        <f t="shared" si="12"/>
        <v>0.26984126984126977</v>
      </c>
      <c r="V98" s="5"/>
      <c r="W98" s="28" t="s">
        <v>51</v>
      </c>
      <c r="X98" s="3">
        <v>42095</v>
      </c>
      <c r="Y98" s="37">
        <v>903520.3125</v>
      </c>
      <c r="Z98" s="37">
        <v>820260</v>
      </c>
      <c r="AA98" s="45" t="s">
        <v>43</v>
      </c>
    </row>
    <row r="99" spans="1:27" x14ac:dyDescent="0.2">
      <c r="A99" s="3">
        <v>42125</v>
      </c>
      <c r="B99" s="27">
        <v>184</v>
      </c>
      <c r="C99" s="2">
        <v>1</v>
      </c>
      <c r="D99" s="2">
        <f t="shared" si="3"/>
        <v>185</v>
      </c>
      <c r="F99" s="3">
        <v>42125</v>
      </c>
      <c r="G99" s="1">
        <v>883470</v>
      </c>
      <c r="H99" s="1">
        <v>1058400</v>
      </c>
      <c r="I99" s="4"/>
      <c r="J99" s="1">
        <f t="shared" si="2"/>
        <v>1941870</v>
      </c>
      <c r="K99" s="43"/>
      <c r="L99" s="1">
        <f t="shared" si="5"/>
        <v>883458.22499999998</v>
      </c>
      <c r="M99" s="5">
        <f t="shared" si="13"/>
        <v>1.3328304233173327E-5</v>
      </c>
      <c r="N99" s="1">
        <f t="shared" si="15"/>
        <v>1276800</v>
      </c>
      <c r="O99" s="5">
        <f t="shared" si="14"/>
        <v>-0.17105263157894735</v>
      </c>
      <c r="P99" s="5"/>
      <c r="Q99" s="3">
        <v>42125</v>
      </c>
      <c r="R99" s="14">
        <f t="shared" si="9"/>
        <v>883458.22499999998</v>
      </c>
      <c r="S99" s="5">
        <f t="shared" si="10"/>
        <v>1.3328304233173327E-5</v>
      </c>
      <c r="T99" s="14">
        <f t="shared" si="16"/>
        <v>1209600</v>
      </c>
      <c r="U99" s="5">
        <f t="shared" si="12"/>
        <v>-0.125</v>
      </c>
      <c r="V99" s="5"/>
      <c r="W99" s="28" t="s">
        <v>51</v>
      </c>
      <c r="X99" s="3">
        <v>42125</v>
      </c>
      <c r="Y99" s="37">
        <v>883458.22499999998</v>
      </c>
      <c r="Z99" s="37">
        <v>1209600</v>
      </c>
      <c r="AA99" s="45" t="s">
        <v>43</v>
      </c>
    </row>
    <row r="100" spans="1:27" x14ac:dyDescent="0.2">
      <c r="A100" s="3">
        <v>42156</v>
      </c>
      <c r="B100" s="27">
        <v>184</v>
      </c>
      <c r="C100" s="2">
        <v>1</v>
      </c>
      <c r="D100" s="2">
        <f t="shared" si="3"/>
        <v>185</v>
      </c>
      <c r="F100" s="3">
        <v>42156</v>
      </c>
      <c r="G100" s="1">
        <v>851796</v>
      </c>
      <c r="H100" s="1">
        <v>1184400</v>
      </c>
      <c r="I100" s="30" t="s">
        <v>29</v>
      </c>
      <c r="J100" s="1">
        <f t="shared" si="2"/>
        <v>2036196</v>
      </c>
      <c r="K100" s="43"/>
      <c r="L100" s="1">
        <f>AVERAGE(G88,G76)*0.975</f>
        <v>823008.22499999998</v>
      </c>
      <c r="M100" s="5">
        <f t="shared" ref="M100" si="17">G100/L100-1</f>
        <v>3.4978720899174531E-2</v>
      </c>
      <c r="N100" s="1">
        <f t="shared" si="15"/>
        <v>1001490</v>
      </c>
      <c r="O100" s="5">
        <f t="shared" ref="O100" si="18">H100/N100-1</f>
        <v>0.18263786957433426</v>
      </c>
      <c r="P100" s="5"/>
      <c r="Q100" s="3">
        <v>42156</v>
      </c>
      <c r="R100" s="46">
        <f t="shared" si="9"/>
        <v>789792.3637499999</v>
      </c>
      <c r="S100" s="6">
        <f t="shared" si="10"/>
        <v>7.8506249358504476E-2</v>
      </c>
      <c r="T100" s="46">
        <f t="shared" si="16"/>
        <v>798619.5</v>
      </c>
      <c r="U100" s="6">
        <f t="shared" si="12"/>
        <v>0.48305920403896985</v>
      </c>
      <c r="V100" s="5"/>
      <c r="W100" s="28" t="s">
        <v>51</v>
      </c>
      <c r="X100" s="3">
        <v>42156</v>
      </c>
      <c r="Y100" s="37">
        <v>789792.3637499999</v>
      </c>
      <c r="Z100" s="37">
        <v>798619.5</v>
      </c>
      <c r="AA100" s="45" t="s">
        <v>43</v>
      </c>
    </row>
    <row r="101" spans="1:27" x14ac:dyDescent="0.2">
      <c r="A101" s="3">
        <v>42186</v>
      </c>
      <c r="B101" s="2">
        <v>184</v>
      </c>
      <c r="C101" s="2">
        <f t="shared" ref="C101:C116" si="19">C89</f>
        <v>1</v>
      </c>
      <c r="D101" s="2">
        <f t="shared" si="3"/>
        <v>185</v>
      </c>
      <c r="F101" s="3">
        <v>42186</v>
      </c>
      <c r="G101" s="1">
        <f>AVERAGE(G89,G77)*0.975</f>
        <v>738904.23749999993</v>
      </c>
      <c r="H101" s="1">
        <f>AVERAGE(H89,I77)*0.9</f>
        <v>1165778.1000000001</v>
      </c>
      <c r="I101" s="1"/>
      <c r="J101" s="1">
        <f t="shared" si="2"/>
        <v>1904682.3374999999</v>
      </c>
      <c r="K101" s="31"/>
      <c r="L101" s="26" t="s">
        <v>30</v>
      </c>
      <c r="M101" s="31">
        <f>SUM(G95:G100)/(SUM(L95:L100))-1</f>
        <v>1.3628359979773297E-2</v>
      </c>
      <c r="N101" s="26" t="s">
        <v>30</v>
      </c>
      <c r="O101" s="32">
        <f>SUM(H95:H100)/(SUM(N95:N100))-1</f>
        <v>2.2812183265555452E-2</v>
      </c>
      <c r="P101" s="32"/>
      <c r="R101" s="26" t="s">
        <v>30</v>
      </c>
      <c r="S101" s="31">
        <f>SUM(G95:G100)/(SUM(R95:R100))-1</f>
        <v>1.9657937236241096E-2</v>
      </c>
      <c r="T101" s="26" t="s">
        <v>30</v>
      </c>
      <c r="U101" s="32">
        <f>SUM(H95:H100)/(SUM(T95:T100))-1</f>
        <v>0.11100295174457275</v>
      </c>
      <c r="V101" s="32"/>
      <c r="W101" s="39" t="s">
        <v>51</v>
      </c>
      <c r="X101" s="3">
        <v>42186</v>
      </c>
      <c r="Y101" s="37">
        <v>724026.41999999993</v>
      </c>
      <c r="Z101" s="37">
        <v>1103807.25</v>
      </c>
      <c r="AA101" s="45" t="s">
        <v>43</v>
      </c>
    </row>
    <row r="102" spans="1:27" x14ac:dyDescent="0.2">
      <c r="A102" s="3">
        <v>42217</v>
      </c>
      <c r="B102" s="2">
        <v>184</v>
      </c>
      <c r="C102" s="2">
        <f t="shared" si="19"/>
        <v>1</v>
      </c>
      <c r="D102" s="2">
        <f t="shared" si="3"/>
        <v>185</v>
      </c>
      <c r="F102" s="3">
        <v>42217</v>
      </c>
      <c r="G102" s="1">
        <f t="shared" ref="G102:G130" si="20">AVERAGE(G90,G78)*0.975</f>
        <v>748769.77500000002</v>
      </c>
      <c r="H102" s="1">
        <f t="shared" ref="H102:H104" si="21">AVERAGE(H90,I78)*0.9</f>
        <v>1177470</v>
      </c>
      <c r="I102" s="1"/>
      <c r="J102" s="1">
        <f t="shared" si="2"/>
        <v>1926239.7749999999</v>
      </c>
      <c r="K102" s="31"/>
      <c r="L102" s="26" t="s">
        <v>18</v>
      </c>
      <c r="M102" s="31">
        <f>SUM(G89:G100)/(SUM(L89:L100))-1</f>
        <v>3.3341460650282428E-4</v>
      </c>
      <c r="N102" s="26" t="s">
        <v>18</v>
      </c>
      <c r="O102" s="32">
        <f>SUM(H89:H100)/(SUM(N89:N100))-1</f>
        <v>5.9177404699954472E-2</v>
      </c>
      <c r="P102" s="32"/>
      <c r="R102" s="26" t="s">
        <v>18</v>
      </c>
      <c r="S102" s="31">
        <f>SUM(G89:G100)/(SUM(R89:R100))-1</f>
        <v>1.6368528760070555E-2</v>
      </c>
      <c r="T102" s="26" t="s">
        <v>18</v>
      </c>
      <c r="U102" s="32">
        <f>SUM(H89:H100)/(SUM(T89:T100))-1</f>
        <v>0.10140861591343953</v>
      </c>
      <c r="V102" s="32"/>
      <c r="W102" s="39" t="s">
        <v>51</v>
      </c>
      <c r="X102" s="3">
        <v>42217</v>
      </c>
      <c r="Y102" s="37">
        <v>753617.02406249999</v>
      </c>
      <c r="Z102" s="37">
        <v>1164192.75</v>
      </c>
      <c r="AA102" s="45" t="s">
        <v>43</v>
      </c>
    </row>
    <row r="103" spans="1:27" x14ac:dyDescent="0.2">
      <c r="A103" s="3">
        <v>42248</v>
      </c>
      <c r="B103" s="2">
        <v>184</v>
      </c>
      <c r="C103" s="2">
        <f t="shared" si="19"/>
        <v>1</v>
      </c>
      <c r="D103" s="2">
        <f t="shared" si="3"/>
        <v>185</v>
      </c>
      <c r="F103" s="3">
        <v>42248</v>
      </c>
      <c r="G103" s="1">
        <f t="shared" si="20"/>
        <v>937048.125</v>
      </c>
      <c r="H103" s="1">
        <f t="shared" si="21"/>
        <v>1111320</v>
      </c>
      <c r="I103" s="1"/>
      <c r="J103" s="1">
        <f t="shared" si="2"/>
        <v>2048368.125</v>
      </c>
      <c r="K103" s="5"/>
      <c r="L103" s="1"/>
      <c r="M103" s="4"/>
      <c r="N103" s="16"/>
      <c r="O103" s="4"/>
      <c r="P103" s="4"/>
      <c r="W103" s="27" t="s">
        <v>51</v>
      </c>
      <c r="X103" s="3">
        <v>42248</v>
      </c>
      <c r="Y103" s="37">
        <v>895028.59875</v>
      </c>
      <c r="Z103" s="37">
        <v>1015686</v>
      </c>
      <c r="AA103" s="45" t="s">
        <v>43</v>
      </c>
    </row>
    <row r="104" spans="1:27" x14ac:dyDescent="0.2">
      <c r="A104" s="3">
        <v>42278</v>
      </c>
      <c r="B104" s="2">
        <f>B92-1</f>
        <v>184</v>
      </c>
      <c r="C104" s="2">
        <f t="shared" si="19"/>
        <v>1</v>
      </c>
      <c r="D104" s="2">
        <f t="shared" si="3"/>
        <v>185</v>
      </c>
      <c r="F104" s="3">
        <v>42278</v>
      </c>
      <c r="G104" s="1">
        <f t="shared" si="20"/>
        <v>972746.28749999998</v>
      </c>
      <c r="H104" s="1">
        <f t="shared" si="21"/>
        <v>1016820</v>
      </c>
      <c r="I104" s="1"/>
      <c r="J104" s="1">
        <f t="shared" si="2"/>
        <v>1989566.2875000001</v>
      </c>
      <c r="K104" s="5"/>
      <c r="L104" s="29"/>
      <c r="M104" s="1"/>
      <c r="N104" s="16"/>
      <c r="O104" s="4"/>
      <c r="P104" s="4"/>
      <c r="W104" s="27" t="s">
        <v>51</v>
      </c>
      <c r="X104" s="3">
        <v>42278</v>
      </c>
      <c r="Y104" s="37">
        <v>984911.7159375</v>
      </c>
      <c r="Z104" s="37">
        <v>1005291</v>
      </c>
      <c r="AA104" s="45" t="s">
        <v>43</v>
      </c>
    </row>
    <row r="105" spans="1:27" x14ac:dyDescent="0.2">
      <c r="A105" s="3">
        <v>42309</v>
      </c>
      <c r="B105" s="2">
        <f t="shared" ref="B105:B168" si="22">B93-1</f>
        <v>184</v>
      </c>
      <c r="C105" s="2">
        <f t="shared" si="19"/>
        <v>1</v>
      </c>
      <c r="D105" s="2">
        <f t="shared" si="3"/>
        <v>185</v>
      </c>
      <c r="F105" s="3">
        <v>42309</v>
      </c>
      <c r="G105" s="1">
        <f t="shared" si="20"/>
        <v>1111134.8625</v>
      </c>
      <c r="H105" s="1">
        <f t="shared" ref="H105:H106" si="23">AVERAGE(H93,H81)*0.9</f>
        <v>842940</v>
      </c>
      <c r="I105" s="1"/>
      <c r="J105" s="1">
        <f t="shared" si="2"/>
        <v>1954074.8625</v>
      </c>
      <c r="K105" s="5"/>
      <c r="M105" s="1"/>
      <c r="N105" s="4"/>
      <c r="O105" s="4"/>
      <c r="P105" s="4"/>
      <c r="W105" s="27" t="s">
        <v>51</v>
      </c>
      <c r="X105" s="3">
        <v>42309</v>
      </c>
      <c r="Y105" s="37">
        <v>1081609.5103124999</v>
      </c>
      <c r="Z105" s="37">
        <v>828954</v>
      </c>
      <c r="AA105" s="45" t="s">
        <v>43</v>
      </c>
    </row>
    <row r="106" spans="1:27" x14ac:dyDescent="0.2">
      <c r="A106" s="3">
        <v>42339</v>
      </c>
      <c r="B106" s="2">
        <f t="shared" si="22"/>
        <v>183</v>
      </c>
      <c r="C106" s="2">
        <f t="shared" si="19"/>
        <v>1</v>
      </c>
      <c r="D106" s="2">
        <f t="shared" si="3"/>
        <v>184</v>
      </c>
      <c r="F106" s="3">
        <v>42339</v>
      </c>
      <c r="G106" s="1">
        <f t="shared" si="20"/>
        <v>983496.15</v>
      </c>
      <c r="H106" s="1">
        <f t="shared" si="23"/>
        <v>861840</v>
      </c>
      <c r="I106" s="1"/>
      <c r="J106" s="1">
        <f t="shared" si="2"/>
        <v>1845336.15</v>
      </c>
      <c r="K106" s="5"/>
      <c r="M106" s="1"/>
      <c r="N106" s="4"/>
      <c r="O106" s="4"/>
      <c r="P106" s="4"/>
      <c r="W106" s="27" t="s">
        <v>51</v>
      </c>
      <c r="X106" s="3">
        <v>42339</v>
      </c>
      <c r="Y106" s="37">
        <v>1018189.8309374999</v>
      </c>
      <c r="Z106" s="37">
        <v>806368.5</v>
      </c>
      <c r="AA106" s="45" t="s">
        <v>43</v>
      </c>
    </row>
    <row r="107" spans="1:27" x14ac:dyDescent="0.2">
      <c r="A107" s="3">
        <v>42370</v>
      </c>
      <c r="B107" s="2">
        <f t="shared" si="22"/>
        <v>183</v>
      </c>
      <c r="C107" s="2">
        <f t="shared" si="19"/>
        <v>1</v>
      </c>
      <c r="D107" s="2">
        <f t="shared" si="3"/>
        <v>184</v>
      </c>
      <c r="F107" s="3">
        <v>42370</v>
      </c>
      <c r="G107" s="1">
        <f t="shared" si="20"/>
        <v>876402.63749999995</v>
      </c>
      <c r="H107" s="1">
        <f t="shared" ref="H107:H109" si="24">AVERAGE(H95,H83)</f>
        <v>798000</v>
      </c>
      <c r="I107" s="1"/>
      <c r="J107" s="1">
        <f t="shared" si="2"/>
        <v>1674402.6375</v>
      </c>
      <c r="K107" s="5"/>
      <c r="M107" s="1"/>
      <c r="N107" s="4"/>
      <c r="O107" s="4"/>
      <c r="P107" s="4"/>
      <c r="W107" s="28" t="s">
        <v>51</v>
      </c>
      <c r="X107" s="3">
        <v>42370</v>
      </c>
      <c r="Y107" s="37">
        <v>862623.66328124993</v>
      </c>
      <c r="Z107" s="37">
        <v>838320</v>
      </c>
      <c r="AA107" s="45" t="s">
        <v>44</v>
      </c>
    </row>
    <row r="108" spans="1:27" x14ac:dyDescent="0.2">
      <c r="A108" s="3">
        <v>42401</v>
      </c>
      <c r="B108" s="2">
        <f t="shared" si="22"/>
        <v>183</v>
      </c>
      <c r="C108" s="2">
        <f t="shared" si="19"/>
        <v>1</v>
      </c>
      <c r="D108" s="2">
        <f t="shared" si="3"/>
        <v>184</v>
      </c>
      <c r="F108" s="3">
        <v>42401</v>
      </c>
      <c r="G108" s="1">
        <f t="shared" si="20"/>
        <v>999104.4375</v>
      </c>
      <c r="H108" s="1">
        <f t="shared" si="24"/>
        <v>747600</v>
      </c>
      <c r="I108" s="1"/>
      <c r="J108" s="1">
        <f t="shared" si="2"/>
        <v>1746704.4375</v>
      </c>
      <c r="K108" s="5"/>
      <c r="M108" s="1"/>
      <c r="N108" s="4"/>
      <c r="O108" s="4"/>
      <c r="P108" s="4"/>
      <c r="W108" s="5" t="s">
        <v>51</v>
      </c>
      <c r="X108" s="3">
        <v>42401</v>
      </c>
      <c r="Y108" s="37">
        <v>1019261.1792187499</v>
      </c>
      <c r="Z108" s="37">
        <v>746970</v>
      </c>
    </row>
    <row r="109" spans="1:27" x14ac:dyDescent="0.2">
      <c r="A109" s="3">
        <v>42430</v>
      </c>
      <c r="B109" s="2">
        <f t="shared" si="22"/>
        <v>183</v>
      </c>
      <c r="C109" s="2">
        <f t="shared" si="19"/>
        <v>1</v>
      </c>
      <c r="D109" s="2">
        <f t="shared" si="3"/>
        <v>184</v>
      </c>
      <c r="F109" s="3">
        <v>42430</v>
      </c>
      <c r="G109" s="1">
        <f t="shared" si="20"/>
        <v>1067306.175</v>
      </c>
      <c r="H109" s="1">
        <f t="shared" si="24"/>
        <v>854998</v>
      </c>
      <c r="I109" s="1"/>
      <c r="J109" s="1">
        <f t="shared" si="2"/>
        <v>1922304.175</v>
      </c>
      <c r="K109" s="5"/>
      <c r="M109" s="1"/>
      <c r="N109" s="4"/>
      <c r="O109" s="4"/>
      <c r="P109" s="4"/>
      <c r="W109" s="5" t="s">
        <v>51</v>
      </c>
      <c r="X109" s="3">
        <v>42430</v>
      </c>
      <c r="Y109" s="37">
        <v>1061646.1049999997</v>
      </c>
      <c r="Z109" s="37">
        <v>756420</v>
      </c>
    </row>
    <row r="110" spans="1:27" x14ac:dyDescent="0.2">
      <c r="A110" s="3">
        <v>42461</v>
      </c>
      <c r="B110" s="2">
        <f t="shared" si="22"/>
        <v>183</v>
      </c>
      <c r="C110" s="2">
        <f t="shared" si="19"/>
        <v>1</v>
      </c>
      <c r="D110" s="2">
        <f t="shared" si="3"/>
        <v>184</v>
      </c>
      <c r="F110" s="3">
        <v>42461</v>
      </c>
      <c r="G110" s="1">
        <f t="shared" si="20"/>
        <v>910715.8125</v>
      </c>
      <c r="H110" s="1">
        <f>AVERAGE(H98,H86)</f>
        <v>987000</v>
      </c>
      <c r="I110" s="1"/>
      <c r="J110" s="1">
        <f t="shared" si="2"/>
        <v>1897715.8125</v>
      </c>
      <c r="K110" s="5"/>
      <c r="M110" s="1"/>
      <c r="N110" s="4"/>
      <c r="O110" s="4"/>
      <c r="P110" s="4"/>
      <c r="W110" s="5" t="s">
        <v>51</v>
      </c>
      <c r="X110" s="3">
        <v>42461</v>
      </c>
      <c r="Y110" s="37">
        <v>886718.77734375</v>
      </c>
      <c r="Z110" s="37">
        <v>876330</v>
      </c>
    </row>
    <row r="111" spans="1:27" x14ac:dyDescent="0.2">
      <c r="A111" s="3">
        <v>42491</v>
      </c>
      <c r="B111" s="2">
        <f t="shared" si="22"/>
        <v>183</v>
      </c>
      <c r="C111" s="2">
        <f t="shared" si="19"/>
        <v>1</v>
      </c>
      <c r="D111" s="2">
        <f t="shared" si="3"/>
        <v>184</v>
      </c>
      <c r="F111" s="3">
        <v>42491</v>
      </c>
      <c r="G111" s="1">
        <f t="shared" si="20"/>
        <v>882803.51249999995</v>
      </c>
      <c r="H111" s="1">
        <f t="shared" ref="H111:H174" si="25">AVERAGE(H99,H87)</f>
        <v>1390200</v>
      </c>
      <c r="I111" s="1"/>
      <c r="J111" s="1">
        <f t="shared" si="2"/>
        <v>2273003.5125000002</v>
      </c>
      <c r="K111" s="5"/>
      <c r="M111" s="1"/>
      <c r="N111" s="4"/>
      <c r="O111" s="4"/>
      <c r="P111" s="4"/>
      <c r="W111" s="5" t="s">
        <v>51</v>
      </c>
      <c r="X111" s="3">
        <v>42491</v>
      </c>
      <c r="Y111" s="37">
        <v>882797.77218750003</v>
      </c>
      <c r="Z111" s="37">
        <v>1465800</v>
      </c>
    </row>
    <row r="112" spans="1:27" x14ac:dyDescent="0.2">
      <c r="A112" s="3">
        <v>42522</v>
      </c>
      <c r="B112" s="2">
        <f t="shared" si="22"/>
        <v>183</v>
      </c>
      <c r="C112" s="2">
        <f t="shared" si="19"/>
        <v>1</v>
      </c>
      <c r="D112" s="2">
        <f t="shared" si="3"/>
        <v>184</v>
      </c>
      <c r="F112" s="3">
        <v>42522</v>
      </c>
      <c r="G112" s="1">
        <f t="shared" si="20"/>
        <v>837955.46250000002</v>
      </c>
      <c r="H112" s="1">
        <f t="shared" si="25"/>
        <v>1192800</v>
      </c>
      <c r="I112" s="1"/>
      <c r="J112" s="1">
        <f t="shared" si="2"/>
        <v>2030755.4624999999</v>
      </c>
      <c r="K112" s="5"/>
      <c r="M112" s="1"/>
      <c r="N112" s="4"/>
      <c r="O112" s="4"/>
      <c r="P112" s="4"/>
      <c r="W112" s="5" t="s">
        <v>51</v>
      </c>
      <c r="X112" s="3">
        <v>42522</v>
      </c>
      <c r="Y112" s="37">
        <v>774512.82857812499</v>
      </c>
      <c r="Z112" s="37">
        <v>833064.75</v>
      </c>
    </row>
    <row r="113" spans="1:26" x14ac:dyDescent="0.2">
      <c r="A113" s="3">
        <v>42552</v>
      </c>
      <c r="B113" s="2">
        <f t="shared" si="22"/>
        <v>183</v>
      </c>
      <c r="C113" s="2">
        <f t="shared" si="19"/>
        <v>1</v>
      </c>
      <c r="D113" s="2">
        <f t="shared" si="3"/>
        <v>184</v>
      </c>
      <c r="F113" s="3">
        <v>42552</v>
      </c>
      <c r="G113" s="1">
        <f t="shared" si="20"/>
        <v>726490.65328124992</v>
      </c>
      <c r="H113" s="1">
        <f>AVERAGE(H101,H89)</f>
        <v>1216698.05</v>
      </c>
      <c r="I113" s="1"/>
      <c r="J113" s="1">
        <f t="shared" si="2"/>
        <v>1943188.7032812499</v>
      </c>
      <c r="K113" s="5"/>
      <c r="M113" s="1"/>
      <c r="N113" s="4"/>
      <c r="O113" s="4"/>
      <c r="P113" s="4"/>
      <c r="W113" s="39" t="s">
        <v>51</v>
      </c>
      <c r="X113" s="3">
        <v>42552</v>
      </c>
      <c r="Y113" s="37">
        <v>704359.89974999987</v>
      </c>
      <c r="Z113" s="37">
        <v>1116856.125</v>
      </c>
    </row>
    <row r="114" spans="1:26" x14ac:dyDescent="0.2">
      <c r="A114" s="3">
        <v>42583</v>
      </c>
      <c r="B114" s="2">
        <f t="shared" si="22"/>
        <v>183</v>
      </c>
      <c r="C114" s="2">
        <f t="shared" si="19"/>
        <v>1</v>
      </c>
      <c r="D114" s="2">
        <f t="shared" si="3"/>
        <v>184</v>
      </c>
      <c r="F114" s="3">
        <v>42583</v>
      </c>
      <c r="G114" s="1">
        <f t="shared" si="20"/>
        <v>729042.49031249993</v>
      </c>
      <c r="H114" s="1">
        <f t="shared" si="25"/>
        <v>1180935</v>
      </c>
      <c r="I114" s="1"/>
      <c r="J114" s="1">
        <f t="shared" si="2"/>
        <v>1909977.4903124999</v>
      </c>
      <c r="K114" s="5"/>
      <c r="M114" s="1"/>
      <c r="N114" s="4"/>
      <c r="O114" s="4"/>
      <c r="P114" s="4"/>
      <c r="W114" s="39" t="s">
        <v>51</v>
      </c>
      <c r="X114" s="3">
        <v>42583</v>
      </c>
      <c r="Y114" s="37">
        <v>736252.77329296875</v>
      </c>
      <c r="Z114" s="37">
        <v>1159543.875</v>
      </c>
    </row>
    <row r="115" spans="1:26" x14ac:dyDescent="0.2">
      <c r="A115" s="3">
        <v>42614</v>
      </c>
      <c r="B115" s="2">
        <f t="shared" si="22"/>
        <v>183</v>
      </c>
      <c r="C115" s="2">
        <f t="shared" si="19"/>
        <v>1</v>
      </c>
      <c r="D115" s="2">
        <f t="shared" si="3"/>
        <v>184</v>
      </c>
      <c r="F115" s="3">
        <v>42614</v>
      </c>
      <c r="G115" s="1">
        <f t="shared" si="20"/>
        <v>927090.51093749993</v>
      </c>
      <c r="H115" s="1">
        <f t="shared" si="25"/>
        <v>1168860</v>
      </c>
      <c r="I115" s="1"/>
      <c r="J115" s="1">
        <f t="shared" si="2"/>
        <v>2095950.5109374998</v>
      </c>
      <c r="K115" s="5"/>
      <c r="M115" s="1"/>
      <c r="N115" s="4"/>
      <c r="O115" s="4"/>
      <c r="P115" s="4"/>
      <c r="W115" s="2" t="s">
        <v>51</v>
      </c>
      <c r="X115" s="3">
        <v>42614</v>
      </c>
      <c r="Y115" s="37">
        <v>864586.46564062499</v>
      </c>
      <c r="Z115" s="37">
        <v>1014783</v>
      </c>
    </row>
    <row r="116" spans="1:26" x14ac:dyDescent="0.2">
      <c r="A116" s="3">
        <v>42644</v>
      </c>
      <c r="B116" s="2">
        <f t="shared" si="22"/>
        <v>183</v>
      </c>
      <c r="C116" s="2">
        <f t="shared" si="19"/>
        <v>1</v>
      </c>
      <c r="D116" s="2">
        <f t="shared" si="3"/>
        <v>184</v>
      </c>
      <c r="F116" s="3">
        <v>42644</v>
      </c>
      <c r="G116" s="1">
        <f t="shared" si="20"/>
        <v>948179.35265625</v>
      </c>
      <c r="H116" s="1">
        <f t="shared" si="25"/>
        <v>1046010</v>
      </c>
      <c r="I116" s="1"/>
      <c r="J116" s="1">
        <f t="shared" si="2"/>
        <v>1994189.3526562499</v>
      </c>
      <c r="K116" s="5"/>
      <c r="M116" s="1"/>
      <c r="N116" s="4"/>
      <c r="O116" s="4"/>
      <c r="P116" s="4"/>
      <c r="W116" s="2" t="s">
        <v>51</v>
      </c>
      <c r="X116" s="3">
        <v>42644</v>
      </c>
      <c r="Y116" s="37">
        <v>966275.42745703121</v>
      </c>
      <c r="Z116" s="37">
        <v>1027435.5</v>
      </c>
    </row>
    <row r="117" spans="1:26" x14ac:dyDescent="0.2">
      <c r="A117" s="3">
        <v>42675</v>
      </c>
      <c r="B117" s="2">
        <f t="shared" si="22"/>
        <v>183</v>
      </c>
      <c r="C117" s="2">
        <f t="shared" ref="C117:C180" si="26">C105</f>
        <v>1</v>
      </c>
      <c r="D117" s="2">
        <f t="shared" si="3"/>
        <v>184</v>
      </c>
      <c r="F117" s="3">
        <v>42675</v>
      </c>
      <c r="G117" s="1">
        <f t="shared" si="20"/>
        <v>1095816.0829687498</v>
      </c>
      <c r="H117" s="1">
        <f t="shared" si="25"/>
        <v>858270</v>
      </c>
      <c r="I117" s="1"/>
      <c r="J117" s="1">
        <f t="shared" si="2"/>
        <v>1954086.0829687498</v>
      </c>
      <c r="K117" s="5"/>
      <c r="M117" s="1"/>
      <c r="N117" s="4"/>
      <c r="O117" s="4"/>
      <c r="P117" s="4"/>
      <c r="W117" s="2" t="s">
        <v>51</v>
      </c>
      <c r="X117" s="3">
        <v>42675</v>
      </c>
      <c r="Y117" s="37">
        <v>1051897.1215898439</v>
      </c>
      <c r="Z117" s="37">
        <v>835737</v>
      </c>
    </row>
    <row r="118" spans="1:26" x14ac:dyDescent="0.2">
      <c r="A118" s="3">
        <v>42705</v>
      </c>
      <c r="B118" s="2">
        <f t="shared" si="22"/>
        <v>182</v>
      </c>
      <c r="C118" s="2">
        <f t="shared" si="26"/>
        <v>1</v>
      </c>
      <c r="D118" s="2">
        <f t="shared" si="3"/>
        <v>183</v>
      </c>
      <c r="F118" s="3">
        <v>42705</v>
      </c>
      <c r="G118" s="1">
        <f t="shared" si="20"/>
        <v>953456.96062499995</v>
      </c>
      <c r="H118" s="1">
        <f t="shared" si="25"/>
        <v>901320</v>
      </c>
      <c r="I118" s="1"/>
      <c r="J118" s="1">
        <f t="shared" si="2"/>
        <v>1854776.9606249998</v>
      </c>
      <c r="K118" s="5"/>
      <c r="M118" s="1"/>
      <c r="N118" s="4"/>
      <c r="O118" s="4"/>
      <c r="P118" s="4"/>
      <c r="W118" s="2" t="s">
        <v>51</v>
      </c>
      <c r="X118" s="3">
        <v>42705</v>
      </c>
      <c r="Y118" s="37">
        <v>1005063.8110195311</v>
      </c>
      <c r="Z118" s="37">
        <v>811949.25</v>
      </c>
    </row>
    <row r="119" spans="1:26" x14ac:dyDescent="0.2">
      <c r="A119" s="3">
        <v>42736</v>
      </c>
      <c r="B119" s="2">
        <f t="shared" si="22"/>
        <v>182</v>
      </c>
      <c r="C119" s="2">
        <f t="shared" si="26"/>
        <v>1</v>
      </c>
      <c r="D119" s="2">
        <f t="shared" si="3"/>
        <v>183</v>
      </c>
      <c r="F119" s="3">
        <v>42736</v>
      </c>
      <c r="G119" s="1">
        <f t="shared" si="20"/>
        <v>868047.19828124996</v>
      </c>
      <c r="H119" s="1">
        <f t="shared" si="25"/>
        <v>789600</v>
      </c>
      <c r="I119" s="1"/>
      <c r="J119" s="1">
        <f t="shared" si="2"/>
        <v>1657647.19828125</v>
      </c>
      <c r="K119" s="5"/>
      <c r="M119" s="1"/>
      <c r="N119" s="4"/>
      <c r="O119" s="4"/>
      <c r="P119" s="4"/>
      <c r="W119" s="28" t="s">
        <v>51</v>
      </c>
      <c r="X119" s="3">
        <v>42736</v>
      </c>
      <c r="Y119" s="37">
        <v>847550.97413085925</v>
      </c>
      <c r="Z119" s="37">
        <v>850080</v>
      </c>
    </row>
    <row r="120" spans="1:26" x14ac:dyDescent="0.2">
      <c r="A120" s="3">
        <v>42767</v>
      </c>
      <c r="B120" s="2">
        <f t="shared" si="22"/>
        <v>182</v>
      </c>
      <c r="C120" s="2">
        <f t="shared" si="26"/>
        <v>1</v>
      </c>
      <c r="D120" s="2">
        <f t="shared" si="3"/>
        <v>183</v>
      </c>
      <c r="F120" s="3">
        <v>42767</v>
      </c>
      <c r="G120" s="1">
        <f t="shared" si="20"/>
        <v>980592.81328124995</v>
      </c>
      <c r="H120" s="1">
        <f t="shared" si="25"/>
        <v>739200</v>
      </c>
      <c r="I120" s="1"/>
      <c r="J120" s="1">
        <f t="shared" si="2"/>
        <v>1719792.81328125</v>
      </c>
      <c r="K120" s="5"/>
      <c r="M120" s="1"/>
      <c r="N120" s="4"/>
      <c r="O120" s="4"/>
      <c r="P120" s="4"/>
      <c r="W120" s="5" t="s">
        <v>51</v>
      </c>
      <c r="X120" s="3">
        <v>42767</v>
      </c>
      <c r="Y120" s="37">
        <v>1010575.9665878904</v>
      </c>
      <c r="Z120" s="37">
        <v>738255</v>
      </c>
    </row>
    <row r="121" spans="1:26" x14ac:dyDescent="0.2">
      <c r="A121" s="3">
        <v>42795</v>
      </c>
      <c r="B121" s="2">
        <f t="shared" si="22"/>
        <v>182</v>
      </c>
      <c r="C121" s="2">
        <f t="shared" si="26"/>
        <v>1</v>
      </c>
      <c r="D121" s="2">
        <f t="shared" si="3"/>
        <v>183</v>
      </c>
      <c r="F121" s="3">
        <v>42795</v>
      </c>
      <c r="G121" s="1">
        <f t="shared" si="20"/>
        <v>1051237.7728124999</v>
      </c>
      <c r="H121" s="1">
        <f t="shared" si="25"/>
        <v>900297</v>
      </c>
      <c r="I121" s="1"/>
      <c r="J121" s="1">
        <f t="shared" si="2"/>
        <v>1951534.7728124999</v>
      </c>
      <c r="K121" s="5"/>
      <c r="M121" s="1"/>
      <c r="N121" s="4"/>
      <c r="O121" s="4"/>
      <c r="P121" s="4"/>
      <c r="W121" s="28" t="s">
        <v>51</v>
      </c>
      <c r="X121" s="3">
        <v>42795</v>
      </c>
      <c r="Y121" s="37">
        <v>1042818.4186874998</v>
      </c>
      <c r="Z121" s="37">
        <v>752430</v>
      </c>
    </row>
    <row r="122" spans="1:26" x14ac:dyDescent="0.2">
      <c r="A122" s="3">
        <v>42826</v>
      </c>
      <c r="B122" s="2">
        <f t="shared" si="22"/>
        <v>182</v>
      </c>
      <c r="C122" s="2">
        <f t="shared" si="26"/>
        <v>1</v>
      </c>
      <c r="D122" s="2">
        <f t="shared" si="3"/>
        <v>183</v>
      </c>
      <c r="F122" s="3">
        <v>42826</v>
      </c>
      <c r="G122" s="1">
        <f t="shared" si="20"/>
        <v>908437.14609375002</v>
      </c>
      <c r="H122" s="1">
        <f t="shared" si="25"/>
        <v>1014300</v>
      </c>
      <c r="I122" s="1"/>
      <c r="J122" s="1">
        <f t="shared" si="2"/>
        <v>1922737.1460937499</v>
      </c>
      <c r="K122" s="5"/>
      <c r="M122" s="1"/>
      <c r="N122" s="4"/>
      <c r="O122" s="4"/>
      <c r="P122" s="4"/>
      <c r="W122" s="28" t="s">
        <v>51</v>
      </c>
      <c r="X122" s="3">
        <v>42826</v>
      </c>
      <c r="Y122" s="37">
        <v>872741.5562988281</v>
      </c>
      <c r="Z122" s="37">
        <v>848295</v>
      </c>
    </row>
    <row r="123" spans="1:26" x14ac:dyDescent="0.2">
      <c r="A123" s="3">
        <v>42856</v>
      </c>
      <c r="B123" s="2">
        <f t="shared" si="22"/>
        <v>182</v>
      </c>
      <c r="C123" s="2">
        <f t="shared" si="26"/>
        <v>1</v>
      </c>
      <c r="D123" s="2">
        <f t="shared" si="3"/>
        <v>183</v>
      </c>
      <c r="F123" s="3">
        <v>42856</v>
      </c>
      <c r="G123" s="1">
        <f t="shared" si="20"/>
        <v>861058.33734374994</v>
      </c>
      <c r="H123" s="1">
        <f t="shared" si="25"/>
        <v>1224300</v>
      </c>
      <c r="I123" s="1"/>
      <c r="J123" s="1">
        <f t="shared" si="2"/>
        <v>2085358.3373437501</v>
      </c>
      <c r="K123" s="5"/>
      <c r="M123" s="1"/>
      <c r="N123" s="4"/>
      <c r="O123" s="4"/>
      <c r="P123" s="4"/>
      <c r="W123" s="28" t="s">
        <v>51</v>
      </c>
      <c r="X123" s="3">
        <v>42856</v>
      </c>
      <c r="Y123" s="37">
        <v>861049.79862890614</v>
      </c>
      <c r="Z123" s="37">
        <v>1337700</v>
      </c>
    </row>
    <row r="124" spans="1:26" x14ac:dyDescent="0.2">
      <c r="A124" s="3">
        <v>42887</v>
      </c>
      <c r="B124" s="2">
        <f t="shared" si="22"/>
        <v>182</v>
      </c>
      <c r="C124" s="2">
        <f t="shared" si="26"/>
        <v>1</v>
      </c>
      <c r="D124" s="2">
        <f t="shared" si="3"/>
        <v>183</v>
      </c>
      <c r="F124" s="3">
        <v>42887</v>
      </c>
      <c r="G124" s="1">
        <f t="shared" si="20"/>
        <v>823753.83796874993</v>
      </c>
      <c r="H124" s="1">
        <f t="shared" si="25"/>
        <v>1188600</v>
      </c>
      <c r="I124" s="1"/>
      <c r="J124" s="1">
        <f t="shared" si="2"/>
        <v>2012353.8379687499</v>
      </c>
      <c r="K124" s="5"/>
      <c r="M124" s="1"/>
      <c r="N124" s="4"/>
      <c r="O124" s="4"/>
      <c r="P124" s="4"/>
      <c r="W124" s="28" t="s">
        <v>51</v>
      </c>
      <c r="X124" s="3">
        <v>42887</v>
      </c>
      <c r="Y124" s="37">
        <v>762598.78125996084</v>
      </c>
      <c r="Z124" s="37">
        <v>815842.125</v>
      </c>
    </row>
    <row r="125" spans="1:26" x14ac:dyDescent="0.2">
      <c r="A125" s="3">
        <v>42917</v>
      </c>
      <c r="B125" s="2">
        <f t="shared" si="22"/>
        <v>182</v>
      </c>
      <c r="C125" s="2">
        <f t="shared" si="26"/>
        <v>1</v>
      </c>
      <c r="D125" s="2">
        <f t="shared" si="3"/>
        <v>183</v>
      </c>
      <c r="F125" s="3">
        <v>42917</v>
      </c>
      <c r="G125" s="1">
        <f t="shared" si="20"/>
        <v>714380.0092558593</v>
      </c>
      <c r="H125" s="1">
        <f t="shared" si="25"/>
        <v>1191238.0750000002</v>
      </c>
      <c r="I125" s="1"/>
      <c r="J125" s="1">
        <f t="shared" si="2"/>
        <v>1905618.0842558595</v>
      </c>
      <c r="K125" s="5"/>
      <c r="M125" s="1"/>
      <c r="N125" s="4"/>
      <c r="O125" s="4"/>
      <c r="P125" s="4"/>
      <c r="W125" s="39" t="s">
        <v>51</v>
      </c>
      <c r="X125" s="3">
        <v>42917</v>
      </c>
      <c r="Y125" s="37">
        <v>696338.33087812492</v>
      </c>
      <c r="Z125" s="37">
        <v>1110331.6875</v>
      </c>
    </row>
    <row r="126" spans="1:26" x14ac:dyDescent="0.2">
      <c r="A126" s="3">
        <v>42948</v>
      </c>
      <c r="B126" s="2">
        <f t="shared" si="22"/>
        <v>182</v>
      </c>
      <c r="C126" s="2">
        <f t="shared" si="26"/>
        <v>1</v>
      </c>
      <c r="D126" s="2">
        <f t="shared" si="3"/>
        <v>183</v>
      </c>
      <c r="F126" s="3">
        <v>42948</v>
      </c>
      <c r="G126" s="1">
        <f t="shared" si="20"/>
        <v>720433.47933984362</v>
      </c>
      <c r="H126" s="1">
        <f t="shared" si="25"/>
        <v>1179202.5</v>
      </c>
      <c r="I126" s="1"/>
      <c r="J126" s="1">
        <f t="shared" si="2"/>
        <v>1899635.9793398436</v>
      </c>
      <c r="K126" s="5"/>
      <c r="M126" s="1"/>
      <c r="N126" s="4"/>
      <c r="O126" s="4"/>
      <c r="P126" s="4"/>
      <c r="W126" s="39" t="s">
        <v>51</v>
      </c>
      <c r="X126" s="3">
        <v>42948</v>
      </c>
      <c r="Y126" s="37">
        <v>726311.52621079108</v>
      </c>
      <c r="Z126" s="37">
        <v>1161868.3125</v>
      </c>
    </row>
    <row r="127" spans="1:26" x14ac:dyDescent="0.2">
      <c r="A127" s="3">
        <v>42979</v>
      </c>
      <c r="B127" s="2">
        <f t="shared" si="22"/>
        <v>182</v>
      </c>
      <c r="C127" s="2">
        <f t="shared" si="26"/>
        <v>1</v>
      </c>
      <c r="D127" s="2">
        <f t="shared" si="3"/>
        <v>183</v>
      </c>
      <c r="F127" s="3">
        <v>42979</v>
      </c>
      <c r="G127" s="1">
        <f t="shared" si="20"/>
        <v>908767.58501953119</v>
      </c>
      <c r="H127" s="1">
        <f t="shared" si="25"/>
        <v>1140090</v>
      </c>
      <c r="I127" s="1"/>
      <c r="J127" s="1">
        <f t="shared" si="2"/>
        <v>2048857.5850195312</v>
      </c>
      <c r="K127" s="5"/>
      <c r="M127" s="1"/>
      <c r="N127" s="4"/>
      <c r="O127" s="4"/>
      <c r="P127" s="4"/>
      <c r="W127" s="27" t="s">
        <v>51</v>
      </c>
      <c r="X127" s="3">
        <v>42979</v>
      </c>
      <c r="Y127" s="37">
        <v>857812.34389042959</v>
      </c>
      <c r="Z127" s="37">
        <v>1015234.5</v>
      </c>
    </row>
    <row r="128" spans="1:26" x14ac:dyDescent="0.2">
      <c r="A128" s="3">
        <v>43009</v>
      </c>
      <c r="B128" s="2">
        <f t="shared" si="22"/>
        <v>182</v>
      </c>
      <c r="C128" s="2">
        <f t="shared" si="26"/>
        <v>1</v>
      </c>
      <c r="D128" s="2">
        <f t="shared" si="3"/>
        <v>183</v>
      </c>
      <c r="F128" s="3">
        <v>43009</v>
      </c>
      <c r="G128" s="1">
        <f t="shared" si="20"/>
        <v>936451.24957617186</v>
      </c>
      <c r="H128" s="1">
        <f t="shared" si="25"/>
        <v>1031415</v>
      </c>
      <c r="I128" s="1"/>
      <c r="J128" s="1">
        <f t="shared" si="2"/>
        <v>1967866.2495761719</v>
      </c>
      <c r="K128" s="5"/>
      <c r="M128" s="1"/>
      <c r="N128" s="4"/>
      <c r="O128" s="4"/>
      <c r="P128" s="4"/>
      <c r="W128" s="2" t="s">
        <v>51</v>
      </c>
      <c r="X128" s="3">
        <v>43009</v>
      </c>
      <c r="Y128" s="37">
        <v>951203.73240483389</v>
      </c>
      <c r="Z128" s="37">
        <v>1016363.25</v>
      </c>
    </row>
    <row r="129" spans="1:26" x14ac:dyDescent="0.2">
      <c r="A129" s="3">
        <v>43040</v>
      </c>
      <c r="B129" s="2">
        <f t="shared" si="22"/>
        <v>182</v>
      </c>
      <c r="C129" s="2">
        <f t="shared" si="26"/>
        <v>1</v>
      </c>
      <c r="D129" s="2">
        <f t="shared" si="3"/>
        <v>183</v>
      </c>
      <c r="F129" s="3">
        <v>43040</v>
      </c>
      <c r="G129" s="1">
        <f t="shared" si="20"/>
        <v>1075888.5859160156</v>
      </c>
      <c r="H129" s="1">
        <f t="shared" si="25"/>
        <v>850605</v>
      </c>
      <c r="I129" s="1"/>
      <c r="J129" s="1">
        <f t="shared" si="2"/>
        <v>1926493.5859160156</v>
      </c>
      <c r="K129" s="5"/>
      <c r="M129" s="1"/>
      <c r="N129" s="4"/>
      <c r="O129" s="4"/>
      <c r="P129" s="4"/>
      <c r="W129" s="2" t="s">
        <v>51</v>
      </c>
      <c r="X129" s="3">
        <v>43040</v>
      </c>
      <c r="Y129" s="37">
        <v>1040084.4830523925</v>
      </c>
      <c r="Z129" s="37">
        <v>832345.5</v>
      </c>
    </row>
    <row r="130" spans="1:26" x14ac:dyDescent="0.2">
      <c r="A130" s="3">
        <v>43070</v>
      </c>
      <c r="B130" s="2">
        <f t="shared" si="22"/>
        <v>181</v>
      </c>
      <c r="C130" s="2">
        <f t="shared" si="26"/>
        <v>1</v>
      </c>
      <c r="D130" s="2">
        <f t="shared" si="3"/>
        <v>182</v>
      </c>
      <c r="F130" s="3">
        <v>43070</v>
      </c>
      <c r="G130" s="1">
        <f t="shared" si="20"/>
        <v>944264.6414296875</v>
      </c>
      <c r="H130" s="1">
        <f t="shared" si="25"/>
        <v>881580</v>
      </c>
      <c r="I130" s="1"/>
      <c r="J130" s="1">
        <f t="shared" si="2"/>
        <v>1825844.6414296874</v>
      </c>
      <c r="K130" s="5"/>
      <c r="M130" s="1"/>
      <c r="N130" s="4"/>
      <c r="O130" s="4"/>
      <c r="P130" s="4"/>
      <c r="W130" s="2" t="s">
        <v>51</v>
      </c>
      <c r="X130" s="3">
        <v>43070</v>
      </c>
      <c r="Y130" s="37">
        <v>986336.15045405261</v>
      </c>
      <c r="Z130" s="37">
        <v>809158.875</v>
      </c>
    </row>
    <row r="131" spans="1:26" x14ac:dyDescent="0.2">
      <c r="A131" s="3">
        <v>43101</v>
      </c>
      <c r="B131" s="2">
        <f t="shared" si="22"/>
        <v>181</v>
      </c>
      <c r="C131" s="2">
        <f t="shared" si="26"/>
        <v>1</v>
      </c>
      <c r="D131" s="2">
        <f t="shared" si="3"/>
        <v>182</v>
      </c>
      <c r="F131" s="3">
        <v>43101</v>
      </c>
      <c r="G131" s="1">
        <f>AVERAGE(G119,G107)*0.995</f>
        <v>867863.79330117186</v>
      </c>
      <c r="H131" s="1">
        <f t="shared" si="25"/>
        <v>793800</v>
      </c>
      <c r="I131" s="1"/>
      <c r="J131" s="1">
        <f t="shared" si="2"/>
        <v>1661663.7933011719</v>
      </c>
      <c r="K131" s="5"/>
      <c r="M131" s="1"/>
      <c r="N131" s="4"/>
      <c r="O131" s="4"/>
      <c r="P131" s="4"/>
      <c r="W131" s="38" t="s">
        <v>53</v>
      </c>
      <c r="X131" s="3">
        <v>43101</v>
      </c>
      <c r="Y131" s="37">
        <v>850811.88211252436</v>
      </c>
      <c r="Z131" s="37">
        <v>844200</v>
      </c>
    </row>
    <row r="132" spans="1:26" x14ac:dyDescent="0.2">
      <c r="A132" s="3">
        <v>43132</v>
      </c>
      <c r="B132" s="2">
        <f t="shared" si="22"/>
        <v>181</v>
      </c>
      <c r="C132" s="2">
        <f t="shared" si="26"/>
        <v>1</v>
      </c>
      <c r="D132" s="2">
        <f t="shared" si="3"/>
        <v>182</v>
      </c>
      <c r="F132" s="3">
        <v>43132</v>
      </c>
      <c r="G132" s="1">
        <f t="shared" ref="G132:G195" si="27">AVERAGE(G120,G108)*0.995</f>
        <v>984899.38226367184</v>
      </c>
      <c r="H132" s="1">
        <f t="shared" si="25"/>
        <v>743400</v>
      </c>
      <c r="I132" s="1"/>
      <c r="J132" s="1">
        <f t="shared" si="2"/>
        <v>1728299.3822636718</v>
      </c>
      <c r="K132" s="5"/>
      <c r="M132" s="1"/>
      <c r="N132" s="4"/>
      <c r="O132" s="4"/>
      <c r="P132" s="4"/>
      <c r="X132" s="3">
        <v>43132</v>
      </c>
      <c r="Y132" s="37">
        <v>1009843.9800388035</v>
      </c>
      <c r="Z132" s="37">
        <v>742612.5</v>
      </c>
    </row>
    <row r="133" spans="1:26" x14ac:dyDescent="0.2">
      <c r="A133" s="3">
        <v>43160</v>
      </c>
      <c r="B133" s="2">
        <f t="shared" si="22"/>
        <v>181</v>
      </c>
      <c r="C133" s="2">
        <f t="shared" si="26"/>
        <v>1</v>
      </c>
      <c r="D133" s="2">
        <f t="shared" si="3"/>
        <v>182</v>
      </c>
      <c r="F133" s="3">
        <v>43160</v>
      </c>
      <c r="G133" s="1">
        <f t="shared" si="27"/>
        <v>1053975.6140367186</v>
      </c>
      <c r="H133" s="1">
        <f t="shared" si="25"/>
        <v>877647.5</v>
      </c>
      <c r="I133" s="1"/>
      <c r="J133" s="1">
        <f t="shared" si="2"/>
        <v>1931623.1140367186</v>
      </c>
      <c r="K133" s="5"/>
      <c r="M133" s="1"/>
      <c r="N133" s="4"/>
      <c r="O133" s="4"/>
      <c r="P133" s="4"/>
      <c r="X133" s="3">
        <v>43160</v>
      </c>
      <c r="Y133" s="37">
        <v>1046971.1005345311</v>
      </c>
      <c r="Z133" s="37">
        <v>754425</v>
      </c>
    </row>
    <row r="134" spans="1:26" x14ac:dyDescent="0.2">
      <c r="A134" s="3">
        <v>43191</v>
      </c>
      <c r="B134" s="2">
        <f t="shared" si="22"/>
        <v>181</v>
      </c>
      <c r="C134" s="2">
        <f t="shared" si="26"/>
        <v>1</v>
      </c>
      <c r="D134" s="2">
        <f t="shared" si="3"/>
        <v>182</v>
      </c>
      <c r="F134" s="3">
        <v>43191</v>
      </c>
      <c r="G134" s="1">
        <f t="shared" si="27"/>
        <v>905028.59690039058</v>
      </c>
      <c r="H134" s="1">
        <f t="shared" si="25"/>
        <v>1000650</v>
      </c>
      <c r="I134" s="1"/>
      <c r="J134" s="1">
        <f t="shared" si="2"/>
        <v>1905678.5969003905</v>
      </c>
      <c r="K134" s="5"/>
      <c r="M134" s="1"/>
      <c r="N134" s="4"/>
      <c r="O134" s="4"/>
      <c r="P134" s="4"/>
      <c r="X134" s="3">
        <v>43191</v>
      </c>
      <c r="Y134" s="37">
        <v>875331.51598718262</v>
      </c>
      <c r="Z134" s="37">
        <v>862312.5</v>
      </c>
    </row>
    <row r="135" spans="1:26" x14ac:dyDescent="0.2">
      <c r="A135" s="3">
        <v>43221</v>
      </c>
      <c r="B135" s="2">
        <f t="shared" si="22"/>
        <v>181</v>
      </c>
      <c r="C135" s="2">
        <f t="shared" si="26"/>
        <v>1</v>
      </c>
      <c r="D135" s="2">
        <f t="shared" si="3"/>
        <v>182</v>
      </c>
      <c r="F135" s="3">
        <v>43221</v>
      </c>
      <c r="G135" s="1">
        <f t="shared" si="27"/>
        <v>867571.2702972655</v>
      </c>
      <c r="H135" s="1">
        <f t="shared" si="25"/>
        <v>1307250</v>
      </c>
      <c r="I135" s="1"/>
      <c r="J135" s="1">
        <f t="shared" si="2"/>
        <v>2174821.2702972656</v>
      </c>
      <c r="K135" s="5"/>
      <c r="M135" s="1"/>
      <c r="N135" s="4"/>
      <c r="O135" s="4"/>
      <c r="P135" s="4"/>
      <c r="X135" s="3">
        <v>43221</v>
      </c>
      <c r="Y135" s="37">
        <v>867564.16648116196</v>
      </c>
      <c r="Z135" s="37">
        <v>1401750</v>
      </c>
    </row>
    <row r="136" spans="1:26" x14ac:dyDescent="0.2">
      <c r="A136" s="3">
        <v>43252</v>
      </c>
      <c r="B136" s="2">
        <f t="shared" si="22"/>
        <v>181</v>
      </c>
      <c r="C136" s="2">
        <f t="shared" si="26"/>
        <v>1</v>
      </c>
      <c r="D136" s="2">
        <f t="shared" si="3"/>
        <v>182</v>
      </c>
      <c r="F136" s="3">
        <v>43252</v>
      </c>
      <c r="G136" s="1">
        <f t="shared" si="27"/>
        <v>826700.37698320299</v>
      </c>
      <c r="H136" s="1">
        <f t="shared" si="25"/>
        <v>1190700</v>
      </c>
      <c r="I136" s="1"/>
      <c r="J136" s="1">
        <f t="shared" si="2"/>
        <v>2017400.376983203</v>
      </c>
      <c r="K136" s="5"/>
      <c r="M136" s="1"/>
      <c r="N136" s="4"/>
      <c r="O136" s="4"/>
      <c r="P136" s="4"/>
      <c r="X136" s="3">
        <v>43252</v>
      </c>
      <c r="Y136" s="37">
        <v>764713.0258944477</v>
      </c>
      <c r="Z136" s="37">
        <v>824453.4375</v>
      </c>
    </row>
    <row r="137" spans="1:26" x14ac:dyDescent="0.2">
      <c r="A137" s="3">
        <v>43282</v>
      </c>
      <c r="B137" s="2">
        <f t="shared" si="22"/>
        <v>181</v>
      </c>
      <c r="C137" s="2">
        <f t="shared" si="26"/>
        <v>1</v>
      </c>
      <c r="D137" s="2">
        <f t="shared" si="3"/>
        <v>182</v>
      </c>
      <c r="F137" s="3">
        <v>43282</v>
      </c>
      <c r="G137" s="1">
        <f t="shared" si="27"/>
        <v>716833.15461221174</v>
      </c>
      <c r="H137" s="1">
        <f t="shared" si="25"/>
        <v>1203968.0625</v>
      </c>
      <c r="I137" s="1"/>
      <c r="J137" s="1">
        <f t="shared" si="2"/>
        <v>1920801.2171122117</v>
      </c>
      <c r="K137" s="5"/>
      <c r="M137" s="1"/>
      <c r="N137" s="4"/>
      <c r="O137" s="4"/>
      <c r="P137" s="4"/>
      <c r="X137" s="3">
        <v>43282</v>
      </c>
      <c r="Y137" s="37">
        <v>696847.36973749218</v>
      </c>
      <c r="Z137" s="37">
        <v>1113593.90625</v>
      </c>
    </row>
    <row r="138" spans="1:26" x14ac:dyDescent="0.2">
      <c r="A138" s="3">
        <v>43313</v>
      </c>
      <c r="B138" s="2">
        <f t="shared" si="22"/>
        <v>181</v>
      </c>
      <c r="C138" s="2">
        <f t="shared" si="26"/>
        <v>1</v>
      </c>
      <c r="D138" s="2">
        <f t="shared" si="3"/>
        <v>182</v>
      </c>
      <c r="F138" s="3">
        <v>43313</v>
      </c>
      <c r="G138" s="1">
        <f t="shared" si="27"/>
        <v>721114.29490204086</v>
      </c>
      <c r="H138" s="1">
        <f t="shared" si="25"/>
        <v>1180068.75</v>
      </c>
      <c r="I138" s="1"/>
      <c r="J138" s="1">
        <f t="shared" si="2"/>
        <v>1901183.0449020409</v>
      </c>
      <c r="K138" s="5"/>
      <c r="M138" s="1"/>
      <c r="N138" s="4"/>
      <c r="O138" s="4"/>
      <c r="P138" s="4"/>
      <c r="X138" s="3">
        <v>43313</v>
      </c>
      <c r="Y138" s="37">
        <v>727625.73900312057</v>
      </c>
      <c r="Z138" s="37">
        <v>1160706.09375</v>
      </c>
    </row>
    <row r="139" spans="1:26" x14ac:dyDescent="0.2">
      <c r="A139" s="3">
        <v>43344</v>
      </c>
      <c r="B139" s="2">
        <f t="shared" si="22"/>
        <v>181</v>
      </c>
      <c r="C139" s="2">
        <f t="shared" si="26"/>
        <v>1</v>
      </c>
      <c r="D139" s="2">
        <f t="shared" si="3"/>
        <v>182</v>
      </c>
      <c r="F139" s="3">
        <v>43344</v>
      </c>
      <c r="G139" s="1">
        <f t="shared" si="27"/>
        <v>913339.40273862297</v>
      </c>
      <c r="H139" s="1">
        <f t="shared" si="25"/>
        <v>1154475</v>
      </c>
      <c r="I139" s="1"/>
      <c r="J139" s="1">
        <f t="shared" ref="J139:J202" si="28">SUM(G139:H139)</f>
        <v>2067814.4027386229</v>
      </c>
      <c r="K139" s="5"/>
      <c r="M139" s="1"/>
      <c r="N139" s="4"/>
      <c r="O139" s="4"/>
      <c r="P139" s="4"/>
      <c r="X139" s="3">
        <v>43344</v>
      </c>
      <c r="Y139" s="37">
        <v>856893.4077416996</v>
      </c>
      <c r="Z139" s="37">
        <v>1015008.75</v>
      </c>
    </row>
    <row r="140" spans="1:26" x14ac:dyDescent="0.2">
      <c r="A140" s="3">
        <v>43374</v>
      </c>
      <c r="B140" s="2">
        <f t="shared" si="22"/>
        <v>181</v>
      </c>
      <c r="C140" s="2">
        <f t="shared" si="26"/>
        <v>1</v>
      </c>
      <c r="D140" s="2">
        <f t="shared" ref="D140:D203" si="29">SUM(B140:C140)</f>
        <v>182</v>
      </c>
      <c r="F140" s="3">
        <v>43374</v>
      </c>
      <c r="G140" s="1">
        <f t="shared" si="27"/>
        <v>937603.72461062984</v>
      </c>
      <c r="H140" s="1">
        <f t="shared" si="25"/>
        <v>1038712.5</v>
      </c>
      <c r="I140" s="1"/>
      <c r="J140" s="1">
        <f t="shared" si="28"/>
        <v>1976316.22461063</v>
      </c>
      <c r="K140" s="5"/>
      <c r="M140" s="1"/>
      <c r="N140" s="4"/>
      <c r="O140" s="4"/>
      <c r="P140" s="4"/>
      <c r="X140" s="3">
        <v>43374</v>
      </c>
      <c r="Y140" s="37">
        <v>953945.88203127787</v>
      </c>
      <c r="Z140" s="37">
        <v>1021899.375</v>
      </c>
    </row>
    <row r="141" spans="1:26" x14ac:dyDescent="0.2">
      <c r="A141" s="3">
        <v>43405</v>
      </c>
      <c r="B141" s="2">
        <f t="shared" si="22"/>
        <v>181</v>
      </c>
      <c r="C141" s="2">
        <f t="shared" si="26"/>
        <v>1</v>
      </c>
      <c r="D141" s="2">
        <f t="shared" si="29"/>
        <v>182</v>
      </c>
      <c r="F141" s="3">
        <v>43405</v>
      </c>
      <c r="G141" s="1">
        <f t="shared" si="27"/>
        <v>1080423.0727701709</v>
      </c>
      <c r="H141" s="1">
        <f t="shared" si="25"/>
        <v>854437.5</v>
      </c>
      <c r="I141" s="1"/>
      <c r="J141" s="1">
        <f t="shared" si="28"/>
        <v>1934860.5727701709</v>
      </c>
      <c r="K141" s="5"/>
      <c r="M141" s="1"/>
      <c r="N141" s="4"/>
      <c r="O141" s="4"/>
      <c r="P141" s="4"/>
      <c r="X141" s="3">
        <v>43405</v>
      </c>
      <c r="Y141" s="37">
        <v>1040760.8483095126</v>
      </c>
      <c r="Z141" s="37">
        <v>834041.25</v>
      </c>
    </row>
    <row r="142" spans="1:26" x14ac:dyDescent="0.2">
      <c r="A142" s="3">
        <v>43435</v>
      </c>
      <c r="B142" s="2">
        <f t="shared" si="22"/>
        <v>180</v>
      </c>
      <c r="C142" s="2">
        <f t="shared" si="26"/>
        <v>1</v>
      </c>
      <c r="D142" s="2">
        <f t="shared" si="29"/>
        <v>181</v>
      </c>
      <c r="F142" s="3">
        <v>43435</v>
      </c>
      <c r="G142" s="1">
        <f t="shared" si="27"/>
        <v>944116.49702220701</v>
      </c>
      <c r="H142" s="1">
        <f t="shared" si="25"/>
        <v>891450</v>
      </c>
      <c r="I142" s="1"/>
      <c r="J142" s="1">
        <f t="shared" si="28"/>
        <v>1835566.4970222069</v>
      </c>
      <c r="K142" s="5"/>
      <c r="M142" s="1"/>
      <c r="N142" s="4"/>
      <c r="O142" s="4"/>
      <c r="P142" s="4"/>
      <c r="X142" s="3">
        <v>43435</v>
      </c>
      <c r="Y142" s="37">
        <v>990721.48083310784</v>
      </c>
      <c r="Z142" s="37">
        <v>810554.0625</v>
      </c>
    </row>
    <row r="143" spans="1:26" x14ac:dyDescent="0.2">
      <c r="A143" s="3">
        <v>43466</v>
      </c>
      <c r="B143" s="2">
        <f t="shared" si="22"/>
        <v>180</v>
      </c>
      <c r="C143" s="2">
        <f t="shared" si="26"/>
        <v>1</v>
      </c>
      <c r="D143" s="2">
        <f t="shared" si="29"/>
        <v>181</v>
      </c>
      <c r="F143" s="3">
        <v>43466</v>
      </c>
      <c r="G143" s="1">
        <f t="shared" si="27"/>
        <v>863615.71831225487</v>
      </c>
      <c r="H143" s="1">
        <f t="shared" si="25"/>
        <v>791700</v>
      </c>
      <c r="I143" s="1"/>
      <c r="J143" s="1">
        <f t="shared" si="28"/>
        <v>1655315.7183122549</v>
      </c>
      <c r="K143" s="5"/>
      <c r="M143" s="1"/>
      <c r="N143" s="4"/>
      <c r="O143" s="4"/>
      <c r="P143" s="4"/>
      <c r="X143" s="3">
        <v>43466</v>
      </c>
      <c r="Y143" s="37">
        <v>844935.52098108339</v>
      </c>
      <c r="Z143" s="37">
        <v>847140</v>
      </c>
    </row>
    <row r="144" spans="1:26" x14ac:dyDescent="0.2">
      <c r="A144" s="3">
        <v>43497</v>
      </c>
      <c r="B144" s="2">
        <f t="shared" si="22"/>
        <v>180</v>
      </c>
      <c r="C144" s="2">
        <f t="shared" si="26"/>
        <v>1</v>
      </c>
      <c r="D144" s="2">
        <f t="shared" si="29"/>
        <v>181</v>
      </c>
      <c r="F144" s="3">
        <v>43497</v>
      </c>
      <c r="G144" s="1">
        <f t="shared" si="27"/>
        <v>977832.36728359864</v>
      </c>
      <c r="H144" s="1">
        <f t="shared" si="25"/>
        <v>741300</v>
      </c>
      <c r="I144" s="1"/>
      <c r="J144" s="1">
        <f t="shared" si="28"/>
        <v>1719132.3672835985</v>
      </c>
      <c r="K144" s="5"/>
      <c r="M144" s="1"/>
      <c r="N144" s="4"/>
      <c r="O144" s="4"/>
      <c r="P144" s="4"/>
      <c r="X144" s="3">
        <v>43497</v>
      </c>
      <c r="Y144" s="37">
        <v>1005158.9234467802</v>
      </c>
      <c r="Z144" s="37">
        <v>740433.75</v>
      </c>
    </row>
    <row r="145" spans="1:26" x14ac:dyDescent="0.2">
      <c r="A145" s="3">
        <v>43525</v>
      </c>
      <c r="B145" s="2">
        <f t="shared" si="22"/>
        <v>180</v>
      </c>
      <c r="C145" s="2">
        <f t="shared" si="26"/>
        <v>1</v>
      </c>
      <c r="D145" s="2">
        <f t="shared" si="29"/>
        <v>181</v>
      </c>
      <c r="F145" s="3">
        <v>43525</v>
      </c>
      <c r="G145" s="1">
        <f t="shared" si="27"/>
        <v>1047343.6599574862</v>
      </c>
      <c r="H145" s="1">
        <f t="shared" si="25"/>
        <v>888972.25</v>
      </c>
      <c r="I145" s="1"/>
      <c r="J145" s="1">
        <f t="shared" si="28"/>
        <v>1936315.9099574862</v>
      </c>
      <c r="K145" s="5"/>
      <c r="M145" s="1"/>
      <c r="N145" s="4"/>
      <c r="O145" s="4"/>
      <c r="P145" s="4"/>
      <c r="X145" s="3">
        <v>43525</v>
      </c>
      <c r="Y145" s="37">
        <v>1039670.2858129604</v>
      </c>
      <c r="Z145" s="37">
        <v>753427.5</v>
      </c>
    </row>
    <row r="146" spans="1:26" x14ac:dyDescent="0.2">
      <c r="A146" s="3">
        <v>43556</v>
      </c>
      <c r="B146" s="2">
        <f t="shared" si="22"/>
        <v>180</v>
      </c>
      <c r="C146" s="2">
        <f t="shared" si="26"/>
        <v>1</v>
      </c>
      <c r="D146" s="2">
        <f t="shared" si="29"/>
        <v>181</v>
      </c>
      <c r="F146" s="3">
        <v>43556</v>
      </c>
      <c r="G146" s="1">
        <f t="shared" si="27"/>
        <v>902199.20713958493</v>
      </c>
      <c r="H146" s="1">
        <f t="shared" si="25"/>
        <v>1007475</v>
      </c>
      <c r="I146" s="1"/>
      <c r="J146" s="1">
        <f t="shared" si="28"/>
        <v>1909674.2071395849</v>
      </c>
      <c r="K146" s="5"/>
      <c r="M146" s="1"/>
      <c r="N146" s="4"/>
      <c r="O146" s="4"/>
      <c r="P146" s="4"/>
      <c r="X146" s="3">
        <v>43556</v>
      </c>
      <c r="Y146" s="37">
        <v>869666.35346229037</v>
      </c>
      <c r="Z146" s="37">
        <v>855303.75</v>
      </c>
    </row>
    <row r="147" spans="1:26" x14ac:dyDescent="0.2">
      <c r="A147" s="3">
        <v>43586</v>
      </c>
      <c r="B147" s="2">
        <f t="shared" si="22"/>
        <v>180</v>
      </c>
      <c r="C147" s="2">
        <f t="shared" si="26"/>
        <v>1</v>
      </c>
      <c r="D147" s="2">
        <f t="shared" si="29"/>
        <v>181</v>
      </c>
      <c r="F147" s="3">
        <v>43586</v>
      </c>
      <c r="G147" s="1">
        <f t="shared" si="27"/>
        <v>859993.22980140522</v>
      </c>
      <c r="H147" s="1">
        <f t="shared" si="25"/>
        <v>1265775</v>
      </c>
      <c r="I147" s="1"/>
      <c r="J147" s="1">
        <f t="shared" si="28"/>
        <v>2125768.2298014052</v>
      </c>
      <c r="K147" s="5"/>
      <c r="M147" s="1"/>
      <c r="N147" s="4"/>
      <c r="O147" s="4"/>
      <c r="P147" s="4"/>
      <c r="X147" s="3">
        <v>43586</v>
      </c>
      <c r="Y147" s="37">
        <v>859985.44764225895</v>
      </c>
      <c r="Z147" s="37">
        <v>1369725</v>
      </c>
    </row>
    <row r="148" spans="1:26" x14ac:dyDescent="0.2">
      <c r="A148" s="3">
        <v>43617</v>
      </c>
      <c r="B148" s="2">
        <f t="shared" si="22"/>
        <v>180</v>
      </c>
      <c r="C148" s="2">
        <f t="shared" si="26"/>
        <v>1</v>
      </c>
      <c r="D148" s="2">
        <f t="shared" si="29"/>
        <v>181</v>
      </c>
      <c r="F148" s="3">
        <v>43617</v>
      </c>
      <c r="G148" s="1">
        <f t="shared" si="27"/>
        <v>821100.97193859657</v>
      </c>
      <c r="H148" s="1">
        <f t="shared" si="25"/>
        <v>1189650</v>
      </c>
      <c r="I148" s="1"/>
      <c r="J148" s="1">
        <f t="shared" si="28"/>
        <v>2010750.9719385966</v>
      </c>
      <c r="K148" s="5"/>
      <c r="M148" s="1"/>
      <c r="N148" s="4"/>
      <c r="O148" s="4"/>
      <c r="P148" s="4"/>
      <c r="X148" s="3">
        <v>43617</v>
      </c>
      <c r="Y148" s="37">
        <v>759837.62405931833</v>
      </c>
      <c r="Z148" s="37">
        <v>820147.78125</v>
      </c>
    </row>
    <row r="149" spans="1:26" x14ac:dyDescent="0.2">
      <c r="A149" s="3">
        <v>43647</v>
      </c>
      <c r="B149" s="2">
        <f t="shared" si="22"/>
        <v>180</v>
      </c>
      <c r="C149" s="2">
        <f t="shared" si="26"/>
        <v>1</v>
      </c>
      <c r="D149" s="2">
        <f t="shared" si="29"/>
        <v>181</v>
      </c>
      <c r="F149" s="3">
        <v>43647</v>
      </c>
      <c r="G149" s="1">
        <f t="shared" si="27"/>
        <v>712028.54902436538</v>
      </c>
      <c r="H149" s="1">
        <f t="shared" si="25"/>
        <v>1197603.0687500001</v>
      </c>
      <c r="I149" s="1"/>
      <c r="J149" s="1">
        <f t="shared" si="28"/>
        <v>1909631.6177743655</v>
      </c>
      <c r="K149" s="5"/>
      <c r="M149" s="1"/>
      <c r="N149" s="4"/>
      <c r="O149" s="4"/>
      <c r="P149" s="4"/>
      <c r="X149" s="3">
        <v>43647</v>
      </c>
      <c r="Y149" s="37">
        <v>693109.8860562694</v>
      </c>
      <c r="Z149" s="37">
        <v>1111962.796875</v>
      </c>
    </row>
    <row r="150" spans="1:26" x14ac:dyDescent="0.2">
      <c r="A150" s="3">
        <v>43678</v>
      </c>
      <c r="B150" s="2">
        <f t="shared" si="22"/>
        <v>180</v>
      </c>
      <c r="C150" s="2">
        <f t="shared" si="26"/>
        <v>1</v>
      </c>
      <c r="D150" s="2">
        <f t="shared" si="29"/>
        <v>181</v>
      </c>
      <c r="F150" s="3">
        <v>43678</v>
      </c>
      <c r="G150" s="1">
        <f t="shared" si="27"/>
        <v>717170.01768533757</v>
      </c>
      <c r="H150" s="1">
        <f t="shared" si="25"/>
        <v>1179635.625</v>
      </c>
      <c r="I150" s="1"/>
      <c r="J150" s="1">
        <f t="shared" si="28"/>
        <v>1896805.6426853375</v>
      </c>
      <c r="K150" s="5"/>
      <c r="M150" s="1"/>
      <c r="N150" s="4"/>
      <c r="O150" s="4"/>
      <c r="P150" s="4"/>
      <c r="X150" s="3">
        <v>43678</v>
      </c>
      <c r="Y150" s="37">
        <v>723333.78944392106</v>
      </c>
      <c r="Z150" s="37">
        <v>1161287.203125</v>
      </c>
    </row>
    <row r="151" spans="1:26" x14ac:dyDescent="0.2">
      <c r="A151" s="3">
        <v>43709</v>
      </c>
      <c r="B151" s="2">
        <f t="shared" si="22"/>
        <v>180</v>
      </c>
      <c r="C151" s="2">
        <f t="shared" si="26"/>
        <v>1</v>
      </c>
      <c r="D151" s="2">
        <f t="shared" si="29"/>
        <v>181</v>
      </c>
      <c r="F151" s="3">
        <v>43709</v>
      </c>
      <c r="G151" s="1">
        <f t="shared" si="27"/>
        <v>906498.22640968161</v>
      </c>
      <c r="H151" s="1">
        <f t="shared" si="25"/>
        <v>1147282.5</v>
      </c>
      <c r="I151" s="1"/>
      <c r="J151" s="1">
        <f t="shared" si="28"/>
        <v>2053780.7264096816</v>
      </c>
      <c r="K151" s="5"/>
      <c r="M151" s="1"/>
      <c r="N151" s="4"/>
      <c r="O151" s="4"/>
      <c r="P151" s="4"/>
      <c r="X151" s="3">
        <v>43709</v>
      </c>
      <c r="Y151" s="37">
        <v>853066.11143698427</v>
      </c>
      <c r="Z151" s="37">
        <v>1015121.625</v>
      </c>
    </row>
    <row r="152" spans="1:26" x14ac:dyDescent="0.2">
      <c r="A152" s="3">
        <v>43739</v>
      </c>
      <c r="B152" s="2">
        <f t="shared" si="22"/>
        <v>180</v>
      </c>
      <c r="C152" s="2">
        <f t="shared" si="26"/>
        <v>1</v>
      </c>
      <c r="D152" s="2">
        <f t="shared" si="29"/>
        <v>181</v>
      </c>
      <c r="F152" s="3">
        <v>43739</v>
      </c>
      <c r="G152" s="1">
        <f t="shared" si="27"/>
        <v>932342.34965793393</v>
      </c>
      <c r="H152" s="1">
        <f t="shared" si="25"/>
        <v>1035063.75</v>
      </c>
      <c r="I152" s="1"/>
      <c r="J152" s="1">
        <f t="shared" si="28"/>
        <v>1967406.0996579339</v>
      </c>
      <c r="K152" s="5"/>
      <c r="M152" s="1"/>
      <c r="N152" s="4"/>
      <c r="O152" s="4"/>
      <c r="P152" s="4"/>
      <c r="X152" s="3">
        <v>43739</v>
      </c>
      <c r="Y152" s="37">
        <v>947811.93318196561</v>
      </c>
      <c r="Z152" s="37">
        <v>1019131.3125</v>
      </c>
    </row>
    <row r="153" spans="1:26" x14ac:dyDescent="0.2">
      <c r="A153" s="3">
        <v>43770</v>
      </c>
      <c r="B153" s="2">
        <f t="shared" si="22"/>
        <v>180</v>
      </c>
      <c r="C153" s="2">
        <f t="shared" si="26"/>
        <v>1</v>
      </c>
      <c r="D153" s="2">
        <f t="shared" si="29"/>
        <v>181</v>
      </c>
      <c r="F153" s="3">
        <v>43770</v>
      </c>
      <c r="G153" s="1">
        <f t="shared" si="27"/>
        <v>1072765.0501963776</v>
      </c>
      <c r="H153" s="1">
        <f t="shared" si="25"/>
        <v>852521.25</v>
      </c>
      <c r="I153" s="1"/>
      <c r="J153" s="1">
        <f t="shared" si="28"/>
        <v>1925286.3001963776</v>
      </c>
      <c r="K153" s="5"/>
      <c r="M153" s="1"/>
      <c r="N153" s="4"/>
      <c r="O153" s="4"/>
      <c r="P153" s="4"/>
      <c r="X153" s="3">
        <v>43770</v>
      </c>
      <c r="Y153" s="37">
        <v>1035220.5523525479</v>
      </c>
      <c r="Z153" s="37">
        <v>833193.375</v>
      </c>
    </row>
    <row r="154" spans="1:26" x14ac:dyDescent="0.2">
      <c r="A154" s="3">
        <v>43800</v>
      </c>
      <c r="B154" s="2">
        <f t="shared" si="22"/>
        <v>179</v>
      </c>
      <c r="C154" s="2">
        <f t="shared" si="26"/>
        <v>1</v>
      </c>
      <c r="D154" s="2">
        <f t="shared" si="29"/>
        <v>180</v>
      </c>
      <c r="F154" s="3">
        <v>43800</v>
      </c>
      <c r="G154" s="1">
        <f t="shared" si="27"/>
        <v>939469.61637981748</v>
      </c>
      <c r="H154" s="1">
        <f t="shared" si="25"/>
        <v>886515</v>
      </c>
      <c r="I154" s="1"/>
      <c r="J154" s="1">
        <f t="shared" si="28"/>
        <v>1825984.6163798175</v>
      </c>
      <c r="K154" s="5"/>
      <c r="M154" s="1"/>
      <c r="N154" s="4"/>
      <c r="O154" s="4"/>
      <c r="P154" s="4"/>
      <c r="X154" s="3">
        <v>43800</v>
      </c>
      <c r="Y154" s="37">
        <v>983586.17156536225</v>
      </c>
      <c r="Z154" s="37">
        <v>809856.46875</v>
      </c>
    </row>
    <row r="155" spans="1:26" x14ac:dyDescent="0.2">
      <c r="A155" s="3">
        <v>43831</v>
      </c>
      <c r="B155" s="2">
        <f t="shared" si="22"/>
        <v>179</v>
      </c>
      <c r="C155" s="2">
        <f t="shared" si="26"/>
        <v>1</v>
      </c>
      <c r="D155" s="2">
        <f t="shared" si="29"/>
        <v>180</v>
      </c>
      <c r="F155" s="3">
        <v>43831</v>
      </c>
      <c r="G155" s="1">
        <f t="shared" si="27"/>
        <v>861411.05702767975</v>
      </c>
      <c r="H155" s="1">
        <f t="shared" si="25"/>
        <v>792750</v>
      </c>
      <c r="I155" s="1"/>
      <c r="J155" s="1">
        <f t="shared" si="28"/>
        <v>1654161.0570276799</v>
      </c>
      <c r="K155" s="5"/>
      <c r="M155" s="1"/>
      <c r="N155" s="4"/>
      <c r="O155" s="4"/>
      <c r="P155" s="4"/>
      <c r="X155" s="3">
        <v>43831</v>
      </c>
      <c r="Y155" s="37">
        <v>843634.33303906978</v>
      </c>
      <c r="Z155" s="37">
        <v>845670</v>
      </c>
    </row>
    <row r="156" spans="1:26" x14ac:dyDescent="0.2">
      <c r="A156" s="3">
        <v>43862</v>
      </c>
      <c r="B156" s="2">
        <f t="shared" si="22"/>
        <v>179</v>
      </c>
      <c r="C156" s="2">
        <f t="shared" si="26"/>
        <v>1</v>
      </c>
      <c r="D156" s="2">
        <f t="shared" si="29"/>
        <v>180</v>
      </c>
      <c r="F156" s="3">
        <v>43862</v>
      </c>
      <c r="G156" s="1">
        <f t="shared" si="27"/>
        <v>976459.04539976711</v>
      </c>
      <c r="H156" s="1">
        <f t="shared" si="25"/>
        <v>742350</v>
      </c>
      <c r="I156" s="1"/>
      <c r="J156" s="1">
        <f t="shared" si="28"/>
        <v>1718809.0453997671</v>
      </c>
      <c r="K156" s="5"/>
      <c r="M156" s="1"/>
      <c r="N156" s="4"/>
      <c r="O156" s="4"/>
      <c r="P156" s="4"/>
      <c r="X156" s="3">
        <v>43862</v>
      </c>
      <c r="Y156" s="37">
        <v>1002463.9444840779</v>
      </c>
      <c r="Z156" s="37">
        <v>741523.125</v>
      </c>
    </row>
    <row r="157" spans="1:26" x14ac:dyDescent="0.2">
      <c r="A157" s="3">
        <v>43891</v>
      </c>
      <c r="B157" s="2">
        <f t="shared" si="22"/>
        <v>179</v>
      </c>
      <c r="C157" s="2">
        <f t="shared" si="26"/>
        <v>1</v>
      </c>
      <c r="D157" s="2">
        <f t="shared" si="29"/>
        <v>180</v>
      </c>
      <c r="F157" s="3">
        <v>43891</v>
      </c>
      <c r="G157" s="1">
        <f t="shared" si="27"/>
        <v>1045406.3388121168</v>
      </c>
      <c r="H157" s="1">
        <f t="shared" si="25"/>
        <v>883309.875</v>
      </c>
      <c r="I157" s="1"/>
      <c r="J157" s="1">
        <f t="shared" si="28"/>
        <v>1928716.2138121168</v>
      </c>
      <c r="K157" s="5"/>
      <c r="M157" s="1"/>
      <c r="N157" s="4"/>
      <c r="O157" s="4"/>
      <c r="P157" s="4"/>
      <c r="X157" s="3">
        <v>43891</v>
      </c>
      <c r="Y157" s="37">
        <v>1038104.0897078769</v>
      </c>
      <c r="Z157" s="37">
        <v>753926.25</v>
      </c>
    </row>
    <row r="158" spans="1:26" x14ac:dyDescent="0.2">
      <c r="A158" s="3">
        <v>43922</v>
      </c>
      <c r="B158" s="2">
        <f t="shared" si="22"/>
        <v>179</v>
      </c>
      <c r="C158" s="2">
        <f t="shared" si="26"/>
        <v>1</v>
      </c>
      <c r="D158" s="2">
        <f t="shared" si="29"/>
        <v>180</v>
      </c>
      <c r="F158" s="3">
        <v>43922</v>
      </c>
      <c r="G158" s="1">
        <f t="shared" si="27"/>
        <v>899095.83250988787</v>
      </c>
      <c r="H158" s="1">
        <f t="shared" si="25"/>
        <v>1004062.5</v>
      </c>
      <c r="I158" s="1"/>
      <c r="J158" s="1">
        <f t="shared" si="28"/>
        <v>1903158.3325098879</v>
      </c>
      <c r="K158" s="5"/>
      <c r="M158" s="1"/>
      <c r="N158" s="4"/>
      <c r="O158" s="4"/>
      <c r="P158" s="4"/>
      <c r="X158" s="3">
        <v>43922</v>
      </c>
      <c r="Y158" s="37">
        <v>868136.44005111279</v>
      </c>
      <c r="Z158" s="37">
        <v>858808.125</v>
      </c>
    </row>
    <row r="159" spans="1:26" x14ac:dyDescent="0.2">
      <c r="A159" s="3">
        <v>43952</v>
      </c>
      <c r="B159" s="2">
        <f t="shared" si="22"/>
        <v>179</v>
      </c>
      <c r="C159" s="2">
        <f t="shared" si="26"/>
        <v>1</v>
      </c>
      <c r="D159" s="2">
        <f t="shared" si="29"/>
        <v>180</v>
      </c>
      <c r="F159" s="3">
        <v>43952</v>
      </c>
      <c r="G159" s="1">
        <f t="shared" si="27"/>
        <v>859463.33879908873</v>
      </c>
      <c r="H159" s="1">
        <f t="shared" si="25"/>
        <v>1286512.5</v>
      </c>
      <c r="I159" s="1"/>
      <c r="J159" s="1">
        <f t="shared" si="28"/>
        <v>2145975.8387990887</v>
      </c>
      <c r="K159" s="5"/>
      <c r="M159" s="1"/>
      <c r="N159" s="4"/>
      <c r="O159" s="4"/>
      <c r="P159" s="4"/>
      <c r="X159" s="3">
        <v>43952</v>
      </c>
      <c r="Y159" s="37">
        <v>859455.93302640179</v>
      </c>
      <c r="Z159" s="37">
        <v>1385737.5</v>
      </c>
    </row>
    <row r="160" spans="1:26" x14ac:dyDescent="0.2">
      <c r="A160" s="3">
        <v>43983</v>
      </c>
      <c r="B160" s="2">
        <f t="shared" si="22"/>
        <v>179</v>
      </c>
      <c r="C160" s="2">
        <f t="shared" si="26"/>
        <v>1</v>
      </c>
      <c r="D160" s="2">
        <f t="shared" si="29"/>
        <v>180</v>
      </c>
      <c r="F160" s="3">
        <v>43983</v>
      </c>
      <c r="G160" s="1">
        <f t="shared" si="27"/>
        <v>819781.17108859529</v>
      </c>
      <c r="H160" s="1">
        <f t="shared" si="25"/>
        <v>1190175</v>
      </c>
      <c r="I160" s="1"/>
      <c r="J160" s="1">
        <f t="shared" si="28"/>
        <v>2009956.1710885954</v>
      </c>
      <c r="K160" s="5"/>
      <c r="M160" s="1"/>
      <c r="N160" s="4"/>
      <c r="O160" s="4"/>
      <c r="P160" s="4"/>
      <c r="X160" s="3">
        <v>43983</v>
      </c>
      <c r="Y160" s="37">
        <v>758463.94835199858</v>
      </c>
      <c r="Z160" s="37">
        <v>822300.609375</v>
      </c>
    </row>
    <row r="161" spans="1:26" x14ac:dyDescent="0.2">
      <c r="A161" s="3">
        <v>44013</v>
      </c>
      <c r="B161" s="2">
        <f t="shared" si="22"/>
        <v>179</v>
      </c>
      <c r="C161" s="2">
        <f t="shared" si="26"/>
        <v>1</v>
      </c>
      <c r="D161" s="2">
        <f t="shared" si="29"/>
        <v>180</v>
      </c>
      <c r="F161" s="3">
        <v>44013</v>
      </c>
      <c r="G161" s="1">
        <f t="shared" si="27"/>
        <v>710858.69755919708</v>
      </c>
      <c r="H161" s="1">
        <f t="shared" si="25"/>
        <v>1200785.565625</v>
      </c>
      <c r="I161" s="1"/>
      <c r="J161" s="1">
        <f t="shared" si="28"/>
        <v>1911644.2631841972</v>
      </c>
      <c r="K161" s="5"/>
      <c r="M161" s="1"/>
      <c r="N161" s="4"/>
      <c r="O161" s="4"/>
      <c r="P161" s="4"/>
      <c r="X161" s="3">
        <v>44013</v>
      </c>
      <c r="Y161" s="37">
        <v>691503.73475739628</v>
      </c>
      <c r="Z161" s="37">
        <v>1112778.3515625</v>
      </c>
    </row>
    <row r="162" spans="1:26" x14ac:dyDescent="0.2">
      <c r="A162" s="3">
        <v>44044</v>
      </c>
      <c r="B162" s="2">
        <f t="shared" si="22"/>
        <v>179</v>
      </c>
      <c r="C162" s="2">
        <f t="shared" si="26"/>
        <v>1</v>
      </c>
      <c r="D162" s="2">
        <f t="shared" si="29"/>
        <v>180</v>
      </c>
      <c r="F162" s="3">
        <v>44044</v>
      </c>
      <c r="G162" s="1">
        <f t="shared" si="27"/>
        <v>715546.44551222085</v>
      </c>
      <c r="H162" s="1">
        <f t="shared" si="25"/>
        <v>1179852.1875</v>
      </c>
      <c r="I162" s="1"/>
      <c r="J162" s="1">
        <f t="shared" si="28"/>
        <v>1895398.6330122207</v>
      </c>
      <c r="K162" s="5"/>
      <c r="M162" s="1"/>
      <c r="N162" s="4"/>
      <c r="O162" s="4"/>
      <c r="P162" s="4"/>
      <c r="X162" s="3">
        <v>44044</v>
      </c>
      <c r="Y162" s="37">
        <v>721852.36540240329</v>
      </c>
      <c r="Z162" s="37">
        <v>1160996.6484375</v>
      </c>
    </row>
    <row r="163" spans="1:26" x14ac:dyDescent="0.2">
      <c r="A163" s="3">
        <v>44075</v>
      </c>
      <c r="B163" s="2">
        <f t="shared" si="22"/>
        <v>179</v>
      </c>
      <c r="C163" s="2">
        <f t="shared" si="26"/>
        <v>1</v>
      </c>
      <c r="D163" s="2">
        <f t="shared" si="29"/>
        <v>180</v>
      </c>
      <c r="F163" s="3">
        <v>44075</v>
      </c>
      <c r="G163" s="1">
        <f t="shared" si="27"/>
        <v>905369.22050128144</v>
      </c>
      <c r="H163" s="1">
        <f t="shared" si="25"/>
        <v>1150878.75</v>
      </c>
      <c r="I163" s="1"/>
      <c r="J163" s="1">
        <f t="shared" si="28"/>
        <v>2056247.9705012813</v>
      </c>
      <c r="K163" s="5"/>
      <c r="M163" s="1"/>
      <c r="N163" s="4"/>
      <c r="O163" s="4"/>
      <c r="P163" s="4"/>
      <c r="X163" s="3">
        <v>44075</v>
      </c>
      <c r="Y163" s="37">
        <v>850704.86079139519</v>
      </c>
      <c r="Z163" s="37">
        <v>1015065.1875</v>
      </c>
    </row>
    <row r="164" spans="1:26" x14ac:dyDescent="0.2">
      <c r="A164" s="3">
        <v>44105</v>
      </c>
      <c r="B164" s="2">
        <f t="shared" si="22"/>
        <v>179</v>
      </c>
      <c r="C164" s="2">
        <f t="shared" si="26"/>
        <v>1</v>
      </c>
      <c r="D164" s="2">
        <f t="shared" si="29"/>
        <v>180</v>
      </c>
      <c r="F164" s="3">
        <v>44105</v>
      </c>
      <c r="G164" s="1">
        <f t="shared" si="27"/>
        <v>930298.17194861046</v>
      </c>
      <c r="H164" s="1">
        <f t="shared" si="25"/>
        <v>1036888.125</v>
      </c>
      <c r="I164" s="1"/>
      <c r="J164" s="1">
        <f t="shared" si="28"/>
        <v>1967186.2969486103</v>
      </c>
      <c r="K164" s="5"/>
      <c r="M164" s="1"/>
      <c r="N164" s="4"/>
      <c r="O164" s="4"/>
      <c r="P164" s="4"/>
      <c r="X164" s="3">
        <v>44105</v>
      </c>
      <c r="Y164" s="37">
        <v>946124.51306858868</v>
      </c>
      <c r="Z164" s="37">
        <v>1020515.34375</v>
      </c>
    </row>
    <row r="165" spans="1:26" x14ac:dyDescent="0.2">
      <c r="A165" s="3">
        <v>44136</v>
      </c>
      <c r="B165" s="2">
        <f t="shared" si="22"/>
        <v>179</v>
      </c>
      <c r="C165" s="2">
        <f t="shared" si="26"/>
        <v>1</v>
      </c>
      <c r="D165" s="2">
        <f t="shared" si="29"/>
        <v>180</v>
      </c>
      <c r="F165" s="3">
        <v>44136</v>
      </c>
      <c r="G165" s="1">
        <f t="shared" si="27"/>
        <v>1071211.0911758579</v>
      </c>
      <c r="H165" s="1">
        <f t="shared" si="25"/>
        <v>853479.375</v>
      </c>
      <c r="I165" s="1"/>
      <c r="J165" s="1">
        <f t="shared" si="28"/>
        <v>1924690.4661758579</v>
      </c>
      <c r="K165" s="5"/>
      <c r="M165" s="1"/>
      <c r="N165" s="4"/>
      <c r="O165" s="4"/>
      <c r="P165" s="4"/>
      <c r="X165" s="3">
        <v>44136</v>
      </c>
      <c r="Y165" s="37">
        <v>1032800.746829375</v>
      </c>
      <c r="Z165" s="37">
        <v>833617.3125</v>
      </c>
    </row>
    <row r="166" spans="1:26" x14ac:dyDescent="0.2">
      <c r="A166" s="3">
        <v>44166</v>
      </c>
      <c r="B166" s="2">
        <f t="shared" si="22"/>
        <v>178</v>
      </c>
      <c r="C166" s="2">
        <f t="shared" si="26"/>
        <v>1</v>
      </c>
      <c r="D166" s="2">
        <f t="shared" si="29"/>
        <v>179</v>
      </c>
      <c r="F166" s="3">
        <v>44166</v>
      </c>
      <c r="G166" s="1">
        <f t="shared" si="27"/>
        <v>937084.09141750715</v>
      </c>
      <c r="H166" s="1">
        <f t="shared" si="25"/>
        <v>888982.5</v>
      </c>
      <c r="I166" s="1"/>
      <c r="J166" s="1">
        <f t="shared" si="28"/>
        <v>1826066.5914175073</v>
      </c>
      <c r="K166" s="5"/>
      <c r="M166" s="1"/>
      <c r="N166" s="4"/>
      <c r="O166" s="4"/>
      <c r="P166" s="4"/>
      <c r="X166" s="3">
        <v>44166</v>
      </c>
      <c r="Y166" s="37">
        <v>982218.05706823885</v>
      </c>
      <c r="Z166" s="37">
        <v>810205.265625</v>
      </c>
    </row>
    <row r="167" spans="1:26" x14ac:dyDescent="0.2">
      <c r="A167" s="3">
        <v>44197</v>
      </c>
      <c r="B167" s="2">
        <f t="shared" si="22"/>
        <v>178</v>
      </c>
      <c r="C167" s="2">
        <f t="shared" si="26"/>
        <v>1</v>
      </c>
      <c r="D167" s="2">
        <f t="shared" si="29"/>
        <v>179</v>
      </c>
      <c r="F167" s="3">
        <v>44197</v>
      </c>
      <c r="G167" s="1">
        <f t="shared" si="27"/>
        <v>858200.82073161739</v>
      </c>
      <c r="H167" s="1">
        <f t="shared" si="25"/>
        <v>792225</v>
      </c>
      <c r="I167" s="1"/>
      <c r="J167" s="1">
        <f t="shared" si="28"/>
        <v>1650425.8207316175</v>
      </c>
      <c r="K167" s="5"/>
      <c r="M167" s="1"/>
      <c r="N167" s="4"/>
      <c r="O167" s="4"/>
      <c r="P167" s="4"/>
      <c r="X167" s="3">
        <v>44197</v>
      </c>
      <c r="Y167" s="37">
        <v>840063.50237502623</v>
      </c>
      <c r="Z167" s="37">
        <v>846405</v>
      </c>
    </row>
    <row r="168" spans="1:26" x14ac:dyDescent="0.2">
      <c r="A168" s="3">
        <v>44228</v>
      </c>
      <c r="B168" s="2">
        <f t="shared" si="22"/>
        <v>178</v>
      </c>
      <c r="C168" s="2">
        <f t="shared" si="26"/>
        <v>1</v>
      </c>
      <c r="D168" s="2">
        <f t="shared" si="29"/>
        <v>179</v>
      </c>
      <c r="F168" s="3">
        <v>44228</v>
      </c>
      <c r="G168" s="1">
        <f t="shared" si="27"/>
        <v>972259.97780997446</v>
      </c>
      <c r="H168" s="1">
        <f t="shared" si="25"/>
        <v>741825</v>
      </c>
      <c r="I168" s="1"/>
      <c r="J168" s="1">
        <f t="shared" si="28"/>
        <v>1714084.9778099745</v>
      </c>
      <c r="K168" s="5"/>
      <c r="M168" s="1"/>
      <c r="N168" s="4"/>
      <c r="O168" s="4"/>
      <c r="P168" s="4"/>
      <c r="X168" s="3">
        <v>44228</v>
      </c>
      <c r="Y168" s="37">
        <v>998792.3767956018</v>
      </c>
      <c r="Z168" s="37">
        <v>740978.4375</v>
      </c>
    </row>
    <row r="169" spans="1:26" x14ac:dyDescent="0.2">
      <c r="A169" s="3">
        <v>44256</v>
      </c>
      <c r="B169" s="2">
        <f t="shared" ref="B169:B232" si="30">B157-1</f>
        <v>178</v>
      </c>
      <c r="C169" s="2">
        <f t="shared" si="26"/>
        <v>1</v>
      </c>
      <c r="D169" s="2">
        <f t="shared" si="29"/>
        <v>179</v>
      </c>
      <c r="F169" s="3">
        <v>44256</v>
      </c>
      <c r="G169" s="1">
        <f t="shared" si="27"/>
        <v>1041143.1243878775</v>
      </c>
      <c r="H169" s="1">
        <f t="shared" si="25"/>
        <v>886141.0625</v>
      </c>
      <c r="I169" s="1"/>
      <c r="J169" s="1">
        <f t="shared" si="28"/>
        <v>1927284.1868878775</v>
      </c>
      <c r="K169" s="5"/>
      <c r="M169" s="1"/>
      <c r="N169" s="4"/>
      <c r="O169" s="4"/>
      <c r="P169" s="4"/>
      <c r="X169" s="3">
        <v>44256</v>
      </c>
      <c r="Y169" s="37">
        <v>1033692.7518216165</v>
      </c>
      <c r="Z169" s="37">
        <v>753676.875</v>
      </c>
    </row>
    <row r="170" spans="1:26" x14ac:dyDescent="0.2">
      <c r="A170" s="3">
        <v>44287</v>
      </c>
      <c r="B170" s="2">
        <f t="shared" si="30"/>
        <v>178</v>
      </c>
      <c r="C170" s="2">
        <f t="shared" si="26"/>
        <v>1</v>
      </c>
      <c r="D170" s="2">
        <f t="shared" si="29"/>
        <v>179</v>
      </c>
      <c r="F170" s="3">
        <v>44287</v>
      </c>
      <c r="G170" s="1">
        <f t="shared" si="27"/>
        <v>896144.28222561267</v>
      </c>
      <c r="H170" s="1">
        <f t="shared" si="25"/>
        <v>1005768.75</v>
      </c>
      <c r="I170" s="1"/>
      <c r="J170" s="1">
        <f t="shared" si="28"/>
        <v>1901913.0322256126</v>
      </c>
      <c r="K170" s="5"/>
      <c r="M170" s="1"/>
      <c r="N170" s="4"/>
      <c r="O170" s="4"/>
      <c r="P170" s="4"/>
      <c r="X170" s="3">
        <v>44287</v>
      </c>
      <c r="Y170" s="37">
        <v>864556.88977291808</v>
      </c>
      <c r="Z170" s="37">
        <v>857055.9375</v>
      </c>
    </row>
    <row r="171" spans="1:26" x14ac:dyDescent="0.2">
      <c r="A171" s="3">
        <v>44317</v>
      </c>
      <c r="B171" s="2">
        <f t="shared" si="30"/>
        <v>178</v>
      </c>
      <c r="C171" s="2">
        <f t="shared" si="26"/>
        <v>1</v>
      </c>
      <c r="D171" s="2">
        <f t="shared" si="29"/>
        <v>179</v>
      </c>
      <c r="F171" s="3">
        <v>44317</v>
      </c>
      <c r="G171" s="1">
        <f t="shared" si="27"/>
        <v>855429.64287874568</v>
      </c>
      <c r="H171" s="1">
        <f t="shared" si="25"/>
        <v>1276143.75</v>
      </c>
      <c r="I171" s="1"/>
      <c r="J171" s="1">
        <f t="shared" si="28"/>
        <v>2131573.3928787457</v>
      </c>
      <c r="K171" s="5"/>
      <c r="M171" s="1"/>
      <c r="N171" s="4"/>
      <c r="O171" s="4"/>
      <c r="P171" s="4"/>
      <c r="X171" s="3">
        <v>44317</v>
      </c>
      <c r="Y171" s="37">
        <v>855422.08688265865</v>
      </c>
      <c r="Z171" s="37">
        <v>1377731.25</v>
      </c>
    </row>
    <row r="172" spans="1:26" x14ac:dyDescent="0.2">
      <c r="A172" s="3">
        <v>44348</v>
      </c>
      <c r="B172" s="2">
        <f t="shared" si="30"/>
        <v>178</v>
      </c>
      <c r="C172" s="2">
        <f t="shared" si="26"/>
        <v>1</v>
      </c>
      <c r="D172" s="2">
        <f t="shared" si="29"/>
        <v>179</v>
      </c>
      <c r="F172" s="3">
        <v>44348</v>
      </c>
      <c r="G172" s="1">
        <f t="shared" si="27"/>
        <v>816338.866156028</v>
      </c>
      <c r="H172" s="1">
        <f t="shared" si="25"/>
        <v>1189912.5</v>
      </c>
      <c r="I172" s="1"/>
      <c r="J172" s="1">
        <f t="shared" si="28"/>
        <v>2006251.3661560281</v>
      </c>
      <c r="K172" s="5"/>
      <c r="M172" s="1"/>
      <c r="N172" s="4"/>
      <c r="O172" s="4"/>
      <c r="P172" s="4"/>
      <c r="X172" s="3">
        <v>44348</v>
      </c>
      <c r="Y172" s="37">
        <v>755355.03227463015</v>
      </c>
      <c r="Z172" s="37">
        <v>821224.1953125</v>
      </c>
    </row>
    <row r="173" spans="1:26" x14ac:dyDescent="0.2">
      <c r="A173" s="3">
        <v>44378</v>
      </c>
      <c r="B173" s="2">
        <f t="shared" si="30"/>
        <v>178</v>
      </c>
      <c r="C173" s="2">
        <f t="shared" si="26"/>
        <v>1</v>
      </c>
      <c r="D173" s="2">
        <f t="shared" si="29"/>
        <v>179</v>
      </c>
      <c r="F173" s="3">
        <v>44378</v>
      </c>
      <c r="G173" s="1">
        <f t="shared" si="27"/>
        <v>707886.40517532232</v>
      </c>
      <c r="H173" s="1">
        <f t="shared" si="25"/>
        <v>1199194.3171875002</v>
      </c>
      <c r="I173" s="1"/>
      <c r="J173" s="1">
        <f t="shared" si="28"/>
        <v>1907080.7223628224</v>
      </c>
      <c r="K173" s="5"/>
      <c r="M173" s="1"/>
      <c r="N173" s="4"/>
      <c r="O173" s="4"/>
      <c r="P173" s="4"/>
      <c r="X173" s="3">
        <v>44378</v>
      </c>
      <c r="Y173" s="37">
        <v>688845.2763547987</v>
      </c>
      <c r="Z173" s="37">
        <v>1112370.57421875</v>
      </c>
    </row>
    <row r="174" spans="1:26" x14ac:dyDescent="0.2">
      <c r="A174" s="3">
        <v>44409</v>
      </c>
      <c r="B174" s="2">
        <f t="shared" si="30"/>
        <v>178</v>
      </c>
      <c r="C174" s="2">
        <f t="shared" si="26"/>
        <v>1</v>
      </c>
      <c r="D174" s="2">
        <f t="shared" si="29"/>
        <v>179</v>
      </c>
      <c r="F174" s="3">
        <v>44409</v>
      </c>
      <c r="G174" s="1">
        <f t="shared" si="27"/>
        <v>712776.44044078526</v>
      </c>
      <c r="H174" s="1">
        <f t="shared" si="25"/>
        <v>1179743.90625</v>
      </c>
      <c r="I174" s="1"/>
      <c r="J174" s="1">
        <f t="shared" si="28"/>
        <v>1892520.3466907851</v>
      </c>
      <c r="K174" s="5"/>
      <c r="M174" s="1"/>
      <c r="N174" s="4"/>
      <c r="O174" s="4"/>
      <c r="P174" s="4"/>
      <c r="X174" s="3">
        <v>44409</v>
      </c>
      <c r="Y174" s="37">
        <v>718980.11203604634</v>
      </c>
      <c r="Z174" s="37">
        <v>1161141.92578125</v>
      </c>
    </row>
    <row r="175" spans="1:26" x14ac:dyDescent="0.2">
      <c r="A175" s="3">
        <v>44440</v>
      </c>
      <c r="B175" s="2">
        <f t="shared" si="30"/>
        <v>178</v>
      </c>
      <c r="C175" s="2">
        <f t="shared" si="26"/>
        <v>1</v>
      </c>
      <c r="D175" s="2">
        <f t="shared" si="29"/>
        <v>179</v>
      </c>
      <c r="F175" s="3">
        <v>44440</v>
      </c>
      <c r="G175" s="1">
        <f t="shared" si="27"/>
        <v>901404.05483820406</v>
      </c>
      <c r="H175" s="1">
        <f t="shared" ref="H175:H238" si="31">AVERAGE(H163,H151)</f>
        <v>1149080.625</v>
      </c>
      <c r="I175" s="1"/>
      <c r="J175" s="1">
        <f t="shared" si="28"/>
        <v>2050484.6798382041</v>
      </c>
      <c r="K175" s="5"/>
      <c r="M175" s="1"/>
      <c r="N175" s="4"/>
      <c r="O175" s="4"/>
      <c r="P175" s="4"/>
      <c r="X175" s="3">
        <v>44440</v>
      </c>
      <c r="Y175" s="37">
        <v>847626.05868361879</v>
      </c>
      <c r="Z175" s="37">
        <v>1015093.40625</v>
      </c>
    </row>
    <row r="176" spans="1:26" x14ac:dyDescent="0.2">
      <c r="A176" s="3">
        <v>44470</v>
      </c>
      <c r="B176" s="2">
        <f t="shared" si="30"/>
        <v>178</v>
      </c>
      <c r="C176" s="2">
        <f t="shared" si="26"/>
        <v>1</v>
      </c>
      <c r="D176" s="2">
        <f t="shared" si="29"/>
        <v>179</v>
      </c>
      <c r="F176" s="3">
        <v>44470</v>
      </c>
      <c r="G176" s="1">
        <f t="shared" si="27"/>
        <v>926663.65949925594</v>
      </c>
      <c r="H176" s="1">
        <f t="shared" si="31"/>
        <v>1035975.9375</v>
      </c>
      <c r="I176" s="1"/>
      <c r="J176" s="1">
        <f t="shared" si="28"/>
        <v>1962639.5969992559</v>
      </c>
      <c r="K176" s="5"/>
      <c r="M176" s="1"/>
      <c r="N176" s="4"/>
      <c r="O176" s="4"/>
      <c r="P176" s="4"/>
      <c r="X176" s="3">
        <v>44470</v>
      </c>
      <c r="Y176" s="37">
        <v>942233.3820096507</v>
      </c>
      <c r="Z176" s="37">
        <v>1019823.328125</v>
      </c>
    </row>
    <row r="177" spans="1:26" x14ac:dyDescent="0.2">
      <c r="A177" s="3">
        <v>44501</v>
      </c>
      <c r="B177" s="2">
        <f t="shared" si="30"/>
        <v>178</v>
      </c>
      <c r="C177" s="2">
        <f t="shared" si="26"/>
        <v>1</v>
      </c>
      <c r="D177" s="2">
        <f t="shared" si="29"/>
        <v>179</v>
      </c>
      <c r="F177" s="3">
        <v>44501</v>
      </c>
      <c r="G177" s="1">
        <f t="shared" si="27"/>
        <v>1066628.1303326872</v>
      </c>
      <c r="H177" s="1">
        <f t="shared" si="31"/>
        <v>853000.3125</v>
      </c>
      <c r="I177" s="1"/>
      <c r="J177" s="1">
        <f t="shared" si="28"/>
        <v>1919628.4428326872</v>
      </c>
      <c r="K177" s="5"/>
      <c r="M177" s="1"/>
      <c r="N177" s="4"/>
      <c r="O177" s="4"/>
      <c r="P177" s="4"/>
      <c r="X177" s="3">
        <v>44501</v>
      </c>
      <c r="Y177" s="37">
        <v>1028840.5963430066</v>
      </c>
      <c r="Z177" s="37">
        <v>833405.34375</v>
      </c>
    </row>
    <row r="178" spans="1:26" x14ac:dyDescent="0.2">
      <c r="A178" s="3">
        <v>44531</v>
      </c>
      <c r="B178" s="2">
        <f t="shared" si="30"/>
        <v>177</v>
      </c>
      <c r="C178" s="2">
        <f t="shared" si="26"/>
        <v>1</v>
      </c>
      <c r="D178" s="2">
        <f t="shared" si="29"/>
        <v>178</v>
      </c>
      <c r="F178" s="3">
        <v>44531</v>
      </c>
      <c r="G178" s="1">
        <f t="shared" si="27"/>
        <v>933585.46962916909</v>
      </c>
      <c r="H178" s="1">
        <f t="shared" si="31"/>
        <v>887748.75</v>
      </c>
      <c r="I178" s="1"/>
      <c r="J178" s="1">
        <f t="shared" si="28"/>
        <v>1821334.219629169</v>
      </c>
      <c r="K178" s="5"/>
      <c r="M178" s="1"/>
      <c r="N178" s="4"/>
      <c r="O178" s="4"/>
      <c r="P178" s="4"/>
      <c r="X178" s="3">
        <v>44531</v>
      </c>
      <c r="Y178" s="37">
        <v>977987.60374521662</v>
      </c>
      <c r="Z178" s="37">
        <v>810030.8671875</v>
      </c>
    </row>
    <row r="179" spans="1:26" x14ac:dyDescent="0.2">
      <c r="A179" s="3">
        <v>44562</v>
      </c>
      <c r="B179" s="2">
        <f t="shared" si="30"/>
        <v>177</v>
      </c>
      <c r="C179" s="2">
        <f t="shared" si="26"/>
        <v>1</v>
      </c>
      <c r="D179" s="2">
        <f t="shared" si="29"/>
        <v>178</v>
      </c>
      <c r="F179" s="3">
        <v>44562</v>
      </c>
      <c r="G179" s="1">
        <f t="shared" si="27"/>
        <v>855506.90918525029</v>
      </c>
      <c r="H179" s="1">
        <f t="shared" si="31"/>
        <v>792487.5</v>
      </c>
      <c r="I179" s="1"/>
      <c r="J179" s="1">
        <f t="shared" si="28"/>
        <v>1647994.4091852503</v>
      </c>
      <c r="K179" s="5"/>
      <c r="M179" s="1"/>
      <c r="N179" s="4"/>
      <c r="O179" s="4"/>
      <c r="P179" s="4"/>
      <c r="X179" s="3">
        <v>44562</v>
      </c>
      <c r="Y179" s="37">
        <v>837639.67311851273</v>
      </c>
      <c r="Z179" s="37">
        <v>846037.5</v>
      </c>
    </row>
    <row r="180" spans="1:26" x14ac:dyDescent="0.2">
      <c r="A180" s="3">
        <v>44593</v>
      </c>
      <c r="B180" s="2">
        <f t="shared" si="30"/>
        <v>177</v>
      </c>
      <c r="C180" s="2">
        <f t="shared" si="26"/>
        <v>1</v>
      </c>
      <c r="D180" s="2">
        <f t="shared" si="29"/>
        <v>178</v>
      </c>
      <c r="F180" s="3">
        <v>44593</v>
      </c>
      <c r="G180" s="1">
        <f t="shared" si="27"/>
        <v>969487.71404684638</v>
      </c>
      <c r="H180" s="1">
        <f t="shared" si="31"/>
        <v>742087.5</v>
      </c>
      <c r="I180" s="1"/>
      <c r="J180" s="1">
        <f t="shared" si="28"/>
        <v>1711575.2140468464</v>
      </c>
      <c r="K180" s="5"/>
      <c r="M180" s="1"/>
      <c r="N180" s="4"/>
      <c r="O180" s="4"/>
      <c r="P180" s="4"/>
      <c r="X180" s="3">
        <v>44593</v>
      </c>
      <c r="Y180" s="37">
        <v>995625.01983664057</v>
      </c>
      <c r="Z180" s="37">
        <v>741250.78125</v>
      </c>
    </row>
    <row r="181" spans="1:26" x14ac:dyDescent="0.2">
      <c r="A181" s="3">
        <v>44621</v>
      </c>
      <c r="B181" s="2">
        <f t="shared" si="30"/>
        <v>177</v>
      </c>
      <c r="C181" s="2">
        <f t="shared" ref="C181:C244" si="32">C169</f>
        <v>1</v>
      </c>
      <c r="D181" s="2">
        <f t="shared" si="29"/>
        <v>178</v>
      </c>
      <c r="F181" s="3">
        <v>44621</v>
      </c>
      <c r="G181" s="1">
        <f t="shared" si="27"/>
        <v>1038058.3579419971</v>
      </c>
      <c r="H181" s="1">
        <f t="shared" si="31"/>
        <v>884725.46875</v>
      </c>
      <c r="I181" s="1"/>
      <c r="J181" s="1">
        <f t="shared" si="28"/>
        <v>1922783.8266919972</v>
      </c>
      <c r="K181" s="5"/>
      <c r="M181" s="1"/>
      <c r="N181" s="4"/>
      <c r="O181" s="4"/>
      <c r="P181" s="4"/>
      <c r="X181" s="3">
        <v>44621</v>
      </c>
      <c r="Y181" s="37">
        <v>1030718.928660923</v>
      </c>
      <c r="Z181" s="37">
        <v>753801.5625</v>
      </c>
    </row>
    <row r="182" spans="1:26" x14ac:dyDescent="0.2">
      <c r="A182" s="3">
        <v>44652</v>
      </c>
      <c r="B182" s="2">
        <f t="shared" si="30"/>
        <v>177</v>
      </c>
      <c r="C182" s="2">
        <f t="shared" si="32"/>
        <v>1</v>
      </c>
      <c r="D182" s="2">
        <f t="shared" si="29"/>
        <v>178</v>
      </c>
      <c r="F182" s="3">
        <v>44652</v>
      </c>
      <c r="G182" s="1">
        <f t="shared" si="27"/>
        <v>893131.9570809115</v>
      </c>
      <c r="H182" s="1">
        <f t="shared" si="31"/>
        <v>1004915.625</v>
      </c>
      <c r="I182" s="1"/>
      <c r="J182" s="1">
        <f t="shared" si="28"/>
        <v>1898047.5820809114</v>
      </c>
      <c r="K182" s="5"/>
      <c r="M182" s="1"/>
      <c r="N182" s="4"/>
      <c r="O182" s="4"/>
      <c r="P182" s="4"/>
      <c r="X182" s="3">
        <v>44652</v>
      </c>
      <c r="Y182" s="37">
        <v>862014.93158745533</v>
      </c>
      <c r="Z182" s="37">
        <v>857932.03125</v>
      </c>
    </row>
    <row r="183" spans="1:26" x14ac:dyDescent="0.2">
      <c r="A183" s="3">
        <v>44682</v>
      </c>
      <c r="B183" s="2">
        <f t="shared" si="30"/>
        <v>177</v>
      </c>
      <c r="C183" s="2">
        <f t="shared" si="32"/>
        <v>1</v>
      </c>
      <c r="D183" s="2">
        <f t="shared" si="29"/>
        <v>178</v>
      </c>
      <c r="F183" s="3">
        <v>44682</v>
      </c>
      <c r="G183" s="1">
        <f t="shared" si="27"/>
        <v>853159.25838472263</v>
      </c>
      <c r="H183" s="1">
        <f t="shared" si="31"/>
        <v>1281328.125</v>
      </c>
      <c r="I183" s="1"/>
      <c r="J183" s="1">
        <f t="shared" si="28"/>
        <v>2134487.3833847228</v>
      </c>
      <c r="K183" s="5"/>
      <c r="M183" s="1"/>
      <c r="N183" s="4"/>
      <c r="O183" s="4"/>
      <c r="P183" s="4"/>
      <c r="X183" s="3">
        <v>44682</v>
      </c>
      <c r="Y183" s="37">
        <v>853151.81490475766</v>
      </c>
      <c r="Z183" s="37">
        <v>1381734.375</v>
      </c>
    </row>
    <row r="184" spans="1:26" x14ac:dyDescent="0.2">
      <c r="A184" s="3">
        <v>44713</v>
      </c>
      <c r="B184" s="2">
        <f t="shared" si="30"/>
        <v>177</v>
      </c>
      <c r="C184" s="2">
        <f t="shared" si="32"/>
        <v>1</v>
      </c>
      <c r="D184" s="2">
        <f t="shared" si="29"/>
        <v>178</v>
      </c>
      <c r="F184" s="3">
        <v>44713</v>
      </c>
      <c r="G184" s="1">
        <f t="shared" si="27"/>
        <v>813969.71852920006</v>
      </c>
      <c r="H184" s="1">
        <f t="shared" si="31"/>
        <v>1190043.75</v>
      </c>
      <c r="I184" s="1"/>
      <c r="J184" s="1">
        <f t="shared" si="28"/>
        <v>2004013.4685292002</v>
      </c>
      <c r="K184" s="5"/>
      <c r="M184" s="1"/>
      <c r="N184" s="4"/>
      <c r="O184" s="4"/>
      <c r="P184" s="4"/>
      <c r="X184" s="3">
        <v>44713</v>
      </c>
      <c r="Y184" s="37">
        <v>753124.94286174781</v>
      </c>
      <c r="Z184" s="37">
        <v>821762.40234375</v>
      </c>
    </row>
    <row r="185" spans="1:26" x14ac:dyDescent="0.2">
      <c r="A185" s="3">
        <v>44743</v>
      </c>
      <c r="B185" s="2">
        <f t="shared" si="30"/>
        <v>177</v>
      </c>
      <c r="C185" s="2">
        <f t="shared" si="32"/>
        <v>1</v>
      </c>
      <c r="D185" s="2">
        <f t="shared" si="29"/>
        <v>178</v>
      </c>
      <c r="F185" s="3">
        <v>44743</v>
      </c>
      <c r="G185" s="1">
        <f t="shared" si="27"/>
        <v>705825.68861042336</v>
      </c>
      <c r="H185" s="1">
        <f t="shared" si="31"/>
        <v>1199989.94140625</v>
      </c>
      <c r="I185" s="1"/>
      <c r="J185" s="1">
        <f t="shared" si="28"/>
        <v>1905815.6300166734</v>
      </c>
      <c r="K185" s="5"/>
      <c r="M185" s="1"/>
      <c r="N185" s="4"/>
      <c r="O185" s="4"/>
      <c r="P185" s="4"/>
      <c r="X185" s="3">
        <v>44743</v>
      </c>
      <c r="Y185" s="37">
        <v>686723.63302831701</v>
      </c>
      <c r="Z185" s="37">
        <v>1112574.462890625</v>
      </c>
    </row>
    <row r="186" spans="1:26" x14ac:dyDescent="0.2">
      <c r="A186" s="3">
        <v>44774</v>
      </c>
      <c r="B186" s="2">
        <f t="shared" si="30"/>
        <v>177</v>
      </c>
      <c r="C186" s="2">
        <f t="shared" si="32"/>
        <v>1</v>
      </c>
      <c r="D186" s="2">
        <f t="shared" si="29"/>
        <v>178</v>
      </c>
      <c r="F186" s="3">
        <v>44774</v>
      </c>
      <c r="G186" s="1">
        <f t="shared" si="27"/>
        <v>710590.63576162048</v>
      </c>
      <c r="H186" s="1">
        <f t="shared" si="31"/>
        <v>1179798.046875</v>
      </c>
      <c r="I186" s="1"/>
      <c r="J186" s="1">
        <f t="shared" si="28"/>
        <v>1890388.6826366205</v>
      </c>
      <c r="K186" s="5"/>
      <c r="M186" s="1"/>
      <c r="N186" s="4"/>
      <c r="O186" s="4"/>
      <c r="P186" s="4"/>
      <c r="X186" s="3">
        <v>44774</v>
      </c>
      <c r="Y186" s="37">
        <v>716814.15752562869</v>
      </c>
      <c r="Z186" s="37">
        <v>1161069.287109375</v>
      </c>
    </row>
    <row r="187" spans="1:26" x14ac:dyDescent="0.2">
      <c r="A187" s="3">
        <v>44805</v>
      </c>
      <c r="B187" s="2">
        <f t="shared" si="30"/>
        <v>177</v>
      </c>
      <c r="C187" s="2">
        <f t="shared" si="32"/>
        <v>1</v>
      </c>
      <c r="D187" s="2">
        <f t="shared" si="29"/>
        <v>178</v>
      </c>
      <c r="F187" s="3">
        <v>44805</v>
      </c>
      <c r="G187" s="1">
        <f t="shared" si="27"/>
        <v>898869.70448139403</v>
      </c>
      <c r="H187" s="1">
        <f t="shared" si="31"/>
        <v>1149979.6875</v>
      </c>
      <c r="I187" s="1"/>
      <c r="J187" s="1">
        <f t="shared" si="28"/>
        <v>2048849.391981394</v>
      </c>
      <c r="K187" s="5"/>
      <c r="M187" s="1"/>
      <c r="N187" s="4"/>
      <c r="O187" s="4"/>
      <c r="P187" s="4"/>
      <c r="X187" s="3">
        <v>44805</v>
      </c>
      <c r="Y187" s="37">
        <v>844919.63243881939</v>
      </c>
      <c r="Z187" s="37">
        <v>1015079.296875</v>
      </c>
    </row>
    <row r="188" spans="1:26" x14ac:dyDescent="0.2">
      <c r="A188" s="3">
        <v>44835</v>
      </c>
      <c r="B188" s="2">
        <f t="shared" si="30"/>
        <v>177</v>
      </c>
      <c r="C188" s="2">
        <f t="shared" si="32"/>
        <v>1</v>
      </c>
      <c r="D188" s="2">
        <f t="shared" si="29"/>
        <v>178</v>
      </c>
      <c r="F188" s="3">
        <v>44835</v>
      </c>
      <c r="G188" s="1">
        <f t="shared" si="27"/>
        <v>923838.5111453135</v>
      </c>
      <c r="H188" s="1">
        <f t="shared" si="31"/>
        <v>1036432.03125</v>
      </c>
      <c r="I188" s="1"/>
      <c r="J188" s="1">
        <f t="shared" si="28"/>
        <v>1960270.5423953135</v>
      </c>
      <c r="K188" s="5"/>
      <c r="M188" s="1"/>
      <c r="N188" s="4"/>
      <c r="O188" s="4"/>
      <c r="P188" s="4"/>
      <c r="X188" s="3">
        <v>44835</v>
      </c>
      <c r="Y188" s="37">
        <v>939458.05280142417</v>
      </c>
      <c r="Z188" s="37">
        <v>1020169.3359375</v>
      </c>
    </row>
    <row r="189" spans="1:26" x14ac:dyDescent="0.2">
      <c r="A189" s="3">
        <v>44866</v>
      </c>
      <c r="B189" s="2">
        <f t="shared" si="30"/>
        <v>177</v>
      </c>
      <c r="C189" s="2">
        <f t="shared" si="32"/>
        <v>1</v>
      </c>
      <c r="D189" s="2">
        <f t="shared" si="29"/>
        <v>178</v>
      </c>
      <c r="F189" s="3">
        <v>44866</v>
      </c>
      <c r="G189" s="1">
        <f t="shared" si="27"/>
        <v>1063575.0127005011</v>
      </c>
      <c r="H189" s="1">
        <f t="shared" si="31"/>
        <v>853239.84375</v>
      </c>
      <c r="I189" s="1"/>
      <c r="J189" s="1">
        <f t="shared" si="28"/>
        <v>1916814.8564505011</v>
      </c>
      <c r="K189" s="5"/>
      <c r="M189" s="1"/>
      <c r="N189" s="4"/>
      <c r="O189" s="4"/>
      <c r="P189" s="4"/>
      <c r="X189" s="3">
        <v>44866</v>
      </c>
      <c r="Y189" s="37">
        <v>1025666.5682282599</v>
      </c>
      <c r="Z189" s="37">
        <v>833511.328125</v>
      </c>
    </row>
    <row r="190" spans="1:26" x14ac:dyDescent="0.2">
      <c r="A190" s="3">
        <v>44896</v>
      </c>
      <c r="B190" s="2">
        <f t="shared" si="30"/>
        <v>176</v>
      </c>
      <c r="C190" s="2">
        <f t="shared" si="32"/>
        <v>1</v>
      </c>
      <c r="D190" s="2">
        <f t="shared" si="29"/>
        <v>177</v>
      </c>
      <c r="F190" s="3">
        <v>44896</v>
      </c>
      <c r="G190" s="1">
        <f t="shared" si="27"/>
        <v>930658.1066207214</v>
      </c>
      <c r="H190" s="1">
        <f t="shared" si="31"/>
        <v>888365.625</v>
      </c>
      <c r="I190" s="1"/>
      <c r="J190" s="1">
        <f t="shared" si="28"/>
        <v>1819023.7316207215</v>
      </c>
      <c r="K190" s="5"/>
      <c r="M190" s="1"/>
      <c r="N190" s="4"/>
      <c r="O190" s="4"/>
      <c r="P190" s="4"/>
      <c r="X190" s="3">
        <v>44896</v>
      </c>
      <c r="Y190" s="37">
        <v>975202.31625469413</v>
      </c>
      <c r="Z190" s="37">
        <v>810118.06640625</v>
      </c>
    </row>
    <row r="191" spans="1:26" x14ac:dyDescent="0.2">
      <c r="A191" s="3">
        <v>44927</v>
      </c>
      <c r="B191" s="2">
        <f t="shared" si="30"/>
        <v>176</v>
      </c>
      <c r="C191" s="2">
        <f t="shared" si="32"/>
        <v>1</v>
      </c>
      <c r="D191" s="2">
        <f t="shared" si="29"/>
        <v>177</v>
      </c>
      <c r="F191" s="3">
        <v>44927</v>
      </c>
      <c r="G191" s="1">
        <f t="shared" si="27"/>
        <v>852569.5956336417</v>
      </c>
      <c r="H191" s="1">
        <f t="shared" si="31"/>
        <v>792356.25</v>
      </c>
      <c r="I191" s="1"/>
      <c r="J191" s="1">
        <f t="shared" si="28"/>
        <v>1644925.8456336418</v>
      </c>
      <c r="K191" s="5"/>
      <c r="M191" s="1"/>
      <c r="N191" s="4"/>
      <c r="O191" s="4"/>
      <c r="P191" s="4"/>
      <c r="X191" s="3">
        <v>44927</v>
      </c>
      <c r="Y191" s="37">
        <v>834657.32980803552</v>
      </c>
      <c r="Z191" s="37">
        <v>846221.25</v>
      </c>
    </row>
    <row r="192" spans="1:26" x14ac:dyDescent="0.2">
      <c r="A192" s="3">
        <v>44958</v>
      </c>
      <c r="B192" s="2">
        <f t="shared" si="30"/>
        <v>176</v>
      </c>
      <c r="C192" s="2">
        <f t="shared" si="32"/>
        <v>1</v>
      </c>
      <c r="D192" s="2">
        <f t="shared" si="29"/>
        <v>177</v>
      </c>
      <c r="F192" s="3">
        <v>44958</v>
      </c>
      <c r="G192" s="1">
        <f t="shared" si="27"/>
        <v>966019.47669876833</v>
      </c>
      <c r="H192" s="1">
        <f t="shared" si="31"/>
        <v>741956.25</v>
      </c>
      <c r="I192" s="1"/>
      <c r="J192" s="1">
        <f t="shared" si="28"/>
        <v>1707975.7266987683</v>
      </c>
      <c r="K192" s="5"/>
      <c r="M192" s="1"/>
      <c r="N192" s="4"/>
      <c r="O192" s="4"/>
      <c r="P192" s="4"/>
      <c r="X192" s="3">
        <v>44958</v>
      </c>
      <c r="Y192" s="37">
        <v>992222.6548245406</v>
      </c>
      <c r="Z192" s="37">
        <v>741114.609375</v>
      </c>
    </row>
    <row r="193" spans="1:26" x14ac:dyDescent="0.2">
      <c r="A193" s="3">
        <v>44986</v>
      </c>
      <c r="B193" s="2">
        <f t="shared" si="30"/>
        <v>176</v>
      </c>
      <c r="C193" s="2">
        <f t="shared" si="32"/>
        <v>1</v>
      </c>
      <c r="D193" s="2">
        <f t="shared" si="29"/>
        <v>177</v>
      </c>
      <c r="F193" s="3">
        <v>44986</v>
      </c>
      <c r="G193" s="1">
        <f t="shared" si="27"/>
        <v>1034402.7374591127</v>
      </c>
      <c r="H193" s="1">
        <f t="shared" si="31"/>
        <v>885433.265625</v>
      </c>
      <c r="I193" s="1"/>
      <c r="J193" s="1">
        <f t="shared" si="28"/>
        <v>1919836.0030841127</v>
      </c>
      <c r="K193" s="5"/>
      <c r="M193" s="1"/>
      <c r="N193" s="4"/>
      <c r="O193" s="4"/>
      <c r="P193" s="4"/>
      <c r="X193" s="3">
        <v>44986</v>
      </c>
      <c r="Y193" s="37">
        <v>1027044.8110400634</v>
      </c>
      <c r="Z193" s="37">
        <v>753739.21875</v>
      </c>
    </row>
    <row r="194" spans="1:26" x14ac:dyDescent="0.2">
      <c r="A194" s="3">
        <v>45017</v>
      </c>
      <c r="B194" s="2">
        <f t="shared" si="30"/>
        <v>176</v>
      </c>
      <c r="C194" s="2">
        <f t="shared" si="32"/>
        <v>1</v>
      </c>
      <c r="D194" s="2">
        <f t="shared" si="29"/>
        <v>177</v>
      </c>
      <c r="F194" s="3">
        <v>45017</v>
      </c>
      <c r="G194" s="1">
        <f t="shared" si="27"/>
        <v>890164.92905499577</v>
      </c>
      <c r="H194" s="1">
        <f t="shared" si="31"/>
        <v>1005342.1875</v>
      </c>
      <c r="I194" s="1"/>
      <c r="J194" s="1">
        <f t="shared" si="28"/>
        <v>1895507.1165549958</v>
      </c>
      <c r="K194" s="5"/>
      <c r="M194" s="1"/>
      <c r="N194" s="4"/>
      <c r="O194" s="4"/>
      <c r="P194" s="4"/>
      <c r="X194" s="3">
        <v>45017</v>
      </c>
      <c r="Y194" s="37">
        <v>858969.48112678574</v>
      </c>
      <c r="Z194" s="37">
        <v>857493.984375</v>
      </c>
    </row>
    <row r="195" spans="1:26" x14ac:dyDescent="0.2">
      <c r="A195" s="3">
        <v>45047</v>
      </c>
      <c r="B195" s="2">
        <f t="shared" si="30"/>
        <v>176</v>
      </c>
      <c r="C195" s="2">
        <f t="shared" si="32"/>
        <v>1</v>
      </c>
      <c r="D195" s="2">
        <f t="shared" si="29"/>
        <v>177</v>
      </c>
      <c r="F195" s="3">
        <v>45047</v>
      </c>
      <c r="G195" s="1">
        <f t="shared" si="27"/>
        <v>850022.97837857553</v>
      </c>
      <c r="H195" s="1">
        <f t="shared" si="31"/>
        <v>1278735.9375</v>
      </c>
      <c r="I195" s="1"/>
      <c r="J195" s="1">
        <f t="shared" si="28"/>
        <v>2128758.9158785753</v>
      </c>
      <c r="K195" s="5"/>
      <c r="M195" s="1"/>
      <c r="N195" s="4"/>
      <c r="O195" s="4"/>
      <c r="P195" s="4"/>
      <c r="X195" s="3">
        <v>45047</v>
      </c>
      <c r="Y195" s="37">
        <v>850015.51613923965</v>
      </c>
      <c r="Z195" s="37">
        <v>1379732.8125</v>
      </c>
    </row>
    <row r="196" spans="1:26" x14ac:dyDescent="0.2">
      <c r="A196" s="3">
        <v>45078</v>
      </c>
      <c r="B196" s="2">
        <f t="shared" si="30"/>
        <v>176</v>
      </c>
      <c r="C196" s="2">
        <f t="shared" si="32"/>
        <v>1</v>
      </c>
      <c r="D196" s="2">
        <f t="shared" si="29"/>
        <v>177</v>
      </c>
      <c r="F196" s="3">
        <v>45078</v>
      </c>
      <c r="G196" s="1">
        <f t="shared" ref="G196:G259" si="33">AVERAGE(G184,G172)*0.995</f>
        <v>811078.52088090091</v>
      </c>
      <c r="H196" s="1">
        <f t="shared" si="31"/>
        <v>1189978.125</v>
      </c>
      <c r="I196" s="1"/>
      <c r="J196" s="1">
        <f t="shared" si="28"/>
        <v>2001056.6458809008</v>
      </c>
      <c r="K196" s="5"/>
      <c r="M196" s="1"/>
      <c r="N196" s="4"/>
      <c r="O196" s="4"/>
      <c r="P196" s="4"/>
      <c r="X196" s="3">
        <v>45078</v>
      </c>
      <c r="Y196" s="37">
        <v>750468.787630348</v>
      </c>
      <c r="Z196" s="37">
        <v>821493.298828125</v>
      </c>
    </row>
    <row r="197" spans="1:26" x14ac:dyDescent="0.2">
      <c r="A197" s="3">
        <v>45108</v>
      </c>
      <c r="B197" s="2">
        <f t="shared" si="30"/>
        <v>176</v>
      </c>
      <c r="C197" s="2">
        <f t="shared" si="32"/>
        <v>1</v>
      </c>
      <c r="D197" s="2">
        <f t="shared" si="29"/>
        <v>177</v>
      </c>
      <c r="F197" s="3">
        <v>45108</v>
      </c>
      <c r="G197" s="1">
        <f t="shared" si="33"/>
        <v>703321.76665840845</v>
      </c>
      <c r="H197" s="1">
        <f t="shared" si="31"/>
        <v>1199592.1292968751</v>
      </c>
      <c r="I197" s="1"/>
      <c r="J197" s="1">
        <f t="shared" si="28"/>
        <v>1902913.8959552837</v>
      </c>
      <c r="K197" s="5"/>
      <c r="M197" s="1"/>
      <c r="N197" s="4"/>
      <c r="O197" s="4"/>
      <c r="P197" s="4"/>
      <c r="X197" s="3">
        <v>45108</v>
      </c>
      <c r="Y197" s="37">
        <v>684345.53241810016</v>
      </c>
      <c r="Z197" s="37">
        <v>1112472.5185546875</v>
      </c>
    </row>
    <row r="198" spans="1:26" x14ac:dyDescent="0.2">
      <c r="A198" s="3">
        <v>45139</v>
      </c>
      <c r="B198" s="2">
        <f t="shared" si="30"/>
        <v>176</v>
      </c>
      <c r="C198" s="2">
        <f t="shared" si="32"/>
        <v>1</v>
      </c>
      <c r="D198" s="2">
        <f t="shared" si="29"/>
        <v>177</v>
      </c>
      <c r="F198" s="3">
        <v>45139</v>
      </c>
      <c r="G198" s="1">
        <f t="shared" si="33"/>
        <v>708125.12041069684</v>
      </c>
      <c r="H198" s="1">
        <f t="shared" si="31"/>
        <v>1179770.9765625</v>
      </c>
      <c r="I198" s="1"/>
      <c r="J198" s="1">
        <f t="shared" si="28"/>
        <v>1887896.0969731968</v>
      </c>
      <c r="K198" s="5"/>
      <c r="M198" s="1"/>
      <c r="N198" s="4"/>
      <c r="O198" s="4"/>
      <c r="P198" s="4"/>
      <c r="X198" s="3">
        <v>45139</v>
      </c>
      <c r="Y198" s="37">
        <v>714307.64910693327</v>
      </c>
      <c r="Z198" s="37">
        <v>1161105.6064453125</v>
      </c>
    </row>
    <row r="199" spans="1:26" x14ac:dyDescent="0.2">
      <c r="A199" s="3">
        <v>45170</v>
      </c>
      <c r="B199" s="2">
        <f t="shared" si="30"/>
        <v>176</v>
      </c>
      <c r="C199" s="2">
        <f t="shared" si="32"/>
        <v>1</v>
      </c>
      <c r="D199" s="2">
        <f t="shared" si="29"/>
        <v>177</v>
      </c>
      <c r="F199" s="3">
        <v>45170</v>
      </c>
      <c r="G199" s="1">
        <f t="shared" si="33"/>
        <v>895636.19526150008</v>
      </c>
      <c r="H199" s="1">
        <f t="shared" si="31"/>
        <v>1149530.15625</v>
      </c>
      <c r="I199" s="1"/>
      <c r="J199" s="1">
        <f t="shared" si="28"/>
        <v>2045166.3515115001</v>
      </c>
      <c r="K199" s="5"/>
      <c r="M199" s="1"/>
      <c r="N199" s="4"/>
      <c r="O199" s="4"/>
      <c r="P199" s="4"/>
      <c r="X199" s="3">
        <v>45170</v>
      </c>
      <c r="Y199" s="37">
        <v>842041.48133341304</v>
      </c>
      <c r="Z199" s="37">
        <v>1015086.3515625</v>
      </c>
    </row>
    <row r="200" spans="1:26" x14ac:dyDescent="0.2">
      <c r="A200" s="3">
        <v>45200</v>
      </c>
      <c r="B200" s="2">
        <f t="shared" si="30"/>
        <v>176</v>
      </c>
      <c r="C200" s="2">
        <f t="shared" si="32"/>
        <v>1</v>
      </c>
      <c r="D200" s="2">
        <f t="shared" si="29"/>
        <v>177</v>
      </c>
      <c r="F200" s="3">
        <v>45200</v>
      </c>
      <c r="G200" s="1">
        <f t="shared" si="33"/>
        <v>920624.82989567332</v>
      </c>
      <c r="H200" s="1">
        <f t="shared" si="31"/>
        <v>1036203.984375</v>
      </c>
      <c r="I200" s="1"/>
      <c r="J200" s="1">
        <f t="shared" si="28"/>
        <v>1956828.8142706733</v>
      </c>
      <c r="K200" s="5"/>
      <c r="M200" s="1"/>
      <c r="N200" s="4"/>
      <c r="O200" s="4"/>
      <c r="P200" s="4"/>
      <c r="X200" s="3">
        <v>45200</v>
      </c>
      <c r="Y200" s="37">
        <v>936141.48881850974</v>
      </c>
      <c r="Z200" s="37">
        <v>1019996.33203125</v>
      </c>
    </row>
    <row r="201" spans="1:26" x14ac:dyDescent="0.2">
      <c r="A201" s="3">
        <v>45231</v>
      </c>
      <c r="B201" s="2">
        <f t="shared" si="30"/>
        <v>176</v>
      </c>
      <c r="C201" s="2">
        <f t="shared" si="32"/>
        <v>1</v>
      </c>
      <c r="D201" s="2">
        <f t="shared" si="29"/>
        <v>177</v>
      </c>
      <c r="F201" s="3">
        <v>45231</v>
      </c>
      <c r="G201" s="1">
        <f t="shared" si="33"/>
        <v>1059776.0636590112</v>
      </c>
      <c r="H201" s="1">
        <f t="shared" si="31"/>
        <v>853120.078125</v>
      </c>
      <c r="I201" s="1"/>
      <c r="J201" s="1">
        <f t="shared" si="28"/>
        <v>1912896.1417840112</v>
      </c>
      <c r="K201" s="5"/>
      <c r="M201" s="1"/>
      <c r="N201" s="4"/>
      <c r="O201" s="4"/>
      <c r="P201" s="4"/>
      <c r="X201" s="3">
        <v>45231</v>
      </c>
      <c r="Y201" s="37">
        <v>1022117.3143742052</v>
      </c>
      <c r="Z201" s="37">
        <v>833458.3359375</v>
      </c>
    </row>
    <row r="202" spans="1:26" x14ac:dyDescent="0.2">
      <c r="A202" s="3">
        <v>45261</v>
      </c>
      <c r="B202" s="2">
        <f t="shared" si="30"/>
        <v>175</v>
      </c>
      <c r="C202" s="2">
        <f t="shared" si="32"/>
        <v>1</v>
      </c>
      <c r="D202" s="2">
        <f t="shared" si="29"/>
        <v>176</v>
      </c>
      <c r="F202" s="3">
        <v>45261</v>
      </c>
      <c r="G202" s="1">
        <f t="shared" si="33"/>
        <v>927461.1791843205</v>
      </c>
      <c r="H202" s="1">
        <f t="shared" si="31"/>
        <v>888057.1875</v>
      </c>
      <c r="I202" s="1"/>
      <c r="J202" s="1">
        <f t="shared" si="28"/>
        <v>1815518.3666843204</v>
      </c>
      <c r="K202" s="5"/>
      <c r="M202" s="1"/>
      <c r="N202" s="4"/>
      <c r="O202" s="4"/>
      <c r="P202" s="4"/>
      <c r="X202" s="3">
        <v>45261</v>
      </c>
      <c r="Y202" s="37">
        <v>971711.98519995564</v>
      </c>
      <c r="Z202" s="37">
        <v>810074.466796875</v>
      </c>
    </row>
    <row r="203" spans="1:26" x14ac:dyDescent="0.2">
      <c r="A203" s="3">
        <v>45292</v>
      </c>
      <c r="B203" s="2">
        <f t="shared" si="30"/>
        <v>175</v>
      </c>
      <c r="C203" s="2">
        <f t="shared" si="32"/>
        <v>1</v>
      </c>
      <c r="D203" s="2">
        <f t="shared" si="29"/>
        <v>176</v>
      </c>
      <c r="F203" s="3">
        <v>45292</v>
      </c>
      <c r="G203" s="1">
        <f t="shared" si="33"/>
        <v>849768.06114739878</v>
      </c>
      <c r="H203" s="1">
        <f t="shared" si="31"/>
        <v>792421.875</v>
      </c>
      <c r="I203" s="1"/>
      <c r="J203" s="1">
        <f t="shared" ref="J203:J266" si="34">SUM(G203:H203)</f>
        <v>1642189.9361473988</v>
      </c>
      <c r="K203" s="5"/>
      <c r="M203" s="1"/>
      <c r="N203" s="4"/>
      <c r="O203" s="4"/>
      <c r="P203" s="4"/>
      <c r="X203" s="3">
        <v>45292</v>
      </c>
      <c r="Y203" s="37">
        <v>831967.75895595772</v>
      </c>
      <c r="Z203" s="37">
        <v>846129.375</v>
      </c>
    </row>
    <row r="204" spans="1:26" x14ac:dyDescent="0.2">
      <c r="A204" s="3">
        <v>45323</v>
      </c>
      <c r="B204" s="2">
        <f t="shared" si="30"/>
        <v>175</v>
      </c>
      <c r="C204" s="2">
        <f t="shared" si="32"/>
        <v>1</v>
      </c>
      <c r="D204" s="2">
        <f t="shared" ref="D204:D267" si="35">SUM(B204:C204)</f>
        <v>176</v>
      </c>
      <c r="F204" s="3">
        <v>45323</v>
      </c>
      <c r="G204" s="1">
        <f t="shared" si="33"/>
        <v>962914.82739594334</v>
      </c>
      <c r="H204" s="1">
        <f t="shared" si="31"/>
        <v>742021.875</v>
      </c>
      <c r="I204" s="1"/>
      <c r="J204" s="1">
        <f t="shared" si="34"/>
        <v>1704936.7023959435</v>
      </c>
      <c r="K204" s="5"/>
      <c r="M204" s="1"/>
      <c r="N204" s="4"/>
      <c r="O204" s="4"/>
      <c r="P204" s="4"/>
      <c r="X204" s="3">
        <v>45323</v>
      </c>
      <c r="Y204" s="37">
        <v>988954.21814393764</v>
      </c>
      <c r="Z204" s="37">
        <v>741182.6953125</v>
      </c>
    </row>
    <row r="205" spans="1:26" x14ac:dyDescent="0.2">
      <c r="A205" s="3">
        <v>45352</v>
      </c>
      <c r="B205" s="2">
        <f t="shared" si="30"/>
        <v>175</v>
      </c>
      <c r="C205" s="2">
        <f t="shared" si="32"/>
        <v>1</v>
      </c>
      <c r="D205" s="2">
        <f t="shared" si="35"/>
        <v>176</v>
      </c>
      <c r="F205" s="3">
        <v>45352</v>
      </c>
      <c r="G205" s="1">
        <f t="shared" si="33"/>
        <v>1031049.394962052</v>
      </c>
      <c r="H205" s="1">
        <f t="shared" si="31"/>
        <v>885079.3671875</v>
      </c>
      <c r="I205" s="1"/>
      <c r="J205" s="1">
        <f t="shared" si="34"/>
        <v>1916128.7621495519</v>
      </c>
      <c r="K205" s="5"/>
      <c r="M205" s="1"/>
      <c r="N205" s="4"/>
      <c r="O205" s="4"/>
      <c r="P205" s="4"/>
      <c r="X205" s="3">
        <v>45352</v>
      </c>
      <c r="Y205" s="37">
        <v>1023737.4605012408</v>
      </c>
      <c r="Z205" s="37">
        <v>753770.390625</v>
      </c>
    </row>
    <row r="206" spans="1:26" x14ac:dyDescent="0.2">
      <c r="A206" s="3">
        <v>45383</v>
      </c>
      <c r="B206" s="2">
        <f t="shared" si="30"/>
        <v>175</v>
      </c>
      <c r="C206" s="2">
        <f t="shared" si="32"/>
        <v>1</v>
      </c>
      <c r="D206" s="2">
        <f t="shared" si="35"/>
        <v>176</v>
      </c>
      <c r="F206" s="3">
        <v>45383</v>
      </c>
      <c r="G206" s="1">
        <f t="shared" si="33"/>
        <v>887190.2008526139</v>
      </c>
      <c r="H206" s="1">
        <f t="shared" si="31"/>
        <v>1005128.90625</v>
      </c>
      <c r="I206" s="1"/>
      <c r="J206" s="1">
        <f t="shared" si="34"/>
        <v>1892319.1071026139</v>
      </c>
      <c r="K206" s="5"/>
      <c r="M206" s="1"/>
      <c r="N206" s="4"/>
      <c r="O206" s="4"/>
      <c r="P206" s="4"/>
      <c r="X206" s="3">
        <v>45383</v>
      </c>
      <c r="Y206" s="37">
        <v>856189.74532533495</v>
      </c>
      <c r="Z206" s="37">
        <v>857713.0078125</v>
      </c>
    </row>
    <row r="207" spans="1:26" x14ac:dyDescent="0.2">
      <c r="A207" s="3">
        <v>45413</v>
      </c>
      <c r="B207" s="2">
        <f t="shared" si="30"/>
        <v>175</v>
      </c>
      <c r="C207" s="2">
        <f t="shared" si="32"/>
        <v>1</v>
      </c>
      <c r="D207" s="2">
        <f t="shared" si="35"/>
        <v>176</v>
      </c>
      <c r="F207" s="3">
        <v>45413</v>
      </c>
      <c r="G207" s="1">
        <f t="shared" si="33"/>
        <v>847333.16278974072</v>
      </c>
      <c r="H207" s="1">
        <f t="shared" si="31"/>
        <v>1280032.03125</v>
      </c>
      <c r="I207" s="1"/>
      <c r="J207" s="1">
        <f t="shared" si="34"/>
        <v>2127365.1940397406</v>
      </c>
      <c r="K207" s="5"/>
      <c r="M207" s="1"/>
      <c r="N207" s="4"/>
      <c r="O207" s="4"/>
      <c r="P207" s="4"/>
      <c r="X207" s="3">
        <v>45413</v>
      </c>
      <c r="Y207" s="37">
        <v>847325.74719438865</v>
      </c>
      <c r="Z207" s="37">
        <v>1380733.59375</v>
      </c>
    </row>
    <row r="208" spans="1:26" x14ac:dyDescent="0.2">
      <c r="A208" s="3">
        <v>45444</v>
      </c>
      <c r="B208" s="2">
        <f t="shared" si="30"/>
        <v>175</v>
      </c>
      <c r="C208" s="2">
        <f t="shared" si="32"/>
        <v>1</v>
      </c>
      <c r="D208" s="2">
        <f t="shared" si="35"/>
        <v>176</v>
      </c>
      <c r="F208" s="3">
        <v>45444</v>
      </c>
      <c r="G208" s="1">
        <f t="shared" si="33"/>
        <v>808461.49910652521</v>
      </c>
      <c r="H208" s="1">
        <f t="shared" si="31"/>
        <v>1190010.9375</v>
      </c>
      <c r="I208" s="1"/>
      <c r="J208" s="1">
        <f t="shared" si="34"/>
        <v>1998472.4366065252</v>
      </c>
      <c r="K208" s="5"/>
      <c r="M208" s="1"/>
      <c r="N208" s="4"/>
      <c r="O208" s="4"/>
      <c r="P208" s="4"/>
      <c r="X208" s="3">
        <v>45444</v>
      </c>
      <c r="Y208" s="37">
        <v>748037.88091981772</v>
      </c>
      <c r="Z208" s="37">
        <v>821627.8505859375</v>
      </c>
    </row>
    <row r="209" spans="1:26" x14ac:dyDescent="0.2">
      <c r="A209" s="3">
        <v>45474</v>
      </c>
      <c r="B209" s="2">
        <f t="shared" si="30"/>
        <v>175</v>
      </c>
      <c r="C209" s="2">
        <f t="shared" si="32"/>
        <v>1</v>
      </c>
      <c r="D209" s="2">
        <f t="shared" si="35"/>
        <v>176</v>
      </c>
      <c r="F209" s="3">
        <v>45474</v>
      </c>
      <c r="G209" s="1">
        <f t="shared" si="33"/>
        <v>701050.85899624391</v>
      </c>
      <c r="H209" s="1">
        <f t="shared" si="31"/>
        <v>1199791.0353515625</v>
      </c>
      <c r="I209" s="1"/>
      <c r="J209" s="1">
        <f t="shared" si="34"/>
        <v>1900841.8943478065</v>
      </c>
      <c r="K209" s="5"/>
      <c r="M209" s="1"/>
      <c r="N209" s="4"/>
      <c r="O209" s="4"/>
      <c r="P209" s="4"/>
      <c r="X209" s="3">
        <v>45474</v>
      </c>
      <c r="Y209" s="37">
        <v>682106.90980959253</v>
      </c>
      <c r="Z209" s="37">
        <v>1112523.4907226563</v>
      </c>
    </row>
    <row r="210" spans="1:26" x14ac:dyDescent="0.2">
      <c r="A210" s="3">
        <v>45505</v>
      </c>
      <c r="B210" s="2">
        <f t="shared" si="30"/>
        <v>175</v>
      </c>
      <c r="C210" s="2">
        <f t="shared" si="32"/>
        <v>1</v>
      </c>
      <c r="D210" s="2">
        <f t="shared" si="35"/>
        <v>176</v>
      </c>
      <c r="F210" s="3">
        <v>45505</v>
      </c>
      <c r="G210" s="1">
        <f t="shared" si="33"/>
        <v>705811.08869572787</v>
      </c>
      <c r="H210" s="1">
        <f t="shared" si="31"/>
        <v>1179784.51171875</v>
      </c>
      <c r="I210" s="1"/>
      <c r="J210" s="1">
        <f t="shared" si="34"/>
        <v>1885595.6004144778</v>
      </c>
      <c r="K210" s="5"/>
      <c r="M210" s="1"/>
      <c r="N210" s="4"/>
      <c r="O210" s="4"/>
      <c r="P210" s="4"/>
      <c r="X210" s="3">
        <v>45505</v>
      </c>
      <c r="Y210" s="37">
        <v>711983.09879969968</v>
      </c>
      <c r="Z210" s="37">
        <v>1161087.4467773438</v>
      </c>
    </row>
    <row r="211" spans="1:26" x14ac:dyDescent="0.2">
      <c r="A211" s="3">
        <v>45536</v>
      </c>
      <c r="B211" s="2">
        <f t="shared" si="30"/>
        <v>175</v>
      </c>
      <c r="C211" s="2">
        <f t="shared" si="32"/>
        <v>1</v>
      </c>
      <c r="D211" s="2">
        <f t="shared" si="35"/>
        <v>176</v>
      </c>
      <c r="F211" s="3">
        <v>45536</v>
      </c>
      <c r="G211" s="1">
        <f t="shared" si="33"/>
        <v>892766.68512208981</v>
      </c>
      <c r="H211" s="1">
        <f t="shared" si="31"/>
        <v>1149754.921875</v>
      </c>
      <c r="I211" s="1"/>
      <c r="J211" s="1">
        <f t="shared" si="34"/>
        <v>2042521.6069970899</v>
      </c>
      <c r="K211" s="5"/>
      <c r="M211" s="1"/>
      <c r="N211" s="4"/>
      <c r="O211" s="4"/>
      <c r="P211" s="4"/>
      <c r="X211" s="3">
        <v>45536</v>
      </c>
      <c r="Y211" s="37">
        <v>839263.15410168574</v>
      </c>
      <c r="Z211" s="37">
        <v>1015082.82421875</v>
      </c>
    </row>
    <row r="212" spans="1:26" x14ac:dyDescent="0.2">
      <c r="A212" s="3">
        <v>45566</v>
      </c>
      <c r="B212" s="2">
        <f t="shared" si="30"/>
        <v>175</v>
      </c>
      <c r="C212" s="2">
        <f t="shared" si="32"/>
        <v>1</v>
      </c>
      <c r="D212" s="2">
        <f t="shared" si="35"/>
        <v>176</v>
      </c>
      <c r="F212" s="3">
        <v>45566</v>
      </c>
      <c r="G212" s="1">
        <f t="shared" si="33"/>
        <v>917620.51216789091</v>
      </c>
      <c r="H212" s="1">
        <f t="shared" si="31"/>
        <v>1036318.0078125</v>
      </c>
      <c r="I212" s="1"/>
      <c r="J212" s="1">
        <f t="shared" si="34"/>
        <v>1953938.519980391</v>
      </c>
      <c r="K212" s="5"/>
      <c r="M212" s="1"/>
      <c r="N212" s="4"/>
      <c r="O212" s="4"/>
      <c r="P212" s="4"/>
      <c r="X212" s="3">
        <v>45566</v>
      </c>
      <c r="Y212" s="37">
        <v>933110.77195591712</v>
      </c>
      <c r="Z212" s="37">
        <v>1020082.833984375</v>
      </c>
    </row>
    <row r="213" spans="1:26" x14ac:dyDescent="0.2">
      <c r="A213" s="3">
        <v>45597</v>
      </c>
      <c r="B213" s="2">
        <f t="shared" si="30"/>
        <v>175</v>
      </c>
      <c r="C213" s="2">
        <f t="shared" si="32"/>
        <v>1</v>
      </c>
      <c r="D213" s="2">
        <f t="shared" si="35"/>
        <v>176</v>
      </c>
      <c r="F213" s="3">
        <v>45597</v>
      </c>
      <c r="G213" s="1">
        <f t="shared" si="33"/>
        <v>1056367.1604888574</v>
      </c>
      <c r="H213" s="1">
        <f t="shared" si="31"/>
        <v>853179.9609375</v>
      </c>
      <c r="I213" s="1"/>
      <c r="J213" s="1">
        <f t="shared" si="34"/>
        <v>1909547.1214263574</v>
      </c>
      <c r="K213" s="5"/>
      <c r="M213" s="1"/>
      <c r="N213" s="4"/>
      <c r="O213" s="4"/>
      <c r="P213" s="4"/>
      <c r="X213" s="3">
        <v>45597</v>
      </c>
      <c r="Y213" s="37">
        <v>1018772.4815947264</v>
      </c>
      <c r="Z213" s="37">
        <v>833484.83203125</v>
      </c>
    </row>
    <row r="214" spans="1:26" x14ac:dyDescent="0.2">
      <c r="A214" s="3">
        <v>45627</v>
      </c>
      <c r="B214" s="2">
        <f t="shared" si="30"/>
        <v>174</v>
      </c>
      <c r="C214" s="2">
        <f t="shared" si="32"/>
        <v>1</v>
      </c>
      <c r="D214" s="2">
        <f t="shared" si="35"/>
        <v>175</v>
      </c>
      <c r="F214" s="3">
        <v>45627</v>
      </c>
      <c r="G214" s="1">
        <f t="shared" si="33"/>
        <v>924414.34468800831</v>
      </c>
      <c r="H214" s="1">
        <f t="shared" si="31"/>
        <v>888211.40625</v>
      </c>
      <c r="I214" s="1"/>
      <c r="J214" s="1">
        <f t="shared" si="34"/>
        <v>1812625.7509380083</v>
      </c>
      <c r="K214" s="5"/>
      <c r="M214" s="1"/>
      <c r="N214" s="4"/>
      <c r="O214" s="4"/>
      <c r="P214" s="4"/>
      <c r="X214" s="3">
        <v>45627</v>
      </c>
      <c r="Y214" s="37">
        <v>968589.86497368827</v>
      </c>
      <c r="Z214" s="37">
        <v>810096.2666015625</v>
      </c>
    </row>
    <row r="215" spans="1:26" x14ac:dyDescent="0.2">
      <c r="A215" s="3">
        <v>45658</v>
      </c>
      <c r="B215" s="2">
        <f t="shared" si="30"/>
        <v>174</v>
      </c>
      <c r="C215" s="2">
        <f t="shared" si="32"/>
        <v>1</v>
      </c>
      <c r="D215" s="2">
        <f t="shared" si="35"/>
        <v>175</v>
      </c>
      <c r="F215" s="3">
        <v>45658</v>
      </c>
      <c r="G215" s="1">
        <f t="shared" si="33"/>
        <v>846912.98424856772</v>
      </c>
      <c r="H215" s="1">
        <f t="shared" si="31"/>
        <v>792389.0625</v>
      </c>
      <c r="I215" s="1"/>
      <c r="J215" s="1">
        <f t="shared" si="34"/>
        <v>1639302.0467485678</v>
      </c>
      <c r="K215" s="5"/>
      <c r="M215" s="1"/>
      <c r="N215" s="4"/>
      <c r="O215" s="4"/>
      <c r="P215" s="4"/>
      <c r="X215" s="3">
        <v>45658</v>
      </c>
      <c r="Y215" s="37">
        <v>829145.98166008666</v>
      </c>
      <c r="Z215" s="37">
        <v>846175.3125</v>
      </c>
    </row>
    <row r="216" spans="1:26" x14ac:dyDescent="0.2">
      <c r="A216" s="3">
        <v>45689</v>
      </c>
      <c r="B216" s="2">
        <f t="shared" si="30"/>
        <v>174</v>
      </c>
      <c r="C216" s="2">
        <f t="shared" si="32"/>
        <v>1</v>
      </c>
      <c r="D216" s="2">
        <f t="shared" si="35"/>
        <v>175</v>
      </c>
      <c r="F216" s="3">
        <v>45689</v>
      </c>
      <c r="G216" s="1">
        <f t="shared" si="33"/>
        <v>959644.81628711906</v>
      </c>
      <c r="H216" s="1">
        <f t="shared" si="31"/>
        <v>741989.0625</v>
      </c>
      <c r="I216" s="1"/>
      <c r="J216" s="1">
        <f t="shared" si="34"/>
        <v>1701633.8787871189</v>
      </c>
      <c r="K216" s="5"/>
      <c r="M216" s="1"/>
      <c r="N216" s="4"/>
      <c r="O216" s="4"/>
      <c r="P216" s="4"/>
      <c r="X216" s="3">
        <v>45689</v>
      </c>
      <c r="Y216" s="37">
        <v>985635.49430181785</v>
      </c>
      <c r="Z216" s="37">
        <v>741148.65234375</v>
      </c>
    </row>
    <row r="217" spans="1:26" x14ac:dyDescent="0.2">
      <c r="A217" s="3">
        <v>45717</v>
      </c>
      <c r="B217" s="2">
        <f t="shared" si="30"/>
        <v>174</v>
      </c>
      <c r="C217" s="2">
        <f t="shared" si="32"/>
        <v>1</v>
      </c>
      <c r="D217" s="2">
        <f t="shared" si="35"/>
        <v>175</v>
      </c>
      <c r="F217" s="3">
        <v>45717</v>
      </c>
      <c r="G217" s="1">
        <f t="shared" si="33"/>
        <v>1027562.4358795295</v>
      </c>
      <c r="H217" s="1">
        <f t="shared" si="31"/>
        <v>885256.31640625</v>
      </c>
      <c r="I217" s="1"/>
      <c r="J217" s="1">
        <f t="shared" si="34"/>
        <v>1912818.7522857795</v>
      </c>
      <c r="K217" s="5"/>
      <c r="M217" s="1"/>
      <c r="N217" s="4"/>
      <c r="O217" s="4"/>
      <c r="P217" s="4"/>
      <c r="X217" s="3">
        <v>45717</v>
      </c>
      <c r="Y217" s="37">
        <v>1020264.1800917988</v>
      </c>
      <c r="Z217" s="37">
        <v>753754.8046875</v>
      </c>
    </row>
    <row r="218" spans="1:26" x14ac:dyDescent="0.2">
      <c r="A218" s="3">
        <v>45748</v>
      </c>
      <c r="B218" s="2">
        <f t="shared" si="30"/>
        <v>174</v>
      </c>
      <c r="C218" s="2">
        <f t="shared" si="32"/>
        <v>1</v>
      </c>
      <c r="D218" s="2">
        <f t="shared" si="35"/>
        <v>175</v>
      </c>
      <c r="F218" s="3">
        <v>45748</v>
      </c>
      <c r="G218" s="1">
        <f t="shared" si="33"/>
        <v>884234.17712903582</v>
      </c>
      <c r="H218" s="1">
        <f t="shared" si="31"/>
        <v>1005235.546875</v>
      </c>
      <c r="I218" s="1"/>
      <c r="J218" s="1">
        <f t="shared" si="34"/>
        <v>1889469.7240040358</v>
      </c>
      <c r="K218" s="5"/>
      <c r="M218" s="1"/>
      <c r="N218" s="4"/>
      <c r="O218" s="4"/>
      <c r="P218" s="4"/>
      <c r="X218" s="3">
        <v>45748</v>
      </c>
      <c r="Y218" s="37">
        <v>853291.71515992994</v>
      </c>
      <c r="Z218" s="37">
        <v>857603.49609375</v>
      </c>
    </row>
    <row r="219" spans="1:26" x14ac:dyDescent="0.2">
      <c r="A219" s="3">
        <v>45778</v>
      </c>
      <c r="B219" s="2">
        <f t="shared" si="30"/>
        <v>174</v>
      </c>
      <c r="C219" s="2">
        <f t="shared" si="32"/>
        <v>1</v>
      </c>
      <c r="D219" s="2">
        <f t="shared" si="35"/>
        <v>175</v>
      </c>
      <c r="F219" s="3">
        <v>45778</v>
      </c>
      <c r="G219" s="1">
        <f t="shared" si="33"/>
        <v>844434.68023123743</v>
      </c>
      <c r="H219" s="1">
        <f t="shared" si="31"/>
        <v>1279383.984375</v>
      </c>
      <c r="I219" s="1"/>
      <c r="J219" s="1">
        <f t="shared" si="34"/>
        <v>2123818.6646062373</v>
      </c>
      <c r="K219" s="5"/>
      <c r="M219" s="1"/>
      <c r="N219" s="4"/>
      <c r="O219" s="4"/>
      <c r="P219" s="4"/>
      <c r="X219" s="3">
        <v>45778</v>
      </c>
      <c r="Y219" s="37">
        <v>844427.27850848017</v>
      </c>
      <c r="Z219" s="37">
        <v>1380233.203125</v>
      </c>
    </row>
    <row r="220" spans="1:26" x14ac:dyDescent="0.2">
      <c r="A220" s="3">
        <v>45809</v>
      </c>
      <c r="B220" s="2">
        <f t="shared" si="30"/>
        <v>174</v>
      </c>
      <c r="C220" s="2">
        <f t="shared" si="32"/>
        <v>1</v>
      </c>
      <c r="D220" s="2">
        <f t="shared" si="35"/>
        <v>175</v>
      </c>
      <c r="F220" s="3">
        <v>45809</v>
      </c>
      <c r="G220" s="1">
        <f t="shared" si="33"/>
        <v>805721.15994374454</v>
      </c>
      <c r="H220" s="1">
        <f t="shared" si="31"/>
        <v>1189994.53125</v>
      </c>
      <c r="I220" s="1"/>
      <c r="J220" s="1">
        <f t="shared" si="34"/>
        <v>1995715.6911937445</v>
      </c>
      <c r="K220" s="5"/>
      <c r="M220" s="1"/>
      <c r="N220" s="4"/>
      <c r="O220" s="4"/>
      <c r="P220" s="4"/>
      <c r="X220" s="3">
        <v>45809</v>
      </c>
      <c r="Y220" s="37">
        <v>745507.06760370755</v>
      </c>
      <c r="Z220" s="37">
        <v>821560.57470703125</v>
      </c>
    </row>
    <row r="221" spans="1:26" x14ac:dyDescent="0.2">
      <c r="A221" s="3">
        <v>45839</v>
      </c>
      <c r="B221" s="2">
        <f t="shared" si="30"/>
        <v>174</v>
      </c>
      <c r="C221" s="2">
        <f t="shared" si="32"/>
        <v>1</v>
      </c>
      <c r="D221" s="2">
        <f t="shared" si="35"/>
        <v>175</v>
      </c>
      <c r="F221" s="3">
        <v>45839</v>
      </c>
      <c r="G221" s="1">
        <f t="shared" si="33"/>
        <v>698675.38126318948</v>
      </c>
      <c r="H221" s="1">
        <f t="shared" si="31"/>
        <v>1199691.5823242189</v>
      </c>
      <c r="I221" s="1"/>
      <c r="J221" s="1">
        <f t="shared" si="34"/>
        <v>1898366.9635874084</v>
      </c>
      <c r="K221" s="5"/>
      <c r="M221" s="1"/>
      <c r="N221" s="4"/>
      <c r="O221" s="4"/>
      <c r="P221" s="4"/>
      <c r="X221" s="3">
        <v>45839</v>
      </c>
      <c r="Y221" s="37">
        <v>679810.09000827721</v>
      </c>
      <c r="Z221" s="37">
        <v>1112498.0046386719</v>
      </c>
    </row>
    <row r="222" spans="1:26" x14ac:dyDescent="0.2">
      <c r="A222" s="3">
        <v>45870</v>
      </c>
      <c r="B222" s="2">
        <f t="shared" si="30"/>
        <v>174</v>
      </c>
      <c r="C222" s="2">
        <f t="shared" si="32"/>
        <v>1</v>
      </c>
      <c r="D222" s="2">
        <f t="shared" si="35"/>
        <v>175</v>
      </c>
      <c r="F222" s="3">
        <v>45870</v>
      </c>
      <c r="G222" s="1">
        <f t="shared" si="33"/>
        <v>703433.2640304463</v>
      </c>
      <c r="H222" s="1">
        <f t="shared" si="31"/>
        <v>1179777.744140625</v>
      </c>
      <c r="I222" s="1"/>
      <c r="J222" s="1">
        <f t="shared" si="34"/>
        <v>1883211.0081710713</v>
      </c>
      <c r="K222" s="5"/>
      <c r="M222" s="1"/>
      <c r="N222" s="4"/>
      <c r="O222" s="4"/>
      <c r="P222" s="4"/>
      <c r="X222" s="3">
        <v>45870</v>
      </c>
      <c r="Y222" s="37">
        <v>709579.64708354988</v>
      </c>
      <c r="Z222" s="37">
        <v>1161096.5266113281</v>
      </c>
    </row>
    <row r="223" spans="1:26" x14ac:dyDescent="0.2">
      <c r="A223" s="3">
        <v>45901</v>
      </c>
      <c r="B223" s="2">
        <f t="shared" si="30"/>
        <v>174</v>
      </c>
      <c r="C223" s="2">
        <f t="shared" si="32"/>
        <v>1</v>
      </c>
      <c r="D223" s="2">
        <f t="shared" si="35"/>
        <v>175</v>
      </c>
      <c r="F223" s="3">
        <v>45901</v>
      </c>
      <c r="G223" s="1">
        <f t="shared" si="33"/>
        <v>889730.43299083586</v>
      </c>
      <c r="H223" s="1">
        <f t="shared" si="31"/>
        <v>1149642.5390625</v>
      </c>
      <c r="I223" s="1"/>
      <c r="J223" s="1">
        <f t="shared" si="34"/>
        <v>2039372.972053336</v>
      </c>
      <c r="K223" s="5"/>
      <c r="M223" s="1"/>
      <c r="N223" s="4"/>
      <c r="O223" s="4"/>
      <c r="P223" s="4"/>
      <c r="X223" s="3">
        <v>45901</v>
      </c>
      <c r="Y223" s="37">
        <v>836449.05612896162</v>
      </c>
      <c r="Z223" s="37">
        <v>1015084.587890625</v>
      </c>
    </row>
    <row r="224" spans="1:26" x14ac:dyDescent="0.2">
      <c r="A224" s="3">
        <v>45931</v>
      </c>
      <c r="B224" s="2">
        <f t="shared" si="30"/>
        <v>174</v>
      </c>
      <c r="C224" s="2">
        <f t="shared" si="32"/>
        <v>1</v>
      </c>
      <c r="D224" s="2">
        <f t="shared" si="35"/>
        <v>175</v>
      </c>
      <c r="F224" s="3">
        <v>45931</v>
      </c>
      <c r="G224" s="1">
        <f t="shared" si="33"/>
        <v>914527.05767662323</v>
      </c>
      <c r="H224" s="1">
        <f t="shared" si="31"/>
        <v>1036260.99609375</v>
      </c>
      <c r="I224" s="1"/>
      <c r="J224" s="1">
        <f t="shared" si="34"/>
        <v>1950788.0537703731</v>
      </c>
      <c r="K224" s="5"/>
      <c r="M224" s="1"/>
      <c r="N224" s="4"/>
      <c r="O224" s="4"/>
      <c r="P224" s="4"/>
      <c r="X224" s="3">
        <v>45931</v>
      </c>
      <c r="Y224" s="37">
        <v>929952.99973527738</v>
      </c>
      <c r="Z224" s="37">
        <v>1020039.5830078125</v>
      </c>
    </row>
    <row r="225" spans="1:26" x14ac:dyDescent="0.2">
      <c r="A225" s="3">
        <v>45962</v>
      </c>
      <c r="B225" s="2">
        <f t="shared" si="30"/>
        <v>174</v>
      </c>
      <c r="C225" s="2">
        <f t="shared" si="32"/>
        <v>1</v>
      </c>
      <c r="D225" s="2">
        <f t="shared" si="35"/>
        <v>175</v>
      </c>
      <c r="F225" s="3">
        <v>45962</v>
      </c>
      <c r="G225" s="1">
        <f t="shared" si="33"/>
        <v>1052781.2540135644</v>
      </c>
      <c r="H225" s="1">
        <f t="shared" si="31"/>
        <v>853150.01953125</v>
      </c>
      <c r="I225" s="1"/>
      <c r="J225" s="1">
        <f t="shared" si="34"/>
        <v>1905931.2735448144</v>
      </c>
      <c r="K225" s="5"/>
      <c r="M225" s="1"/>
      <c r="N225" s="4"/>
      <c r="O225" s="4"/>
      <c r="P225" s="4"/>
      <c r="X225" s="3">
        <v>45962</v>
      </c>
      <c r="Y225" s="37">
        <v>1015342.6734945435</v>
      </c>
      <c r="Z225" s="37">
        <v>833471.583984375</v>
      </c>
    </row>
    <row r="226" spans="1:26" x14ac:dyDescent="0.2">
      <c r="A226" s="3">
        <v>45992</v>
      </c>
      <c r="B226" s="2">
        <f t="shared" si="30"/>
        <v>173</v>
      </c>
      <c r="C226" s="2">
        <f t="shared" si="32"/>
        <v>1</v>
      </c>
      <c r="D226" s="2">
        <f t="shared" si="35"/>
        <v>174</v>
      </c>
      <c r="F226" s="3">
        <v>45992</v>
      </c>
      <c r="G226" s="1">
        <f t="shared" si="33"/>
        <v>921308.07312648359</v>
      </c>
      <c r="H226" s="1">
        <f t="shared" si="31"/>
        <v>888134.296875</v>
      </c>
      <c r="I226" s="1"/>
      <c r="J226" s="1">
        <f t="shared" si="34"/>
        <v>1809442.3700014837</v>
      </c>
      <c r="K226" s="5"/>
      <c r="M226" s="1"/>
      <c r="N226" s="4"/>
      <c r="O226" s="4"/>
      <c r="P226" s="4"/>
      <c r="X226" s="3">
        <v>45992</v>
      </c>
      <c r="Y226" s="37">
        <v>965300.17046138784</v>
      </c>
      <c r="Z226" s="37">
        <v>810085.36669921875</v>
      </c>
    </row>
    <row r="227" spans="1:26" x14ac:dyDescent="0.2">
      <c r="A227" s="3">
        <v>46023</v>
      </c>
      <c r="B227" s="2">
        <f t="shared" si="30"/>
        <v>173</v>
      </c>
      <c r="C227" s="2">
        <f t="shared" si="32"/>
        <v>1</v>
      </c>
      <c r="D227" s="2">
        <f t="shared" si="35"/>
        <v>174</v>
      </c>
      <c r="F227" s="3">
        <v>46023</v>
      </c>
      <c r="G227" s="1">
        <f t="shared" si="33"/>
        <v>844098.82008449337</v>
      </c>
      <c r="H227" s="1">
        <f t="shared" si="31"/>
        <v>792405.46875</v>
      </c>
      <c r="I227" s="1"/>
      <c r="J227" s="1">
        <f t="shared" si="34"/>
        <v>1636504.2888344934</v>
      </c>
      <c r="K227" s="5"/>
      <c r="M227" s="1"/>
      <c r="N227" s="4"/>
      <c r="O227" s="4"/>
      <c r="P227" s="4"/>
      <c r="X227" s="3">
        <v>46023</v>
      </c>
      <c r="Y227" s="37">
        <v>826404.0859564821</v>
      </c>
      <c r="Z227" s="37">
        <v>846152.34375</v>
      </c>
    </row>
    <row r="228" spans="1:26" x14ac:dyDescent="0.2">
      <c r="A228" s="3">
        <v>46054</v>
      </c>
      <c r="B228" s="2">
        <f t="shared" si="30"/>
        <v>173</v>
      </c>
      <c r="C228" s="2">
        <f t="shared" si="32"/>
        <v>1</v>
      </c>
      <c r="D228" s="2">
        <f t="shared" si="35"/>
        <v>174</v>
      </c>
      <c r="F228" s="3">
        <v>46054</v>
      </c>
      <c r="G228" s="1">
        <f t="shared" si="33"/>
        <v>956473.42273232352</v>
      </c>
      <c r="H228" s="1">
        <f t="shared" si="31"/>
        <v>742005.46875</v>
      </c>
      <c r="I228" s="1"/>
      <c r="J228" s="1">
        <f t="shared" si="34"/>
        <v>1698478.8914823234</v>
      </c>
      <c r="K228" s="5"/>
      <c r="M228" s="1"/>
      <c r="N228" s="4"/>
      <c r="O228" s="4"/>
      <c r="P228" s="4"/>
      <c r="X228" s="3">
        <v>46054</v>
      </c>
      <c r="Y228" s="37">
        <v>982358.38194176333</v>
      </c>
      <c r="Z228" s="37">
        <v>741165.673828125</v>
      </c>
    </row>
    <row r="229" spans="1:26" x14ac:dyDescent="0.2">
      <c r="A229" s="3">
        <v>46082</v>
      </c>
      <c r="B229" s="2">
        <f t="shared" si="30"/>
        <v>173</v>
      </c>
      <c r="C229" s="2">
        <f t="shared" si="32"/>
        <v>1</v>
      </c>
      <c r="D229" s="2">
        <f t="shared" si="35"/>
        <v>174</v>
      </c>
      <c r="F229" s="3">
        <v>46082</v>
      </c>
      <c r="G229" s="1">
        <f t="shared" si="33"/>
        <v>1024159.3858436868</v>
      </c>
      <c r="H229" s="1">
        <f t="shared" si="31"/>
        <v>885167.841796875</v>
      </c>
      <c r="I229" s="1"/>
      <c r="J229" s="1">
        <f t="shared" si="34"/>
        <v>1909327.2276405618</v>
      </c>
      <c r="K229" s="5"/>
      <c r="M229" s="1"/>
      <c r="N229" s="4"/>
      <c r="O229" s="4"/>
      <c r="P229" s="4"/>
      <c r="X229" s="3">
        <v>46082</v>
      </c>
      <c r="Y229" s="37">
        <v>1016890.8161950372</v>
      </c>
      <c r="Z229" s="37">
        <v>753762.59765625</v>
      </c>
    </row>
    <row r="230" spans="1:26" x14ac:dyDescent="0.2">
      <c r="A230" s="3">
        <v>46113</v>
      </c>
      <c r="B230" s="2">
        <f t="shared" si="30"/>
        <v>173</v>
      </c>
      <c r="C230" s="2">
        <f t="shared" si="32"/>
        <v>1</v>
      </c>
      <c r="D230" s="2">
        <f t="shared" si="35"/>
        <v>174</v>
      </c>
      <c r="F230" s="3">
        <v>46113</v>
      </c>
      <c r="G230" s="1">
        <f t="shared" si="33"/>
        <v>881283.62804587069</v>
      </c>
      <c r="H230" s="1">
        <f t="shared" si="31"/>
        <v>1005182.2265625</v>
      </c>
      <c r="I230" s="1"/>
      <c r="J230" s="1">
        <f t="shared" si="34"/>
        <v>1886465.8546083707</v>
      </c>
      <c r="K230" s="5"/>
      <c r="M230" s="1"/>
      <c r="N230" s="4"/>
      <c r="O230" s="4"/>
      <c r="P230" s="4"/>
      <c r="X230" s="3">
        <v>46113</v>
      </c>
      <c r="Y230" s="37">
        <v>850467.02659141924</v>
      </c>
      <c r="Z230" s="37">
        <v>857658.251953125</v>
      </c>
    </row>
    <row r="231" spans="1:26" x14ac:dyDescent="0.2">
      <c r="A231" s="3">
        <v>46143</v>
      </c>
      <c r="B231" s="2">
        <f t="shared" si="30"/>
        <v>173</v>
      </c>
      <c r="C231" s="2">
        <f t="shared" si="32"/>
        <v>1</v>
      </c>
      <c r="D231" s="2">
        <f t="shared" si="35"/>
        <v>174</v>
      </c>
      <c r="F231" s="3">
        <v>46143</v>
      </c>
      <c r="G231" s="1">
        <f t="shared" si="33"/>
        <v>841654.50190293661</v>
      </c>
      <c r="H231" s="1">
        <f t="shared" si="31"/>
        <v>1279708.0078125</v>
      </c>
      <c r="I231" s="1"/>
      <c r="J231" s="1">
        <f t="shared" si="34"/>
        <v>2121362.5097154365</v>
      </c>
      <c r="K231" s="5"/>
      <c r="M231" s="1"/>
      <c r="N231" s="4"/>
      <c r="O231" s="4"/>
      <c r="P231" s="4"/>
      <c r="X231" s="3">
        <v>46143</v>
      </c>
      <c r="Y231" s="37">
        <v>841647.13028717728</v>
      </c>
      <c r="Z231" s="37">
        <v>1380483.3984375</v>
      </c>
    </row>
    <row r="232" spans="1:26" x14ac:dyDescent="0.2">
      <c r="A232" s="3">
        <v>46174</v>
      </c>
      <c r="B232" s="2">
        <f t="shared" si="30"/>
        <v>173</v>
      </c>
      <c r="C232" s="2">
        <f t="shared" si="32"/>
        <v>1</v>
      </c>
      <c r="D232" s="2">
        <f t="shared" si="35"/>
        <v>174</v>
      </c>
      <c r="F232" s="3">
        <v>46174</v>
      </c>
      <c r="G232" s="1">
        <f t="shared" si="33"/>
        <v>803055.87287750922</v>
      </c>
      <c r="H232" s="1">
        <f t="shared" si="31"/>
        <v>1190002.734375</v>
      </c>
      <c r="I232" s="1"/>
      <c r="J232" s="1">
        <f t="shared" si="34"/>
        <v>1993058.6072525093</v>
      </c>
      <c r="K232" s="5"/>
      <c r="M232" s="1"/>
      <c r="N232" s="4"/>
      <c r="O232" s="4"/>
      <c r="P232" s="4"/>
      <c r="X232" s="3">
        <v>46174</v>
      </c>
      <c r="Y232" s="37">
        <v>743038.61189045373</v>
      </c>
      <c r="Z232" s="37">
        <v>821594.21264648437</v>
      </c>
    </row>
    <row r="233" spans="1:26" x14ac:dyDescent="0.2">
      <c r="A233" s="3">
        <v>46204</v>
      </c>
      <c r="B233" s="2">
        <f t="shared" ref="B233:B296" si="36">B221-1</f>
        <v>173</v>
      </c>
      <c r="C233" s="2">
        <f t="shared" si="32"/>
        <v>1</v>
      </c>
      <c r="D233" s="2">
        <f t="shared" si="35"/>
        <v>174</v>
      </c>
      <c r="F233" s="3">
        <v>46204</v>
      </c>
      <c r="G233" s="1">
        <f t="shared" si="33"/>
        <v>696363.80452906806</v>
      </c>
      <c r="H233" s="1">
        <f t="shared" si="31"/>
        <v>1199741.3088378906</v>
      </c>
      <c r="I233" s="1"/>
      <c r="J233" s="1">
        <f t="shared" si="34"/>
        <v>1896105.1133669587</v>
      </c>
      <c r="K233" s="5"/>
      <c r="M233" s="1"/>
      <c r="N233" s="4"/>
      <c r="O233" s="4"/>
      <c r="P233" s="4"/>
      <c r="X233" s="3">
        <v>46204</v>
      </c>
      <c r="Y233" s="37">
        <v>677553.70740939013</v>
      </c>
      <c r="Z233" s="37">
        <v>1112510.7476806641</v>
      </c>
    </row>
    <row r="234" spans="1:26" x14ac:dyDescent="0.2">
      <c r="A234" s="3">
        <v>46235</v>
      </c>
      <c r="B234" s="2">
        <f t="shared" si="36"/>
        <v>173</v>
      </c>
      <c r="C234" s="2">
        <f t="shared" si="32"/>
        <v>1</v>
      </c>
      <c r="D234" s="2">
        <f t="shared" si="35"/>
        <v>174</v>
      </c>
      <c r="F234" s="3">
        <v>46235</v>
      </c>
      <c r="G234" s="1">
        <f t="shared" si="33"/>
        <v>701099.06548127159</v>
      </c>
      <c r="H234" s="1">
        <f t="shared" si="31"/>
        <v>1179781.1279296875</v>
      </c>
      <c r="I234" s="1"/>
      <c r="J234" s="1">
        <f t="shared" si="34"/>
        <v>1880880.1934109591</v>
      </c>
      <c r="K234" s="5"/>
      <c r="M234" s="1"/>
      <c r="N234" s="4"/>
      <c r="O234" s="4"/>
      <c r="P234" s="4"/>
      <c r="X234" s="3">
        <v>46235</v>
      </c>
      <c r="Y234" s="37">
        <v>707227.46607691667</v>
      </c>
      <c r="Z234" s="37">
        <v>1161091.9866943359</v>
      </c>
    </row>
    <row r="235" spans="1:26" x14ac:dyDescent="0.2">
      <c r="A235" s="3">
        <v>46266</v>
      </c>
      <c r="B235" s="2">
        <f t="shared" si="36"/>
        <v>173</v>
      </c>
      <c r="C235" s="2">
        <f t="shared" si="32"/>
        <v>1</v>
      </c>
      <c r="D235" s="2">
        <f t="shared" si="35"/>
        <v>174</v>
      </c>
      <c r="F235" s="3">
        <v>46266</v>
      </c>
      <c r="G235" s="1">
        <f t="shared" si="33"/>
        <v>886792.31626118056</v>
      </c>
      <c r="H235" s="1">
        <f t="shared" si="31"/>
        <v>1149698.73046875</v>
      </c>
      <c r="I235" s="1"/>
      <c r="J235" s="1">
        <f t="shared" si="34"/>
        <v>2036491.0467299307</v>
      </c>
      <c r="K235" s="5"/>
      <c r="M235" s="1"/>
      <c r="N235" s="4"/>
      <c r="O235" s="4"/>
      <c r="P235" s="4"/>
      <c r="X235" s="3">
        <v>46266</v>
      </c>
      <c r="Y235" s="37">
        <v>833666.824589747</v>
      </c>
      <c r="Z235" s="37">
        <v>1015083.7060546875</v>
      </c>
    </row>
    <row r="236" spans="1:26" x14ac:dyDescent="0.2">
      <c r="A236" s="3">
        <v>46296</v>
      </c>
      <c r="B236" s="2">
        <f t="shared" si="36"/>
        <v>173</v>
      </c>
      <c r="C236" s="2">
        <f t="shared" si="32"/>
        <v>1</v>
      </c>
      <c r="D236" s="2">
        <f t="shared" si="35"/>
        <v>174</v>
      </c>
      <c r="F236" s="3">
        <v>46296</v>
      </c>
      <c r="G236" s="1">
        <f t="shared" si="33"/>
        <v>911493.41599764582</v>
      </c>
      <c r="H236" s="1">
        <f t="shared" si="31"/>
        <v>1036289.501953125</v>
      </c>
      <c r="I236" s="1"/>
      <c r="J236" s="1">
        <f t="shared" si="34"/>
        <v>1947782.9179507708</v>
      </c>
      <c r="K236" s="5"/>
      <c r="M236" s="1"/>
      <c r="N236" s="4"/>
      <c r="O236" s="4"/>
      <c r="P236" s="4"/>
      <c r="X236" s="3">
        <v>46296</v>
      </c>
      <c r="Y236" s="37">
        <v>926874.22641636932</v>
      </c>
      <c r="Z236" s="37">
        <v>1020061.2084960938</v>
      </c>
    </row>
    <row r="237" spans="1:26" x14ac:dyDescent="0.2">
      <c r="A237" s="3">
        <v>46327</v>
      </c>
      <c r="B237" s="2">
        <f t="shared" si="36"/>
        <v>173</v>
      </c>
      <c r="C237" s="2">
        <f t="shared" si="32"/>
        <v>1</v>
      </c>
      <c r="D237" s="2">
        <f t="shared" si="35"/>
        <v>174</v>
      </c>
      <c r="F237" s="3">
        <v>46327</v>
      </c>
      <c r="G237" s="1">
        <f t="shared" si="33"/>
        <v>1049301.336214955</v>
      </c>
      <c r="H237" s="1">
        <f t="shared" si="31"/>
        <v>853164.990234375</v>
      </c>
      <c r="I237" s="1"/>
      <c r="J237" s="1">
        <f t="shared" si="34"/>
        <v>1902466.32644933</v>
      </c>
      <c r="K237" s="5"/>
      <c r="M237" s="1"/>
      <c r="N237" s="4"/>
      <c r="O237" s="4"/>
      <c r="P237" s="4"/>
      <c r="X237" s="3">
        <v>46327</v>
      </c>
      <c r="Y237" s="37">
        <v>1011972.2896569117</v>
      </c>
      <c r="Z237" s="37">
        <v>833478.2080078125</v>
      </c>
    </row>
    <row r="238" spans="1:26" x14ac:dyDescent="0.2">
      <c r="A238" s="3">
        <v>46357</v>
      </c>
      <c r="B238" s="2">
        <f t="shared" si="36"/>
        <v>172</v>
      </c>
      <c r="C238" s="2">
        <f t="shared" si="32"/>
        <v>1</v>
      </c>
      <c r="D238" s="2">
        <f t="shared" si="35"/>
        <v>173</v>
      </c>
      <c r="F238" s="3">
        <v>46357</v>
      </c>
      <c r="G238" s="1">
        <f t="shared" si="33"/>
        <v>918246.90286270971</v>
      </c>
      <c r="H238" s="1">
        <f t="shared" si="31"/>
        <v>888172.8515625</v>
      </c>
      <c r="I238" s="1"/>
      <c r="J238" s="1">
        <f t="shared" si="34"/>
        <v>1806419.7544252097</v>
      </c>
      <c r="K238" s="5"/>
      <c r="M238" s="1"/>
      <c r="N238" s="4"/>
      <c r="O238" s="4"/>
      <c r="P238" s="4"/>
      <c r="X238" s="3">
        <v>46357</v>
      </c>
      <c r="Y238" s="37">
        <v>962110.29262895032</v>
      </c>
      <c r="Z238" s="37">
        <v>810090.81665039062</v>
      </c>
    </row>
    <row r="239" spans="1:26" x14ac:dyDescent="0.2">
      <c r="A239" s="3">
        <v>46388</v>
      </c>
      <c r="B239" s="2">
        <f t="shared" si="36"/>
        <v>172</v>
      </c>
      <c r="C239" s="2">
        <f t="shared" si="32"/>
        <v>1</v>
      </c>
      <c r="D239" s="2">
        <f t="shared" si="35"/>
        <v>173</v>
      </c>
      <c r="F239" s="3">
        <v>46388</v>
      </c>
      <c r="G239" s="1">
        <f t="shared" si="33"/>
        <v>841278.37265569787</v>
      </c>
      <c r="H239" s="1">
        <f t="shared" ref="H239:H302" si="37">AVERAGE(H227,H215)</f>
        <v>792397.265625</v>
      </c>
      <c r="I239" s="1"/>
      <c r="J239" s="1">
        <f t="shared" si="34"/>
        <v>1633675.6382806979</v>
      </c>
      <c r="K239" s="5"/>
      <c r="M239" s="1"/>
      <c r="N239" s="4"/>
      <c r="O239" s="4"/>
      <c r="P239" s="4"/>
      <c r="X239" s="3">
        <v>46388</v>
      </c>
      <c r="Y239" s="37">
        <v>823636.15863924299</v>
      </c>
      <c r="Z239" s="37">
        <v>846163.828125</v>
      </c>
    </row>
    <row r="240" spans="1:26" x14ac:dyDescent="0.2">
      <c r="A240" s="3">
        <v>46419</v>
      </c>
      <c r="B240" s="2">
        <f t="shared" si="36"/>
        <v>172</v>
      </c>
      <c r="C240" s="2">
        <f t="shared" si="32"/>
        <v>1</v>
      </c>
      <c r="D240" s="2">
        <f t="shared" si="35"/>
        <v>173</v>
      </c>
      <c r="F240" s="3">
        <v>46419</v>
      </c>
      <c r="G240" s="1">
        <f t="shared" si="33"/>
        <v>953268.82391217269</v>
      </c>
      <c r="H240" s="1">
        <f t="shared" si="37"/>
        <v>741997.265625</v>
      </c>
      <c r="I240" s="1"/>
      <c r="J240" s="1">
        <f t="shared" si="34"/>
        <v>1695266.0895371726</v>
      </c>
      <c r="K240" s="5"/>
      <c r="M240" s="1"/>
      <c r="N240" s="4"/>
      <c r="O240" s="4"/>
      <c r="P240" s="4"/>
      <c r="X240" s="3">
        <v>46419</v>
      </c>
      <c r="Y240" s="37">
        <v>979076.95343118161</v>
      </c>
      <c r="Z240" s="37">
        <v>741157.1630859375</v>
      </c>
    </row>
    <row r="241" spans="1:26" x14ac:dyDescent="0.2">
      <c r="A241" s="3">
        <v>46447</v>
      </c>
      <c r="B241" s="2">
        <f t="shared" si="36"/>
        <v>172</v>
      </c>
      <c r="C241" s="2">
        <f t="shared" si="32"/>
        <v>1</v>
      </c>
      <c r="D241" s="2">
        <f t="shared" si="35"/>
        <v>173</v>
      </c>
      <c r="F241" s="3">
        <v>46447</v>
      </c>
      <c r="G241" s="1">
        <f t="shared" si="33"/>
        <v>1020731.6063073</v>
      </c>
      <c r="H241" s="1">
        <f t="shared" si="37"/>
        <v>885212.0791015625</v>
      </c>
      <c r="I241" s="1"/>
      <c r="J241" s="1">
        <f t="shared" si="34"/>
        <v>1905943.6854088625</v>
      </c>
      <c r="K241" s="5"/>
      <c r="M241" s="1"/>
      <c r="N241" s="4"/>
      <c r="O241" s="4"/>
      <c r="P241" s="4"/>
      <c r="X241" s="3">
        <v>46447</v>
      </c>
      <c r="Y241" s="37">
        <v>1013484.6106527009</v>
      </c>
      <c r="Z241" s="37">
        <v>753758.701171875</v>
      </c>
    </row>
    <row r="242" spans="1:26" x14ac:dyDescent="0.2">
      <c r="A242" s="3">
        <v>46478</v>
      </c>
      <c r="B242" s="2">
        <f t="shared" si="36"/>
        <v>172</v>
      </c>
      <c r="C242" s="2">
        <f t="shared" si="32"/>
        <v>1</v>
      </c>
      <c r="D242" s="2">
        <f t="shared" si="35"/>
        <v>173</v>
      </c>
      <c r="F242" s="3">
        <v>46478</v>
      </c>
      <c r="G242" s="1">
        <f t="shared" si="33"/>
        <v>878345.10807451594</v>
      </c>
      <c r="H242" s="1">
        <f t="shared" si="37"/>
        <v>1005208.88671875</v>
      </c>
      <c r="I242" s="1"/>
      <c r="J242" s="1">
        <f t="shared" si="34"/>
        <v>1883553.9947932661</v>
      </c>
      <c r="K242" s="5"/>
      <c r="M242" s="1"/>
      <c r="N242" s="4"/>
      <c r="O242" s="4"/>
      <c r="P242" s="4"/>
      <c r="X242" s="3">
        <v>46478</v>
      </c>
      <c r="Y242" s="37">
        <v>847619.97402129613</v>
      </c>
      <c r="Z242" s="37">
        <v>857630.8740234375</v>
      </c>
    </row>
    <row r="243" spans="1:26" x14ac:dyDescent="0.2">
      <c r="A243" s="3">
        <v>46508</v>
      </c>
      <c r="B243" s="2">
        <f t="shared" si="36"/>
        <v>172</v>
      </c>
      <c r="C243" s="2">
        <f t="shared" si="32"/>
        <v>1</v>
      </c>
      <c r="D243" s="2">
        <f t="shared" si="35"/>
        <v>173</v>
      </c>
      <c r="F243" s="3">
        <v>46508</v>
      </c>
      <c r="G243" s="1">
        <f t="shared" si="33"/>
        <v>838829.36811175162</v>
      </c>
      <c r="H243" s="1">
        <f t="shared" si="37"/>
        <v>1279545.99609375</v>
      </c>
      <c r="I243" s="1"/>
      <c r="J243" s="1">
        <f t="shared" si="34"/>
        <v>2118375.3642055015</v>
      </c>
      <c r="K243" s="5"/>
      <c r="M243" s="1"/>
      <c r="N243" s="4"/>
      <c r="O243" s="4"/>
      <c r="P243" s="4"/>
      <c r="X243" s="3">
        <v>46508</v>
      </c>
      <c r="Y243" s="37">
        <v>838822.01837583969</v>
      </c>
      <c r="Z243" s="37">
        <v>1380358.30078125</v>
      </c>
    </row>
    <row r="244" spans="1:26" x14ac:dyDescent="0.2">
      <c r="A244" s="3">
        <v>46539</v>
      </c>
      <c r="B244" s="2">
        <f t="shared" si="36"/>
        <v>172</v>
      </c>
      <c r="C244" s="2">
        <f t="shared" si="32"/>
        <v>1</v>
      </c>
      <c r="D244" s="2">
        <f t="shared" si="35"/>
        <v>173</v>
      </c>
      <c r="F244" s="3">
        <v>46539</v>
      </c>
      <c r="G244" s="1">
        <f t="shared" si="33"/>
        <v>800366.5738285738</v>
      </c>
      <c r="H244" s="1">
        <f t="shared" si="37"/>
        <v>1189998.6328125</v>
      </c>
      <c r="I244" s="1"/>
      <c r="J244" s="1">
        <f t="shared" si="34"/>
        <v>1990365.2066410738</v>
      </c>
      <c r="K244" s="5"/>
      <c r="M244" s="1"/>
      <c r="N244" s="4"/>
      <c r="O244" s="4"/>
      <c r="P244" s="4"/>
      <c r="X244" s="3">
        <v>46539</v>
      </c>
      <c r="Y244" s="37">
        <v>740551.47554834513</v>
      </c>
      <c r="Z244" s="37">
        <v>821577.39367675781</v>
      </c>
    </row>
    <row r="245" spans="1:26" x14ac:dyDescent="0.2">
      <c r="A245" s="3">
        <v>46569</v>
      </c>
      <c r="B245" s="2">
        <f t="shared" si="36"/>
        <v>172</v>
      </c>
      <c r="C245" s="2">
        <f t="shared" ref="C245:C308" si="38">C233</f>
        <v>1</v>
      </c>
      <c r="D245" s="2">
        <f t="shared" si="35"/>
        <v>173</v>
      </c>
      <c r="F245" s="3">
        <v>46569</v>
      </c>
      <c r="G245" s="1">
        <f t="shared" si="33"/>
        <v>694031.99493164814</v>
      </c>
      <c r="H245" s="1">
        <f t="shared" si="37"/>
        <v>1199716.4455810548</v>
      </c>
      <c r="I245" s="1"/>
      <c r="J245" s="1">
        <f t="shared" si="34"/>
        <v>1893748.4405127028</v>
      </c>
      <c r="K245" s="5"/>
      <c r="M245" s="1"/>
      <c r="N245" s="4"/>
      <c r="O245" s="4"/>
      <c r="P245" s="4"/>
      <c r="X245" s="3">
        <v>46569</v>
      </c>
      <c r="Y245" s="37">
        <v>675288.48921528948</v>
      </c>
      <c r="Z245" s="37">
        <v>1112504.376159668</v>
      </c>
    </row>
    <row r="246" spans="1:26" x14ac:dyDescent="0.2">
      <c r="A246" s="3">
        <v>46600</v>
      </c>
      <c r="B246" s="2">
        <f t="shared" si="36"/>
        <v>172</v>
      </c>
      <c r="C246" s="2">
        <f t="shared" si="38"/>
        <v>1</v>
      </c>
      <c r="D246" s="2">
        <f t="shared" si="35"/>
        <v>173</v>
      </c>
      <c r="F246" s="3">
        <v>46600</v>
      </c>
      <c r="G246" s="1">
        <f t="shared" si="33"/>
        <v>698754.83393207961</v>
      </c>
      <c r="H246" s="1">
        <f t="shared" si="37"/>
        <v>1179779.4360351563</v>
      </c>
      <c r="I246" s="1"/>
      <c r="J246" s="1">
        <f t="shared" si="34"/>
        <v>1878534.2699672359</v>
      </c>
      <c r="K246" s="5"/>
      <c r="M246" s="1"/>
      <c r="N246" s="4"/>
      <c r="O246" s="4"/>
      <c r="P246" s="4"/>
      <c r="X246" s="3">
        <v>46600</v>
      </c>
      <c r="Y246" s="37">
        <v>704861.53879733209</v>
      </c>
      <c r="Z246" s="37">
        <v>1161094.256652832</v>
      </c>
    </row>
    <row r="247" spans="1:26" x14ac:dyDescent="0.2">
      <c r="A247" s="3">
        <v>46631</v>
      </c>
      <c r="B247" s="2">
        <f t="shared" si="36"/>
        <v>172</v>
      </c>
      <c r="C247" s="2">
        <f t="shared" si="38"/>
        <v>1</v>
      </c>
      <c r="D247" s="2">
        <f t="shared" si="35"/>
        <v>173</v>
      </c>
      <c r="F247" s="3">
        <v>46631</v>
      </c>
      <c r="G247" s="1">
        <f t="shared" si="33"/>
        <v>883820.06775287818</v>
      </c>
      <c r="H247" s="1">
        <f t="shared" si="37"/>
        <v>1149670.634765625</v>
      </c>
      <c r="I247" s="1"/>
      <c r="J247" s="1">
        <f t="shared" si="34"/>
        <v>2033490.7025185032</v>
      </c>
      <c r="K247" s="5"/>
      <c r="M247" s="1"/>
      <c r="N247" s="4"/>
      <c r="O247" s="4"/>
      <c r="P247" s="4"/>
      <c r="X247" s="3">
        <v>46631</v>
      </c>
      <c r="Y247" s="37">
        <v>830882.65065755753</v>
      </c>
      <c r="Z247" s="37">
        <v>1015084.1469726562</v>
      </c>
    </row>
    <row r="248" spans="1:26" x14ac:dyDescent="0.2">
      <c r="A248" s="3">
        <v>46661</v>
      </c>
      <c r="B248" s="2">
        <f t="shared" si="36"/>
        <v>172</v>
      </c>
      <c r="C248" s="2">
        <f t="shared" si="38"/>
        <v>1</v>
      </c>
      <c r="D248" s="2">
        <f t="shared" si="35"/>
        <v>173</v>
      </c>
      <c r="F248" s="3">
        <v>46661</v>
      </c>
      <c r="G248" s="1">
        <f t="shared" si="33"/>
        <v>908445.1856529488</v>
      </c>
      <c r="H248" s="1">
        <f t="shared" si="37"/>
        <v>1036275.2490234375</v>
      </c>
      <c r="I248" s="1"/>
      <c r="J248" s="1">
        <f t="shared" si="34"/>
        <v>1944720.4346763864</v>
      </c>
      <c r="K248" s="5"/>
      <c r="M248" s="1"/>
      <c r="N248" s="4"/>
      <c r="O248" s="4"/>
      <c r="P248" s="4"/>
      <c r="X248" s="3">
        <v>46661</v>
      </c>
      <c r="Y248" s="37">
        <v>923771.54501044413</v>
      </c>
      <c r="Z248" s="37">
        <v>1020050.3957519531</v>
      </c>
    </row>
    <row r="249" spans="1:26" x14ac:dyDescent="0.2">
      <c r="A249" s="3">
        <v>46692</v>
      </c>
      <c r="B249" s="2">
        <f t="shared" si="36"/>
        <v>172</v>
      </c>
      <c r="C249" s="2">
        <f t="shared" si="38"/>
        <v>1</v>
      </c>
      <c r="D249" s="2">
        <f t="shared" si="35"/>
        <v>173</v>
      </c>
      <c r="F249" s="3">
        <v>46692</v>
      </c>
      <c r="G249" s="1">
        <f t="shared" si="33"/>
        <v>1045786.0886386884</v>
      </c>
      <c r="H249" s="1">
        <f t="shared" si="37"/>
        <v>853157.5048828125</v>
      </c>
      <c r="I249" s="1"/>
      <c r="J249" s="1">
        <f t="shared" si="34"/>
        <v>1898943.5935215009</v>
      </c>
      <c r="K249" s="5"/>
      <c r="M249" s="1"/>
      <c r="N249" s="4"/>
      <c r="O249" s="4"/>
      <c r="P249" s="4"/>
      <c r="X249" s="3">
        <v>46692</v>
      </c>
      <c r="Y249" s="37">
        <v>1008589.194167849</v>
      </c>
      <c r="Z249" s="37">
        <v>833474.89599609375</v>
      </c>
    </row>
    <row r="250" spans="1:26" x14ac:dyDescent="0.2">
      <c r="A250" s="3">
        <v>46722</v>
      </c>
      <c r="B250" s="2">
        <f t="shared" si="36"/>
        <v>171</v>
      </c>
      <c r="C250" s="2">
        <f t="shared" si="38"/>
        <v>1</v>
      </c>
      <c r="D250" s="2">
        <f t="shared" si="35"/>
        <v>172</v>
      </c>
      <c r="F250" s="3">
        <v>46722</v>
      </c>
      <c r="G250" s="1">
        <f t="shared" si="33"/>
        <v>915178.60055462364</v>
      </c>
      <c r="H250" s="1">
        <f t="shared" si="37"/>
        <v>888153.57421875</v>
      </c>
      <c r="I250" s="1"/>
      <c r="J250" s="1">
        <f t="shared" si="34"/>
        <v>1803332.1747733736</v>
      </c>
      <c r="K250" s="5"/>
      <c r="M250" s="1"/>
      <c r="N250" s="4"/>
      <c r="O250" s="4"/>
      <c r="P250" s="4"/>
      <c r="X250" s="3">
        <v>46722</v>
      </c>
      <c r="Y250" s="37">
        <v>958886.7053874433</v>
      </c>
      <c r="Z250" s="37">
        <v>810088.09167480469</v>
      </c>
    </row>
    <row r="251" spans="1:26" x14ac:dyDescent="0.2">
      <c r="A251" s="3">
        <v>46753</v>
      </c>
      <c r="B251" s="2">
        <f t="shared" si="36"/>
        <v>171</v>
      </c>
      <c r="C251" s="2">
        <f t="shared" si="38"/>
        <v>1</v>
      </c>
      <c r="D251" s="2">
        <f t="shared" si="35"/>
        <v>172</v>
      </c>
      <c r="F251" s="3">
        <v>46753</v>
      </c>
      <c r="G251" s="1">
        <f t="shared" si="33"/>
        <v>838475.15338824515</v>
      </c>
      <c r="H251" s="1">
        <f t="shared" si="37"/>
        <v>792401.3671875</v>
      </c>
      <c r="I251" s="1"/>
      <c r="J251" s="1">
        <f t="shared" si="34"/>
        <v>1630876.520575745</v>
      </c>
      <c r="K251" s="5"/>
      <c r="M251" s="1"/>
      <c r="N251" s="4"/>
      <c r="O251" s="4"/>
      <c r="P251" s="4"/>
      <c r="X251" s="3">
        <v>46753</v>
      </c>
      <c r="Y251" s="37">
        <v>820895.02168637328</v>
      </c>
      <c r="Z251" s="37">
        <v>846158.0859375</v>
      </c>
    </row>
    <row r="252" spans="1:26" x14ac:dyDescent="0.2">
      <c r="A252" s="3">
        <v>46784</v>
      </c>
      <c r="B252" s="2">
        <f t="shared" si="36"/>
        <v>171</v>
      </c>
      <c r="C252" s="2">
        <f t="shared" si="38"/>
        <v>1</v>
      </c>
      <c r="D252" s="2">
        <f t="shared" si="35"/>
        <v>172</v>
      </c>
      <c r="F252" s="3">
        <v>46784</v>
      </c>
      <c r="G252" s="1">
        <f t="shared" si="33"/>
        <v>950096.76770563691</v>
      </c>
      <c r="H252" s="1">
        <f t="shared" si="37"/>
        <v>742001.3671875</v>
      </c>
      <c r="I252" s="1"/>
      <c r="J252" s="1">
        <f t="shared" si="34"/>
        <v>1692098.134893137</v>
      </c>
      <c r="K252" s="5"/>
      <c r="M252" s="1"/>
      <c r="N252" s="4"/>
      <c r="O252" s="4"/>
      <c r="P252" s="4"/>
      <c r="X252" s="3">
        <v>46784</v>
      </c>
      <c r="Y252" s="37">
        <v>975814.07934804005</v>
      </c>
      <c r="Z252" s="37">
        <v>741161.41845703125</v>
      </c>
    </row>
    <row r="253" spans="1:26" x14ac:dyDescent="0.2">
      <c r="A253" s="3">
        <v>46813</v>
      </c>
      <c r="B253" s="2">
        <f t="shared" si="36"/>
        <v>171</v>
      </c>
      <c r="C253" s="2">
        <f t="shared" si="38"/>
        <v>1</v>
      </c>
      <c r="D253" s="2">
        <f t="shared" si="35"/>
        <v>172</v>
      </c>
      <c r="F253" s="3">
        <v>46813</v>
      </c>
      <c r="G253" s="1">
        <f t="shared" si="33"/>
        <v>1017333.268595116</v>
      </c>
      <c r="H253" s="1">
        <f t="shared" si="37"/>
        <v>885189.96044921875</v>
      </c>
      <c r="I253" s="1"/>
      <c r="J253" s="1">
        <f t="shared" si="34"/>
        <v>1902523.2290443347</v>
      </c>
      <c r="K253" s="5"/>
      <c r="M253" s="1"/>
      <c r="N253" s="4"/>
      <c r="O253" s="4"/>
      <c r="P253" s="4"/>
      <c r="X253" s="3">
        <v>46813</v>
      </c>
      <c r="Y253" s="37">
        <v>1010111.7748567498</v>
      </c>
      <c r="Z253" s="37">
        <v>753760.6494140625</v>
      </c>
    </row>
    <row r="254" spans="1:26" x14ac:dyDescent="0.2">
      <c r="A254" s="3">
        <v>46844</v>
      </c>
      <c r="B254" s="2">
        <f t="shared" si="36"/>
        <v>171</v>
      </c>
      <c r="C254" s="2">
        <f t="shared" si="38"/>
        <v>1</v>
      </c>
      <c r="D254" s="2">
        <f t="shared" si="35"/>
        <v>172</v>
      </c>
      <c r="F254" s="3">
        <v>46844</v>
      </c>
      <c r="G254" s="1">
        <f t="shared" si="33"/>
        <v>875415.29621989233</v>
      </c>
      <c r="H254" s="1">
        <f t="shared" si="37"/>
        <v>1005195.556640625</v>
      </c>
      <c r="I254" s="1"/>
      <c r="J254" s="1">
        <f t="shared" si="34"/>
        <v>1880610.8528605173</v>
      </c>
      <c r="K254" s="5"/>
      <c r="M254" s="1"/>
      <c r="N254" s="4"/>
      <c r="O254" s="4"/>
      <c r="P254" s="4"/>
      <c r="X254" s="3">
        <v>46844</v>
      </c>
      <c r="Y254" s="37">
        <v>844798.28280482581</v>
      </c>
      <c r="Z254" s="37">
        <v>857644.56298828125</v>
      </c>
    </row>
    <row r="255" spans="1:26" x14ac:dyDescent="0.2">
      <c r="A255" s="3">
        <v>46874</v>
      </c>
      <c r="B255" s="2">
        <f t="shared" si="36"/>
        <v>171</v>
      </c>
      <c r="C255" s="2">
        <f t="shared" si="38"/>
        <v>1</v>
      </c>
      <c r="D255" s="2">
        <f t="shared" si="35"/>
        <v>172</v>
      </c>
      <c r="F255" s="3">
        <v>46874</v>
      </c>
      <c r="G255" s="1">
        <f t="shared" si="33"/>
        <v>836040.7253323074</v>
      </c>
      <c r="H255" s="1">
        <f t="shared" si="37"/>
        <v>1279627.001953125</v>
      </c>
      <c r="I255" s="1"/>
      <c r="J255" s="1">
        <f t="shared" si="34"/>
        <v>2115667.7272854326</v>
      </c>
      <c r="K255" s="5"/>
      <c r="M255" s="1"/>
      <c r="N255" s="4"/>
      <c r="O255" s="4"/>
      <c r="P255" s="4"/>
      <c r="X255" s="3">
        <v>46874</v>
      </c>
      <c r="Y255" s="37">
        <v>836033.40145985095</v>
      </c>
      <c r="Z255" s="37">
        <v>1380420.849609375</v>
      </c>
    </row>
    <row r="256" spans="1:26" x14ac:dyDescent="0.2">
      <c r="A256" s="3">
        <v>46905</v>
      </c>
      <c r="B256" s="2">
        <f t="shared" si="36"/>
        <v>171</v>
      </c>
      <c r="C256" s="2">
        <f t="shared" si="38"/>
        <v>1</v>
      </c>
      <c r="D256" s="2">
        <f t="shared" si="35"/>
        <v>172</v>
      </c>
      <c r="F256" s="3">
        <v>46905</v>
      </c>
      <c r="G256" s="1">
        <f t="shared" si="33"/>
        <v>797702.66723627632</v>
      </c>
      <c r="H256" s="1">
        <f t="shared" si="37"/>
        <v>1190000.68359375</v>
      </c>
      <c r="I256" s="1"/>
      <c r="J256" s="1">
        <f t="shared" si="34"/>
        <v>1987703.3508300264</v>
      </c>
      <c r="K256" s="5"/>
      <c r="M256" s="1"/>
      <c r="N256" s="4"/>
      <c r="O256" s="4"/>
      <c r="P256" s="4"/>
      <c r="X256" s="3">
        <v>46905</v>
      </c>
      <c r="Y256" s="37">
        <v>738086.0685008025</v>
      </c>
      <c r="Z256" s="37">
        <v>821585.80316162109</v>
      </c>
    </row>
    <row r="257" spans="1:26" x14ac:dyDescent="0.2">
      <c r="A257" s="3">
        <v>46935</v>
      </c>
      <c r="B257" s="2">
        <f t="shared" si="36"/>
        <v>171</v>
      </c>
      <c r="C257" s="2">
        <f t="shared" si="38"/>
        <v>1</v>
      </c>
      <c r="D257" s="2">
        <f t="shared" si="35"/>
        <v>172</v>
      </c>
      <c r="F257" s="3">
        <v>46935</v>
      </c>
      <c r="G257" s="1">
        <f t="shared" si="33"/>
        <v>691721.91023170622</v>
      </c>
      <c r="H257" s="1">
        <f t="shared" si="37"/>
        <v>1199728.8772094727</v>
      </c>
      <c r="I257" s="1"/>
      <c r="J257" s="1">
        <f t="shared" si="34"/>
        <v>1891450.7874411789</v>
      </c>
      <c r="K257" s="5"/>
      <c r="M257" s="1"/>
      <c r="N257" s="4"/>
      <c r="O257" s="4"/>
      <c r="P257" s="4"/>
      <c r="X257" s="3">
        <v>46935</v>
      </c>
      <c r="Y257" s="37">
        <v>673038.99282077805</v>
      </c>
      <c r="Z257" s="37">
        <v>1112507.561920166</v>
      </c>
    </row>
    <row r="258" spans="1:26" x14ac:dyDescent="0.2">
      <c r="A258" s="3">
        <v>46966</v>
      </c>
      <c r="B258" s="2">
        <f t="shared" si="36"/>
        <v>171</v>
      </c>
      <c r="C258" s="2">
        <f t="shared" si="38"/>
        <v>1</v>
      </c>
      <c r="D258" s="2">
        <f t="shared" si="35"/>
        <v>172</v>
      </c>
      <c r="F258" s="3">
        <v>46966</v>
      </c>
      <c r="G258" s="1">
        <f t="shared" si="33"/>
        <v>696427.31495814223</v>
      </c>
      <c r="H258" s="1">
        <f t="shared" si="37"/>
        <v>1179780.2819824219</v>
      </c>
      <c r="I258" s="1"/>
      <c r="J258" s="1">
        <f t="shared" si="34"/>
        <v>1876207.596940564</v>
      </c>
      <c r="K258" s="5"/>
      <c r="M258" s="1"/>
      <c r="N258" s="4"/>
      <c r="O258" s="4"/>
      <c r="P258" s="4"/>
      <c r="X258" s="3">
        <v>46966</v>
      </c>
      <c r="Y258" s="37">
        <v>702514.2799249388</v>
      </c>
      <c r="Z258" s="37">
        <v>1161093.121673584</v>
      </c>
    </row>
    <row r="259" spans="1:26" x14ac:dyDescent="0.2">
      <c r="A259" s="3">
        <v>46997</v>
      </c>
      <c r="B259" s="2">
        <f t="shared" si="36"/>
        <v>171</v>
      </c>
      <c r="C259" s="2">
        <f t="shared" si="38"/>
        <v>1</v>
      </c>
      <c r="D259" s="2">
        <f t="shared" si="35"/>
        <v>172</v>
      </c>
      <c r="F259" s="3">
        <v>46997</v>
      </c>
      <c r="G259" s="1">
        <f t="shared" si="33"/>
        <v>880879.66104699427</v>
      </c>
      <c r="H259" s="1">
        <f t="shared" si="37"/>
        <v>1149684.6826171875</v>
      </c>
      <c r="I259" s="1"/>
      <c r="J259" s="1">
        <f t="shared" si="34"/>
        <v>2030564.3436641819</v>
      </c>
      <c r="K259" s="5"/>
      <c r="M259" s="1"/>
      <c r="N259" s="4"/>
      <c r="O259" s="4"/>
      <c r="P259" s="4"/>
      <c r="X259" s="3">
        <v>46997</v>
      </c>
      <c r="Y259" s="37">
        <v>828113.36393553391</v>
      </c>
      <c r="Z259" s="37">
        <v>1015083.9265136719</v>
      </c>
    </row>
    <row r="260" spans="1:26" x14ac:dyDescent="0.2">
      <c r="A260" s="3">
        <v>47027</v>
      </c>
      <c r="B260" s="2">
        <f t="shared" si="36"/>
        <v>171</v>
      </c>
      <c r="C260" s="2">
        <f t="shared" si="38"/>
        <v>1</v>
      </c>
      <c r="D260" s="2">
        <f t="shared" si="35"/>
        <v>172</v>
      </c>
      <c r="F260" s="3">
        <v>47027</v>
      </c>
      <c r="G260" s="1">
        <f t="shared" ref="G260:G323" si="39">AVERAGE(G248,G236)*0.995</f>
        <v>905419.45432117092</v>
      </c>
      <c r="H260" s="1">
        <f t="shared" si="37"/>
        <v>1036282.3754882813</v>
      </c>
      <c r="I260" s="1"/>
      <c r="J260" s="1">
        <f t="shared" si="34"/>
        <v>1941701.8298094522</v>
      </c>
      <c r="K260" s="5"/>
      <c r="M260" s="1"/>
      <c r="N260" s="4"/>
      <c r="O260" s="4"/>
      <c r="P260" s="4"/>
      <c r="X260" s="3">
        <v>47027</v>
      </c>
      <c r="Y260" s="37">
        <v>920696.27128483972</v>
      </c>
      <c r="Z260" s="37">
        <v>1020055.8021240234</v>
      </c>
    </row>
    <row r="261" spans="1:26" x14ac:dyDescent="0.2">
      <c r="A261" s="3">
        <v>47058</v>
      </c>
      <c r="B261" s="2">
        <f t="shared" si="36"/>
        <v>171</v>
      </c>
      <c r="C261" s="2">
        <f t="shared" si="38"/>
        <v>1</v>
      </c>
      <c r="D261" s="2">
        <f t="shared" si="35"/>
        <v>172</v>
      </c>
      <c r="F261" s="3">
        <v>47058</v>
      </c>
      <c r="G261" s="1">
        <f t="shared" si="39"/>
        <v>1042305.9938646876</v>
      </c>
      <c r="H261" s="1">
        <f t="shared" si="37"/>
        <v>853161.24755859375</v>
      </c>
      <c r="I261" s="1"/>
      <c r="J261" s="1">
        <f t="shared" si="34"/>
        <v>1895467.2414232814</v>
      </c>
      <c r="K261" s="5"/>
      <c r="M261" s="1"/>
      <c r="N261" s="4"/>
      <c r="O261" s="4"/>
      <c r="P261" s="4"/>
      <c r="X261" s="3">
        <v>47058</v>
      </c>
      <c r="Y261" s="37">
        <v>1005229.3382028184</v>
      </c>
      <c r="Z261" s="37">
        <v>833476.55200195312</v>
      </c>
    </row>
    <row r="262" spans="1:26" x14ac:dyDescent="0.2">
      <c r="A262" s="3">
        <v>47088</v>
      </c>
      <c r="B262" s="2">
        <f t="shared" si="36"/>
        <v>170</v>
      </c>
      <c r="C262" s="2">
        <f t="shared" si="38"/>
        <v>1</v>
      </c>
      <c r="D262" s="2">
        <f t="shared" si="35"/>
        <v>171</v>
      </c>
      <c r="F262" s="3">
        <v>47088</v>
      </c>
      <c r="G262" s="1">
        <f t="shared" si="39"/>
        <v>912129.18795012333</v>
      </c>
      <c r="H262" s="1">
        <f t="shared" si="37"/>
        <v>888163.212890625</v>
      </c>
      <c r="I262" s="1"/>
      <c r="J262" s="1">
        <f t="shared" si="34"/>
        <v>1800292.4008407483</v>
      </c>
      <c r="K262" s="5"/>
      <c r="M262" s="1"/>
      <c r="N262" s="4"/>
      <c r="O262" s="4"/>
      <c r="P262" s="4"/>
      <c r="X262" s="3">
        <v>47088</v>
      </c>
      <c r="Y262" s="37">
        <v>955696.00651315588</v>
      </c>
      <c r="Z262" s="37">
        <v>810089.45416259766</v>
      </c>
    </row>
    <row r="263" spans="1:26" x14ac:dyDescent="0.2">
      <c r="A263" s="3">
        <v>47119</v>
      </c>
      <c r="B263" s="2">
        <f t="shared" si="36"/>
        <v>170</v>
      </c>
      <c r="C263" s="2">
        <f t="shared" si="38"/>
        <v>1</v>
      </c>
      <c r="D263" s="2">
        <f t="shared" si="35"/>
        <v>171</v>
      </c>
      <c r="F263" s="3">
        <v>47119</v>
      </c>
      <c r="G263" s="1">
        <f t="shared" si="39"/>
        <v>835677.37920686172</v>
      </c>
      <c r="H263" s="1">
        <f t="shared" si="37"/>
        <v>792399.31640625</v>
      </c>
      <c r="I263" s="1"/>
      <c r="J263" s="1">
        <f t="shared" si="34"/>
        <v>1628076.6956131118</v>
      </c>
      <c r="K263" s="5"/>
      <c r="M263" s="1"/>
      <c r="N263" s="4"/>
      <c r="O263" s="4"/>
      <c r="P263" s="4"/>
      <c r="X263" s="3">
        <v>47119</v>
      </c>
      <c r="Y263" s="37">
        <v>818154.26221199404</v>
      </c>
      <c r="Z263" s="37">
        <v>846160.95703125</v>
      </c>
    </row>
    <row r="264" spans="1:26" x14ac:dyDescent="0.2">
      <c r="A264" s="3">
        <v>47150</v>
      </c>
      <c r="B264" s="2">
        <f t="shared" si="36"/>
        <v>170</v>
      </c>
      <c r="C264" s="2">
        <f t="shared" si="38"/>
        <v>1</v>
      </c>
      <c r="D264" s="2">
        <f t="shared" si="35"/>
        <v>171</v>
      </c>
      <c r="F264" s="3">
        <v>47150</v>
      </c>
      <c r="G264" s="1">
        <f t="shared" si="39"/>
        <v>946924.38182986027</v>
      </c>
      <c r="H264" s="1">
        <f t="shared" si="37"/>
        <v>741999.31640625</v>
      </c>
      <c r="I264" s="1"/>
      <c r="J264" s="1">
        <f t="shared" si="34"/>
        <v>1688923.6982361102</v>
      </c>
      <c r="K264" s="5"/>
      <c r="M264" s="1"/>
      <c r="N264" s="4"/>
      <c r="O264" s="4"/>
      <c r="P264" s="4"/>
      <c r="X264" s="3">
        <v>47150</v>
      </c>
      <c r="Y264" s="37">
        <v>972558.28880766279</v>
      </c>
      <c r="Z264" s="37">
        <v>741159.29077148437</v>
      </c>
    </row>
    <row r="265" spans="1:26" x14ac:dyDescent="0.2">
      <c r="A265" s="3">
        <v>47178</v>
      </c>
      <c r="B265" s="2">
        <f t="shared" si="36"/>
        <v>170</v>
      </c>
      <c r="C265" s="2">
        <f t="shared" si="38"/>
        <v>1</v>
      </c>
      <c r="D265" s="2">
        <f t="shared" si="35"/>
        <v>171</v>
      </c>
      <c r="F265" s="3">
        <v>47178</v>
      </c>
      <c r="G265" s="1">
        <f t="shared" si="39"/>
        <v>1013937.275263952</v>
      </c>
      <c r="H265" s="1">
        <f t="shared" si="37"/>
        <v>885201.01977539063</v>
      </c>
      <c r="I265" s="1"/>
      <c r="J265" s="1">
        <f t="shared" si="34"/>
        <v>1899138.2950393427</v>
      </c>
      <c r="K265" s="5"/>
      <c r="M265" s="1"/>
      <c r="N265" s="4"/>
      <c r="O265" s="4"/>
      <c r="P265" s="4"/>
      <c r="X265" s="3">
        <v>47178</v>
      </c>
      <c r="Y265" s="37">
        <v>1006739.2017909517</v>
      </c>
      <c r="Z265" s="37">
        <v>753759.67529296875</v>
      </c>
    </row>
    <row r="266" spans="1:26" x14ac:dyDescent="0.2">
      <c r="A266" s="3">
        <v>47209</v>
      </c>
      <c r="B266" s="2">
        <f t="shared" si="36"/>
        <v>170</v>
      </c>
      <c r="C266" s="2">
        <f t="shared" si="38"/>
        <v>1</v>
      </c>
      <c r="D266" s="2">
        <f t="shared" si="35"/>
        <v>171</v>
      </c>
      <c r="F266" s="3">
        <v>47209</v>
      </c>
      <c r="G266" s="1">
        <f t="shared" si="39"/>
        <v>872495.80113646819</v>
      </c>
      <c r="H266" s="1">
        <f t="shared" si="37"/>
        <v>1005202.2216796875</v>
      </c>
      <c r="I266" s="1"/>
      <c r="J266" s="1">
        <f t="shared" si="34"/>
        <v>1877698.0228161556</v>
      </c>
      <c r="K266" s="5"/>
      <c r="M266" s="1"/>
      <c r="N266" s="4"/>
      <c r="O266" s="4"/>
      <c r="P266" s="4"/>
      <c r="X266" s="3">
        <v>47209</v>
      </c>
      <c r="Y266" s="37">
        <v>841978.08277099556</v>
      </c>
      <c r="Z266" s="37">
        <v>857637.71850585937</v>
      </c>
    </row>
    <row r="267" spans="1:26" x14ac:dyDescent="0.2">
      <c r="A267" s="3">
        <v>47239</v>
      </c>
      <c r="B267" s="2">
        <f t="shared" si="36"/>
        <v>170</v>
      </c>
      <c r="C267" s="2">
        <f t="shared" si="38"/>
        <v>1</v>
      </c>
      <c r="D267" s="2">
        <f t="shared" si="35"/>
        <v>171</v>
      </c>
      <c r="F267" s="3">
        <v>47239</v>
      </c>
      <c r="G267" s="1">
        <f t="shared" si="39"/>
        <v>833247.87148841936</v>
      </c>
      <c r="H267" s="1">
        <f t="shared" si="37"/>
        <v>1279586.4990234375</v>
      </c>
      <c r="I267" s="1"/>
      <c r="J267" s="1">
        <f t="shared" ref="J267:J330" si="40">SUM(G267:H267)</f>
        <v>2112834.3705118569</v>
      </c>
      <c r="K267" s="5"/>
      <c r="M267" s="1"/>
      <c r="N267" s="4"/>
      <c r="O267" s="4"/>
      <c r="P267" s="4"/>
      <c r="X267" s="3">
        <v>47239</v>
      </c>
      <c r="Y267" s="37">
        <v>833240.57136825612</v>
      </c>
      <c r="Z267" s="37">
        <v>1380389.5751953125</v>
      </c>
    </row>
    <row r="268" spans="1:26" x14ac:dyDescent="0.2">
      <c r="A268" s="3">
        <v>47270</v>
      </c>
      <c r="B268" s="2">
        <f t="shared" si="36"/>
        <v>170</v>
      </c>
      <c r="C268" s="2">
        <f t="shared" si="38"/>
        <v>1</v>
      </c>
      <c r="D268" s="2">
        <f t="shared" ref="D268:D331" si="41">SUM(B268:C268)</f>
        <v>171</v>
      </c>
      <c r="F268" s="3">
        <v>47270</v>
      </c>
      <c r="G268" s="1">
        <f t="shared" si="39"/>
        <v>795039.44742976304</v>
      </c>
      <c r="H268" s="1">
        <f t="shared" si="37"/>
        <v>1189999.658203125</v>
      </c>
      <c r="I268" s="1"/>
      <c r="J268" s="1">
        <f t="shared" si="40"/>
        <v>1985039.1056328882</v>
      </c>
      <c r="K268" s="5"/>
      <c r="M268" s="1"/>
      <c r="N268" s="4"/>
      <c r="O268" s="4"/>
      <c r="P268" s="4"/>
      <c r="X268" s="3">
        <v>47270</v>
      </c>
      <c r="Y268" s="37">
        <v>735622.17816445092</v>
      </c>
      <c r="Z268" s="37">
        <v>821581.59841918945</v>
      </c>
    </row>
    <row r="269" spans="1:26" x14ac:dyDescent="0.2">
      <c r="A269" s="3">
        <v>47300</v>
      </c>
      <c r="B269" s="2">
        <f t="shared" si="36"/>
        <v>170</v>
      </c>
      <c r="C269" s="2">
        <f t="shared" si="38"/>
        <v>1</v>
      </c>
      <c r="D269" s="2">
        <f t="shared" si="41"/>
        <v>171</v>
      </c>
      <c r="F269" s="3">
        <v>47300</v>
      </c>
      <c r="G269" s="1">
        <f t="shared" si="39"/>
        <v>689412.56781876879</v>
      </c>
      <c r="H269" s="1">
        <f t="shared" si="37"/>
        <v>1199722.6613952639</v>
      </c>
      <c r="I269" s="1"/>
      <c r="J269" s="1">
        <f t="shared" si="40"/>
        <v>1889135.2292140326</v>
      </c>
      <c r="K269" s="5"/>
      <c r="M269" s="1"/>
      <c r="N269" s="4"/>
      <c r="O269" s="4"/>
      <c r="P269" s="4"/>
      <c r="X269" s="3">
        <v>47300</v>
      </c>
      <c r="Y269" s="37">
        <v>670792.92231294361</v>
      </c>
      <c r="Z269" s="37">
        <v>1112505.969039917</v>
      </c>
    </row>
    <row r="270" spans="1:26" x14ac:dyDescent="0.2">
      <c r="A270" s="3">
        <v>47331</v>
      </c>
      <c r="B270" s="2">
        <f t="shared" si="36"/>
        <v>170</v>
      </c>
      <c r="C270" s="2">
        <f t="shared" si="38"/>
        <v>1</v>
      </c>
      <c r="D270" s="2">
        <f t="shared" si="41"/>
        <v>171</v>
      </c>
      <c r="F270" s="3">
        <v>47331</v>
      </c>
      <c r="G270" s="1">
        <f t="shared" si="39"/>
        <v>694103.11907288537</v>
      </c>
      <c r="H270" s="1">
        <f t="shared" si="37"/>
        <v>1179779.8590087891</v>
      </c>
      <c r="I270" s="1"/>
      <c r="J270" s="1">
        <f t="shared" si="40"/>
        <v>1873882.9780816743</v>
      </c>
      <c r="K270" s="5"/>
      <c r="M270" s="1"/>
      <c r="N270" s="4"/>
      <c r="O270" s="4"/>
      <c r="P270" s="4"/>
      <c r="X270" s="3">
        <v>47331</v>
      </c>
      <c r="Y270" s="37">
        <v>700169.46981432976</v>
      </c>
      <c r="Z270" s="37">
        <v>1161093.689163208</v>
      </c>
    </row>
    <row r="271" spans="1:26" x14ac:dyDescent="0.2">
      <c r="A271" s="3">
        <v>47362</v>
      </c>
      <c r="B271" s="2">
        <f t="shared" si="36"/>
        <v>170</v>
      </c>
      <c r="C271" s="2">
        <f t="shared" si="38"/>
        <v>1</v>
      </c>
      <c r="D271" s="2">
        <f t="shared" si="41"/>
        <v>171</v>
      </c>
      <c r="F271" s="3">
        <v>47362</v>
      </c>
      <c r="G271" s="1">
        <f t="shared" si="39"/>
        <v>877938.11507793656</v>
      </c>
      <c r="H271" s="1">
        <f t="shared" si="37"/>
        <v>1149677.6586914062</v>
      </c>
      <c r="I271" s="1"/>
      <c r="J271" s="1">
        <f t="shared" si="40"/>
        <v>2027615.7737693428</v>
      </c>
      <c r="K271" s="5"/>
      <c r="M271" s="1"/>
      <c r="N271" s="4"/>
      <c r="O271" s="4"/>
      <c r="P271" s="4"/>
      <c r="X271" s="3">
        <v>47362</v>
      </c>
      <c r="Y271" s="37">
        <v>825350.51726006297</v>
      </c>
      <c r="Z271" s="37">
        <v>1015084.0367431641</v>
      </c>
    </row>
    <row r="272" spans="1:26" x14ac:dyDescent="0.2">
      <c r="A272" s="3">
        <v>47392</v>
      </c>
      <c r="B272" s="2">
        <f t="shared" si="36"/>
        <v>170</v>
      </c>
      <c r="C272" s="2">
        <f t="shared" si="38"/>
        <v>1</v>
      </c>
      <c r="D272" s="2">
        <f t="shared" si="41"/>
        <v>171</v>
      </c>
      <c r="F272" s="3">
        <v>47392</v>
      </c>
      <c r="G272" s="1">
        <f t="shared" si="39"/>
        <v>902397.65838712454</v>
      </c>
      <c r="H272" s="1">
        <f t="shared" si="37"/>
        <v>1036278.8122558594</v>
      </c>
      <c r="I272" s="1"/>
      <c r="J272" s="1">
        <f t="shared" si="40"/>
        <v>1938676.4706429839</v>
      </c>
      <c r="K272" s="5"/>
      <c r="M272" s="1"/>
      <c r="N272" s="4"/>
      <c r="O272" s="4"/>
      <c r="P272" s="4"/>
      <c r="X272" s="3">
        <v>47392</v>
      </c>
      <c r="Y272" s="37">
        <v>917622.7386069037</v>
      </c>
      <c r="Z272" s="37">
        <v>1020053.0989379883</v>
      </c>
    </row>
    <row r="273" spans="1:26" x14ac:dyDescent="0.2">
      <c r="A273" s="3">
        <v>47423</v>
      </c>
      <c r="B273" s="2">
        <f t="shared" si="36"/>
        <v>170</v>
      </c>
      <c r="C273" s="2">
        <f t="shared" si="38"/>
        <v>1</v>
      </c>
      <c r="D273" s="2">
        <f t="shared" si="41"/>
        <v>171</v>
      </c>
      <c r="F273" s="3">
        <v>47423</v>
      </c>
      <c r="G273" s="1">
        <f t="shared" si="39"/>
        <v>1038825.8110454296</v>
      </c>
      <c r="H273" s="1">
        <f t="shared" si="37"/>
        <v>853159.37622070312</v>
      </c>
      <c r="I273" s="1"/>
      <c r="J273" s="1">
        <f t="shared" si="40"/>
        <v>1891985.1872661328</v>
      </c>
      <c r="K273" s="5"/>
      <c r="M273" s="1"/>
      <c r="N273" s="4"/>
      <c r="O273" s="4"/>
      <c r="P273" s="4"/>
      <c r="X273" s="3">
        <v>47423</v>
      </c>
      <c r="Y273" s="37">
        <v>1001874.719854407</v>
      </c>
      <c r="Z273" s="37">
        <v>833475.72399902344</v>
      </c>
    </row>
    <row r="274" spans="1:26" x14ac:dyDescent="0.2">
      <c r="A274" s="3">
        <v>47453</v>
      </c>
      <c r="B274" s="2">
        <f t="shared" si="36"/>
        <v>169</v>
      </c>
      <c r="C274" s="2">
        <f t="shared" si="38"/>
        <v>1</v>
      </c>
      <c r="D274" s="2">
        <f t="shared" si="41"/>
        <v>170</v>
      </c>
      <c r="F274" s="3">
        <v>47453</v>
      </c>
      <c r="G274" s="1">
        <f t="shared" si="39"/>
        <v>909085.6247811116</v>
      </c>
      <c r="H274" s="1">
        <f t="shared" si="37"/>
        <v>888158.3935546875</v>
      </c>
      <c r="I274" s="1"/>
      <c r="J274" s="1">
        <f t="shared" si="40"/>
        <v>1797244.0183357992</v>
      </c>
      <c r="K274" s="5"/>
      <c r="M274" s="1"/>
      <c r="N274" s="4"/>
      <c r="O274" s="4"/>
      <c r="P274" s="4"/>
      <c r="X274" s="3">
        <v>47453</v>
      </c>
      <c r="Y274" s="37">
        <v>952504.89917054819</v>
      </c>
      <c r="Z274" s="37">
        <v>810088.77291870117</v>
      </c>
    </row>
    <row r="275" spans="1:26" x14ac:dyDescent="0.2">
      <c r="A275" s="3">
        <v>47484</v>
      </c>
      <c r="B275" s="2">
        <f t="shared" si="36"/>
        <v>169</v>
      </c>
      <c r="C275" s="2">
        <f t="shared" si="38"/>
        <v>1</v>
      </c>
      <c r="D275" s="2">
        <f t="shared" si="41"/>
        <v>170</v>
      </c>
      <c r="F275" s="3">
        <v>47484</v>
      </c>
      <c r="G275" s="1">
        <f t="shared" si="39"/>
        <v>832890.88496606564</v>
      </c>
      <c r="H275" s="1">
        <f t="shared" si="37"/>
        <v>792400.341796875</v>
      </c>
      <c r="I275" s="1"/>
      <c r="J275" s="1">
        <f t="shared" si="40"/>
        <v>1625291.2267629406</v>
      </c>
      <c r="K275" s="5"/>
      <c r="M275" s="1"/>
      <c r="N275" s="4"/>
      <c r="O275" s="4"/>
      <c r="P275" s="4"/>
      <c r="X275" s="3">
        <v>47484</v>
      </c>
      <c r="Y275" s="37">
        <v>815427.01873943768</v>
      </c>
      <c r="Z275" s="37">
        <v>846159.521484375</v>
      </c>
    </row>
    <row r="276" spans="1:26" x14ac:dyDescent="0.2">
      <c r="A276" s="3">
        <v>47515</v>
      </c>
      <c r="B276" s="2">
        <f t="shared" si="36"/>
        <v>169</v>
      </c>
      <c r="C276" s="2">
        <f t="shared" si="38"/>
        <v>1</v>
      </c>
      <c r="D276" s="2">
        <f t="shared" si="41"/>
        <v>170</v>
      </c>
      <c r="F276" s="3">
        <v>47515</v>
      </c>
      <c r="G276" s="1">
        <f t="shared" si="39"/>
        <v>943768.0218939099</v>
      </c>
      <c r="H276" s="1">
        <f t="shared" si="37"/>
        <v>742000.341796875</v>
      </c>
      <c r="I276" s="1"/>
      <c r="J276" s="1">
        <f t="shared" si="40"/>
        <v>1685768.3636907849</v>
      </c>
      <c r="K276" s="5"/>
      <c r="M276" s="1"/>
      <c r="N276" s="4"/>
      <c r="O276" s="4"/>
      <c r="P276" s="4"/>
      <c r="X276" s="3">
        <v>47515</v>
      </c>
      <c r="Y276" s="37">
        <v>969315.25315746223</v>
      </c>
      <c r="Z276" s="37">
        <v>741160.35461425781</v>
      </c>
    </row>
    <row r="277" spans="1:26" x14ac:dyDescent="0.2">
      <c r="A277" s="3">
        <v>47543</v>
      </c>
      <c r="B277" s="2">
        <f t="shared" si="36"/>
        <v>169</v>
      </c>
      <c r="C277" s="2">
        <f t="shared" si="38"/>
        <v>1</v>
      </c>
      <c r="D277" s="2">
        <f t="shared" si="41"/>
        <v>170</v>
      </c>
      <c r="F277" s="3">
        <v>47543</v>
      </c>
      <c r="G277" s="1">
        <f t="shared" si="39"/>
        <v>1010557.0955698863</v>
      </c>
      <c r="H277" s="1">
        <f t="shared" si="37"/>
        <v>885195.49011230469</v>
      </c>
      <c r="I277" s="1"/>
      <c r="J277" s="1">
        <f t="shared" si="40"/>
        <v>1895752.585682191</v>
      </c>
      <c r="K277" s="5"/>
      <c r="M277" s="1"/>
      <c r="N277" s="4"/>
      <c r="O277" s="4"/>
      <c r="P277" s="4"/>
      <c r="X277" s="3">
        <v>47543</v>
      </c>
      <c r="Y277" s="37">
        <v>1003383.3608822315</v>
      </c>
      <c r="Z277" s="37">
        <v>753760.16235351563</v>
      </c>
    </row>
    <row r="278" spans="1:26" x14ac:dyDescent="0.2">
      <c r="A278" s="3">
        <v>47574</v>
      </c>
      <c r="B278" s="2">
        <f t="shared" si="36"/>
        <v>169</v>
      </c>
      <c r="C278" s="2">
        <f t="shared" si="38"/>
        <v>1</v>
      </c>
      <c r="D278" s="2">
        <f t="shared" si="41"/>
        <v>170</v>
      </c>
      <c r="F278" s="3">
        <v>47574</v>
      </c>
      <c r="G278" s="1">
        <f t="shared" si="39"/>
        <v>869585.77093478933</v>
      </c>
      <c r="H278" s="1">
        <f t="shared" si="37"/>
        <v>1005198.8891601562</v>
      </c>
      <c r="I278" s="1"/>
      <c r="J278" s="1">
        <f t="shared" si="40"/>
        <v>1874784.6600949457</v>
      </c>
      <c r="K278" s="5"/>
      <c r="M278" s="1"/>
      <c r="N278" s="4"/>
      <c r="O278" s="4"/>
      <c r="P278" s="4"/>
      <c r="X278" s="3">
        <v>47574</v>
      </c>
      <c r="Y278" s="37">
        <v>839171.24187397119</v>
      </c>
      <c r="Z278" s="37">
        <v>857641.14074707031</v>
      </c>
    </row>
    <row r="279" spans="1:26" x14ac:dyDescent="0.2">
      <c r="A279" s="3">
        <v>47604</v>
      </c>
      <c r="B279" s="2">
        <f t="shared" si="36"/>
        <v>169</v>
      </c>
      <c r="C279" s="2">
        <f t="shared" si="38"/>
        <v>1</v>
      </c>
      <c r="D279" s="2">
        <f t="shared" si="41"/>
        <v>170</v>
      </c>
      <c r="F279" s="3">
        <v>47604</v>
      </c>
      <c r="G279" s="1">
        <f t="shared" si="39"/>
        <v>830471.07691831153</v>
      </c>
      <c r="H279" s="1">
        <f t="shared" si="37"/>
        <v>1279606.7504882812</v>
      </c>
      <c r="I279" s="1"/>
      <c r="J279" s="1">
        <f t="shared" si="40"/>
        <v>2110077.8274065927</v>
      </c>
      <c r="K279" s="5"/>
      <c r="M279" s="1"/>
      <c r="N279" s="4"/>
      <c r="O279" s="4"/>
      <c r="P279" s="4"/>
      <c r="X279" s="3">
        <v>47604</v>
      </c>
      <c r="Y279" s="37">
        <v>830463.80148198316</v>
      </c>
      <c r="Z279" s="37">
        <v>1380405.2124023438</v>
      </c>
    </row>
    <row r="280" spans="1:26" x14ac:dyDescent="0.2">
      <c r="A280" s="3">
        <v>47635</v>
      </c>
      <c r="B280" s="2">
        <f t="shared" si="36"/>
        <v>169</v>
      </c>
      <c r="C280" s="2">
        <f t="shared" si="38"/>
        <v>1</v>
      </c>
      <c r="D280" s="2">
        <f t="shared" si="41"/>
        <v>170</v>
      </c>
      <c r="F280" s="3">
        <v>47635</v>
      </c>
      <c r="G280" s="1">
        <f t="shared" si="39"/>
        <v>792389.20204635453</v>
      </c>
      <c r="H280" s="1">
        <f t="shared" si="37"/>
        <v>1190000.1708984375</v>
      </c>
      <c r="I280" s="1"/>
      <c r="J280" s="1">
        <f t="shared" si="40"/>
        <v>1982389.372944792</v>
      </c>
      <c r="K280" s="5"/>
      <c r="M280" s="1"/>
      <c r="N280" s="4"/>
      <c r="O280" s="4"/>
      <c r="P280" s="4"/>
      <c r="X280" s="3">
        <v>47635</v>
      </c>
      <c r="Y280" s="37">
        <v>733169.8527159635</v>
      </c>
      <c r="Z280" s="37">
        <v>821583.70079040527</v>
      </c>
    </row>
    <row r="281" spans="1:26" x14ac:dyDescent="0.2">
      <c r="A281" s="3">
        <v>47665</v>
      </c>
      <c r="B281" s="2">
        <f t="shared" si="36"/>
        <v>169</v>
      </c>
      <c r="C281" s="2">
        <f t="shared" si="38"/>
        <v>1</v>
      </c>
      <c r="D281" s="2">
        <f t="shared" si="41"/>
        <v>170</v>
      </c>
      <c r="F281" s="3">
        <v>47665</v>
      </c>
      <c r="G281" s="1">
        <f t="shared" si="39"/>
        <v>687114.40283011133</v>
      </c>
      <c r="H281" s="1">
        <f t="shared" si="37"/>
        <v>1199725.7693023682</v>
      </c>
      <c r="I281" s="1"/>
      <c r="J281" s="1">
        <f t="shared" si="40"/>
        <v>1886840.1721324795</v>
      </c>
      <c r="K281" s="5"/>
      <c r="M281" s="1"/>
      <c r="N281" s="4"/>
      <c r="O281" s="4"/>
      <c r="P281" s="4"/>
      <c r="X281" s="3">
        <v>47665</v>
      </c>
      <c r="Y281" s="37">
        <v>668556.37777902652</v>
      </c>
      <c r="Z281" s="37">
        <v>1112506.7654800415</v>
      </c>
    </row>
    <row r="282" spans="1:26" x14ac:dyDescent="0.2">
      <c r="A282" s="3">
        <v>47696</v>
      </c>
      <c r="B282" s="2">
        <f t="shared" si="36"/>
        <v>169</v>
      </c>
      <c r="C282" s="2">
        <f t="shared" si="38"/>
        <v>1</v>
      </c>
      <c r="D282" s="2">
        <f t="shared" si="41"/>
        <v>170</v>
      </c>
      <c r="F282" s="3">
        <v>47696</v>
      </c>
      <c r="G282" s="1">
        <f t="shared" si="39"/>
        <v>691788.8909304362</v>
      </c>
      <c r="H282" s="1">
        <f t="shared" si="37"/>
        <v>1179780.0704956055</v>
      </c>
      <c r="I282" s="1"/>
      <c r="J282" s="1">
        <f t="shared" si="40"/>
        <v>1871568.9614260416</v>
      </c>
      <c r="K282" s="5"/>
      <c r="M282" s="1"/>
      <c r="N282" s="4"/>
      <c r="O282" s="4"/>
      <c r="P282" s="4"/>
      <c r="X282" s="3">
        <v>47696</v>
      </c>
      <c r="Y282" s="37">
        <v>697835.16549528611</v>
      </c>
      <c r="Z282" s="37">
        <v>1161093.405418396</v>
      </c>
    </row>
    <row r="283" spans="1:26" x14ac:dyDescent="0.2">
      <c r="A283" s="3">
        <v>47727</v>
      </c>
      <c r="B283" s="2">
        <f t="shared" si="36"/>
        <v>169</v>
      </c>
      <c r="C283" s="2">
        <f t="shared" si="38"/>
        <v>1</v>
      </c>
      <c r="D283" s="2">
        <f t="shared" si="41"/>
        <v>170</v>
      </c>
      <c r="F283" s="3">
        <v>47727</v>
      </c>
      <c r="G283" s="1">
        <f t="shared" si="39"/>
        <v>875011.84362215316</v>
      </c>
      <c r="H283" s="1">
        <f t="shared" si="37"/>
        <v>1149681.1706542969</v>
      </c>
      <c r="I283" s="1"/>
      <c r="J283" s="1">
        <f t="shared" si="40"/>
        <v>2024693.01427645</v>
      </c>
      <c r="K283" s="5"/>
      <c r="M283" s="1"/>
      <c r="N283" s="4"/>
      <c r="O283" s="4"/>
      <c r="P283" s="4"/>
      <c r="X283" s="3">
        <v>47727</v>
      </c>
      <c r="Y283" s="37">
        <v>822598.2808948094</v>
      </c>
      <c r="Z283" s="37">
        <v>1015083.981628418</v>
      </c>
    </row>
    <row r="284" spans="1:26" x14ac:dyDescent="0.2">
      <c r="A284" s="3">
        <v>47757</v>
      </c>
      <c r="B284" s="2">
        <f t="shared" si="36"/>
        <v>169</v>
      </c>
      <c r="C284" s="2">
        <f t="shared" si="38"/>
        <v>1</v>
      </c>
      <c r="D284" s="2">
        <f t="shared" si="41"/>
        <v>170</v>
      </c>
      <c r="F284" s="3">
        <v>47757</v>
      </c>
      <c r="G284" s="1">
        <f t="shared" si="39"/>
        <v>899389.01357237704</v>
      </c>
      <c r="H284" s="1">
        <f t="shared" si="37"/>
        <v>1036280.5938720703</v>
      </c>
      <c r="I284" s="1"/>
      <c r="J284" s="1">
        <f t="shared" si="40"/>
        <v>1935669.6074444475</v>
      </c>
      <c r="K284" s="5"/>
      <c r="M284" s="1"/>
      <c r="N284" s="4"/>
      <c r="O284" s="4"/>
      <c r="P284" s="4"/>
      <c r="X284" s="3">
        <v>47757</v>
      </c>
      <c r="Y284" s="37">
        <v>914563.70742114226</v>
      </c>
      <c r="Z284" s="37">
        <v>1020054.4505310059</v>
      </c>
    </row>
    <row r="285" spans="1:26" x14ac:dyDescent="0.2">
      <c r="A285" s="3">
        <v>47788</v>
      </c>
      <c r="B285" s="2">
        <f t="shared" si="36"/>
        <v>169</v>
      </c>
      <c r="C285" s="2">
        <f t="shared" si="38"/>
        <v>1</v>
      </c>
      <c r="D285" s="2">
        <f t="shared" si="41"/>
        <v>170</v>
      </c>
      <c r="F285" s="3">
        <v>47788</v>
      </c>
      <c r="G285" s="1">
        <f t="shared" si="39"/>
        <v>1035363.0729427834</v>
      </c>
      <c r="H285" s="1">
        <f t="shared" si="37"/>
        <v>853160.31188964844</v>
      </c>
      <c r="I285" s="1"/>
      <c r="J285" s="1">
        <f t="shared" si="40"/>
        <v>1888523.3848324318</v>
      </c>
      <c r="K285" s="5"/>
      <c r="M285" s="1"/>
      <c r="N285" s="4"/>
      <c r="O285" s="4"/>
      <c r="P285" s="4"/>
      <c r="X285" s="3">
        <v>47788</v>
      </c>
      <c r="Y285" s="37">
        <v>998534.26888346963</v>
      </c>
      <c r="Z285" s="37">
        <v>833476.13800048828</v>
      </c>
    </row>
    <row r="286" spans="1:26" x14ac:dyDescent="0.2">
      <c r="A286" s="3">
        <v>47818</v>
      </c>
      <c r="B286" s="2">
        <f t="shared" si="36"/>
        <v>168</v>
      </c>
      <c r="C286" s="2">
        <f t="shared" si="38"/>
        <v>1</v>
      </c>
      <c r="D286" s="2">
        <f t="shared" si="41"/>
        <v>169</v>
      </c>
      <c r="F286" s="3">
        <v>47818</v>
      </c>
      <c r="G286" s="1">
        <f t="shared" si="39"/>
        <v>906054.36933378933</v>
      </c>
      <c r="H286" s="1">
        <f t="shared" si="37"/>
        <v>888160.80322265625</v>
      </c>
      <c r="I286" s="1"/>
      <c r="J286" s="1">
        <f t="shared" si="40"/>
        <v>1794215.1725564455</v>
      </c>
      <c r="K286" s="5"/>
      <c r="M286" s="1"/>
      <c r="N286" s="4"/>
      <c r="O286" s="4"/>
      <c r="P286" s="4"/>
      <c r="X286" s="3">
        <v>47818</v>
      </c>
      <c r="Y286" s="37">
        <v>949329.95057764289</v>
      </c>
      <c r="Z286" s="37">
        <v>810089.11354064941</v>
      </c>
    </row>
    <row r="287" spans="1:26" x14ac:dyDescent="0.2">
      <c r="A287" s="3">
        <v>47849</v>
      </c>
      <c r="B287" s="2">
        <f t="shared" si="36"/>
        <v>168</v>
      </c>
      <c r="C287" s="2">
        <f t="shared" si="38"/>
        <v>1</v>
      </c>
      <c r="D287" s="2">
        <f t="shared" si="41"/>
        <v>169</v>
      </c>
      <c r="F287" s="3">
        <v>47849</v>
      </c>
      <c r="G287" s="1">
        <f t="shared" si="39"/>
        <v>830112.71142603143</v>
      </c>
      <c r="H287" s="1">
        <f t="shared" si="37"/>
        <v>792399.8291015625</v>
      </c>
      <c r="I287" s="1"/>
      <c r="J287" s="1">
        <f t="shared" si="40"/>
        <v>1622512.5405275938</v>
      </c>
      <c r="K287" s="5"/>
      <c r="M287" s="1"/>
      <c r="N287" s="4"/>
      <c r="O287" s="4"/>
      <c r="P287" s="4"/>
      <c r="X287" s="3">
        <v>47849</v>
      </c>
      <c r="Y287" s="37">
        <v>812706.68727333727</v>
      </c>
      <c r="Z287" s="37">
        <v>846160.2392578125</v>
      </c>
    </row>
    <row r="288" spans="1:26" x14ac:dyDescent="0.2">
      <c r="A288" s="3">
        <v>47880</v>
      </c>
      <c r="B288" s="2">
        <f t="shared" si="36"/>
        <v>168</v>
      </c>
      <c r="C288" s="2">
        <f t="shared" si="38"/>
        <v>1</v>
      </c>
      <c r="D288" s="2">
        <f t="shared" si="41"/>
        <v>169</v>
      </c>
      <c r="F288" s="3">
        <v>47880</v>
      </c>
      <c r="G288" s="1">
        <f t="shared" si="39"/>
        <v>940619.47085257573</v>
      </c>
      <c r="H288" s="1">
        <f t="shared" si="37"/>
        <v>741999.8291015625</v>
      </c>
      <c r="I288" s="1"/>
      <c r="J288" s="1">
        <f t="shared" si="40"/>
        <v>1682619.2999541382</v>
      </c>
      <c r="K288" s="5"/>
      <c r="M288" s="1"/>
      <c r="N288" s="4"/>
      <c r="O288" s="4"/>
      <c r="P288" s="4"/>
      <c r="X288" s="3">
        <v>47880</v>
      </c>
      <c r="Y288" s="37">
        <v>966082.08712764969</v>
      </c>
      <c r="Z288" s="37">
        <v>741159.82269287109</v>
      </c>
    </row>
    <row r="289" spans="1:26" x14ac:dyDescent="0.2">
      <c r="A289" s="3">
        <v>47908</v>
      </c>
      <c r="B289" s="2">
        <f t="shared" si="36"/>
        <v>168</v>
      </c>
      <c r="C289" s="2">
        <f t="shared" si="38"/>
        <v>1</v>
      </c>
      <c r="D289" s="2">
        <f t="shared" si="41"/>
        <v>169</v>
      </c>
      <c r="F289" s="3">
        <v>47908</v>
      </c>
      <c r="G289" s="1">
        <f t="shared" si="39"/>
        <v>1007185.9494898346</v>
      </c>
      <c r="H289" s="1">
        <f t="shared" si="37"/>
        <v>885198.25494384766</v>
      </c>
      <c r="I289" s="1"/>
      <c r="J289" s="1">
        <f t="shared" si="40"/>
        <v>1892384.2044336824</v>
      </c>
      <c r="K289" s="5"/>
      <c r="M289" s="1"/>
      <c r="N289" s="4"/>
      <c r="O289" s="4"/>
      <c r="P289" s="4"/>
      <c r="X289" s="3">
        <v>47908</v>
      </c>
      <c r="Y289" s="37">
        <v>1000035.9749299086</v>
      </c>
      <c r="Z289" s="37">
        <v>753759.91882324219</v>
      </c>
    </row>
    <row r="290" spans="1:26" x14ac:dyDescent="0.2">
      <c r="A290" s="3">
        <v>47939</v>
      </c>
      <c r="B290" s="2">
        <f t="shared" si="36"/>
        <v>168</v>
      </c>
      <c r="C290" s="2">
        <f t="shared" si="38"/>
        <v>1</v>
      </c>
      <c r="D290" s="2">
        <f t="shared" si="41"/>
        <v>169</v>
      </c>
      <c r="F290" s="3">
        <v>47939</v>
      </c>
      <c r="G290" s="1">
        <f t="shared" si="39"/>
        <v>866685.58210545056</v>
      </c>
      <c r="H290" s="1">
        <f t="shared" si="37"/>
        <v>1005200.5554199219</v>
      </c>
      <c r="I290" s="1"/>
      <c r="J290" s="1">
        <f t="shared" si="40"/>
        <v>1871886.1375253724</v>
      </c>
      <c r="K290" s="5"/>
      <c r="M290" s="1"/>
      <c r="N290" s="4"/>
      <c r="O290" s="4"/>
      <c r="P290" s="4"/>
      <c r="X290" s="3">
        <v>47939</v>
      </c>
      <c r="Y290" s="37">
        <v>836371.78901087097</v>
      </c>
      <c r="Z290" s="37">
        <v>857639.42962646484</v>
      </c>
    </row>
    <row r="291" spans="1:26" x14ac:dyDescent="0.2">
      <c r="A291" s="3">
        <v>47969</v>
      </c>
      <c r="B291" s="2">
        <f t="shared" si="36"/>
        <v>168</v>
      </c>
      <c r="C291" s="2">
        <f t="shared" si="38"/>
        <v>1</v>
      </c>
      <c r="D291" s="2">
        <f t="shared" si="41"/>
        <v>169</v>
      </c>
      <c r="F291" s="3">
        <v>47969</v>
      </c>
      <c r="G291" s="1">
        <f t="shared" si="39"/>
        <v>827700.17683234857</v>
      </c>
      <c r="H291" s="1">
        <f t="shared" si="37"/>
        <v>1279596.6247558594</v>
      </c>
      <c r="I291" s="1"/>
      <c r="J291" s="1">
        <f t="shared" si="40"/>
        <v>2107296.8015882079</v>
      </c>
      <c r="K291" s="5"/>
      <c r="M291" s="1"/>
      <c r="N291" s="4"/>
      <c r="O291" s="4"/>
      <c r="P291" s="4"/>
      <c r="X291" s="3">
        <v>47969</v>
      </c>
      <c r="Y291" s="37">
        <v>827692.92549299402</v>
      </c>
      <c r="Z291" s="37">
        <v>1380397.3937988281</v>
      </c>
    </row>
    <row r="292" spans="1:26" x14ac:dyDescent="0.2">
      <c r="A292" s="3">
        <v>48000</v>
      </c>
      <c r="B292" s="2">
        <f t="shared" si="36"/>
        <v>168</v>
      </c>
      <c r="C292" s="2">
        <f t="shared" si="38"/>
        <v>1</v>
      </c>
      <c r="D292" s="2">
        <f t="shared" si="41"/>
        <v>169</v>
      </c>
      <c r="F292" s="3">
        <v>48000</v>
      </c>
      <c r="G292" s="1">
        <f t="shared" si="39"/>
        <v>789745.75311436842</v>
      </c>
      <c r="H292" s="1">
        <f t="shared" si="37"/>
        <v>1189999.9145507813</v>
      </c>
      <c r="I292" s="1"/>
      <c r="J292" s="1">
        <f t="shared" si="40"/>
        <v>1979745.6676651496</v>
      </c>
      <c r="K292" s="5"/>
      <c r="M292" s="1"/>
      <c r="N292" s="4"/>
      <c r="O292" s="4"/>
      <c r="P292" s="4"/>
      <c r="X292" s="3">
        <v>48000</v>
      </c>
      <c r="Y292" s="37">
        <v>730724.03536300617</v>
      </c>
      <c r="Z292" s="37">
        <v>821582.64960479736</v>
      </c>
    </row>
    <row r="293" spans="1:26" x14ac:dyDescent="0.2">
      <c r="A293" s="3">
        <v>48030</v>
      </c>
      <c r="B293" s="2">
        <f t="shared" si="36"/>
        <v>168</v>
      </c>
      <c r="C293" s="2">
        <f t="shared" si="38"/>
        <v>1</v>
      </c>
      <c r="D293" s="2">
        <f t="shared" si="41"/>
        <v>169</v>
      </c>
      <c r="F293" s="3">
        <v>48030</v>
      </c>
      <c r="G293" s="1">
        <f t="shared" si="39"/>
        <v>684822.16789781791</v>
      </c>
      <c r="H293" s="1">
        <f t="shared" si="37"/>
        <v>1199724.215348816</v>
      </c>
      <c r="I293" s="1"/>
      <c r="J293" s="1">
        <f t="shared" si="40"/>
        <v>1884546.3832466339</v>
      </c>
      <c r="K293" s="5"/>
      <c r="M293" s="1"/>
      <c r="N293" s="4"/>
      <c r="O293" s="4"/>
      <c r="P293" s="4"/>
      <c r="X293" s="3">
        <v>48030</v>
      </c>
      <c r="Y293" s="37">
        <v>666326.27679575514</v>
      </c>
      <c r="Z293" s="37">
        <v>1112506.3672599792</v>
      </c>
    </row>
    <row r="294" spans="1:26" x14ac:dyDescent="0.2">
      <c r="A294" s="3">
        <v>48061</v>
      </c>
      <c r="B294" s="2">
        <f t="shared" si="36"/>
        <v>168</v>
      </c>
      <c r="C294" s="2">
        <f t="shared" si="38"/>
        <v>1</v>
      </c>
      <c r="D294" s="2">
        <f t="shared" si="41"/>
        <v>169</v>
      </c>
      <c r="F294" s="3">
        <v>48061</v>
      </c>
      <c r="G294" s="1">
        <f t="shared" si="39"/>
        <v>689481.27497665246</v>
      </c>
      <c r="H294" s="1">
        <f t="shared" si="37"/>
        <v>1179779.9647521973</v>
      </c>
      <c r="I294" s="1"/>
      <c r="J294" s="1">
        <f t="shared" si="40"/>
        <v>1869261.2397288498</v>
      </c>
      <c r="K294" s="5"/>
      <c r="M294" s="1"/>
      <c r="N294" s="4"/>
      <c r="O294" s="4"/>
      <c r="P294" s="4"/>
      <c r="X294" s="3">
        <v>48061</v>
      </c>
      <c r="Y294" s="37">
        <v>695507.3060665339</v>
      </c>
      <c r="Z294" s="37">
        <v>1161093.547290802</v>
      </c>
    </row>
    <row r="295" spans="1:26" x14ac:dyDescent="0.2">
      <c r="A295" s="3">
        <v>48092</v>
      </c>
      <c r="B295" s="2">
        <f t="shared" si="36"/>
        <v>168</v>
      </c>
      <c r="C295" s="2">
        <f t="shared" si="38"/>
        <v>1</v>
      </c>
      <c r="D295" s="2">
        <f t="shared" si="41"/>
        <v>169</v>
      </c>
      <c r="F295" s="3">
        <v>48092</v>
      </c>
      <c r="G295" s="1">
        <f t="shared" si="39"/>
        <v>872092.60445329465</v>
      </c>
      <c r="H295" s="1">
        <f t="shared" si="37"/>
        <v>1149679.4146728516</v>
      </c>
      <c r="I295" s="1"/>
      <c r="J295" s="1">
        <f t="shared" si="40"/>
        <v>2021772.0191261461</v>
      </c>
      <c r="K295" s="5"/>
      <c r="M295" s="1"/>
      <c r="N295" s="4"/>
      <c r="O295" s="4"/>
      <c r="P295" s="4"/>
      <c r="X295" s="3">
        <v>48092</v>
      </c>
      <c r="Y295" s="37">
        <v>819854.52708204906</v>
      </c>
      <c r="Z295" s="37">
        <v>1015084.009185791</v>
      </c>
    </row>
    <row r="296" spans="1:26" x14ac:dyDescent="0.2">
      <c r="A296" s="3">
        <v>48122</v>
      </c>
      <c r="B296" s="2">
        <f t="shared" si="36"/>
        <v>168</v>
      </c>
      <c r="C296" s="2">
        <f t="shared" si="38"/>
        <v>1</v>
      </c>
      <c r="D296" s="2">
        <f t="shared" si="41"/>
        <v>169</v>
      </c>
      <c r="F296" s="3">
        <v>48122</v>
      </c>
      <c r="G296" s="1">
        <f t="shared" si="39"/>
        <v>896388.86929985206</v>
      </c>
      <c r="H296" s="1">
        <f t="shared" si="37"/>
        <v>1036279.7030639648</v>
      </c>
      <c r="I296" s="1"/>
      <c r="J296" s="1">
        <f t="shared" si="40"/>
        <v>1932668.5723638169</v>
      </c>
      <c r="K296" s="5"/>
      <c r="M296" s="1"/>
      <c r="N296" s="4"/>
      <c r="O296" s="4"/>
      <c r="P296" s="4"/>
      <c r="X296" s="3">
        <v>48122</v>
      </c>
      <c r="Y296" s="37">
        <v>911512.75689895276</v>
      </c>
      <c r="Z296" s="37">
        <v>1020053.7747344971</v>
      </c>
    </row>
    <row r="297" spans="1:26" x14ac:dyDescent="0.2">
      <c r="A297" s="3">
        <v>48153</v>
      </c>
      <c r="B297" s="2">
        <f t="shared" ref="B297:B360" si="42">B285-1</f>
        <v>168</v>
      </c>
      <c r="C297" s="2">
        <f t="shared" si="38"/>
        <v>1</v>
      </c>
      <c r="D297" s="2">
        <f t="shared" si="41"/>
        <v>169</v>
      </c>
      <c r="F297" s="3">
        <v>48153</v>
      </c>
      <c r="G297" s="1">
        <f t="shared" si="39"/>
        <v>1031908.9697841358</v>
      </c>
      <c r="H297" s="1">
        <f t="shared" si="37"/>
        <v>853159.84405517578</v>
      </c>
      <c r="I297" s="1"/>
      <c r="J297" s="1">
        <f t="shared" si="40"/>
        <v>1885068.8138393117</v>
      </c>
      <c r="K297" s="5"/>
      <c r="M297" s="1"/>
      <c r="N297" s="4"/>
      <c r="O297" s="4"/>
      <c r="P297" s="4"/>
      <c r="X297" s="3">
        <v>48153</v>
      </c>
      <c r="Y297" s="37">
        <v>995203.47189709358</v>
      </c>
      <c r="Z297" s="37">
        <v>833475.93099975586</v>
      </c>
    </row>
    <row r="298" spans="1:26" x14ac:dyDescent="0.2">
      <c r="A298" s="3">
        <v>48183</v>
      </c>
      <c r="B298" s="2">
        <f t="shared" si="42"/>
        <v>167</v>
      </c>
      <c r="C298" s="2">
        <f t="shared" si="38"/>
        <v>1</v>
      </c>
      <c r="D298" s="2">
        <f t="shared" si="41"/>
        <v>168</v>
      </c>
      <c r="F298" s="3">
        <v>48183</v>
      </c>
      <c r="G298" s="1">
        <f t="shared" si="39"/>
        <v>903032.14707216318</v>
      </c>
      <c r="H298" s="1">
        <f t="shared" si="37"/>
        <v>888159.59838867187</v>
      </c>
      <c r="I298" s="1"/>
      <c r="J298" s="1">
        <f t="shared" si="40"/>
        <v>1791191.7454608351</v>
      </c>
      <c r="K298" s="5"/>
      <c r="M298" s="1"/>
      <c r="N298" s="4"/>
      <c r="O298" s="4"/>
      <c r="P298" s="4"/>
      <c r="X298" s="3">
        <v>48183</v>
      </c>
      <c r="Y298" s="37">
        <v>946162.83774972497</v>
      </c>
      <c r="Z298" s="37">
        <v>810088.94322967529</v>
      </c>
    </row>
    <row r="299" spans="1:26" x14ac:dyDescent="0.2">
      <c r="A299" s="3">
        <v>48214</v>
      </c>
      <c r="B299" s="2">
        <f t="shared" si="42"/>
        <v>167</v>
      </c>
      <c r="C299" s="2">
        <f t="shared" si="38"/>
        <v>1</v>
      </c>
      <c r="D299" s="2">
        <f t="shared" si="41"/>
        <v>168</v>
      </c>
      <c r="F299" s="3">
        <v>48214</v>
      </c>
      <c r="G299" s="1">
        <f t="shared" si="39"/>
        <v>827344.28920506826</v>
      </c>
      <c r="H299" s="1">
        <f t="shared" si="37"/>
        <v>792400.08544921875</v>
      </c>
      <c r="I299" s="1"/>
      <c r="J299" s="1">
        <f t="shared" si="40"/>
        <v>1619744.374654287</v>
      </c>
      <c r="K299" s="5"/>
      <c r="M299" s="1"/>
      <c r="N299" s="4"/>
      <c r="O299" s="4"/>
      <c r="P299" s="4"/>
      <c r="X299" s="3">
        <v>48214</v>
      </c>
      <c r="Y299" s="37">
        <v>809996.51874135551</v>
      </c>
      <c r="Z299" s="37">
        <v>846159.88037109375</v>
      </c>
    </row>
    <row r="300" spans="1:26" x14ac:dyDescent="0.2">
      <c r="A300" s="3">
        <v>48245</v>
      </c>
      <c r="B300" s="2">
        <f t="shared" si="42"/>
        <v>167</v>
      </c>
      <c r="C300" s="2">
        <f t="shared" si="38"/>
        <v>1</v>
      </c>
      <c r="D300" s="2">
        <f t="shared" si="41"/>
        <v>168</v>
      </c>
      <c r="F300" s="3">
        <v>48245</v>
      </c>
      <c r="G300" s="1">
        <f t="shared" si="39"/>
        <v>937482.7776413766</v>
      </c>
      <c r="H300" s="1">
        <f t="shared" si="37"/>
        <v>742000.08544921875</v>
      </c>
      <c r="I300" s="1"/>
      <c r="J300" s="1">
        <f t="shared" si="40"/>
        <v>1679482.8630905952</v>
      </c>
      <c r="K300" s="5"/>
      <c r="M300" s="1"/>
      <c r="N300" s="4"/>
      <c r="O300" s="4"/>
      <c r="P300" s="4"/>
      <c r="X300" s="3">
        <v>48245</v>
      </c>
      <c r="Y300" s="37">
        <v>962860.17679184314</v>
      </c>
      <c r="Z300" s="37">
        <v>741160.08865356445</v>
      </c>
    </row>
    <row r="301" spans="1:26" x14ac:dyDescent="0.2">
      <c r="A301" s="3">
        <v>48274</v>
      </c>
      <c r="B301" s="2">
        <f t="shared" si="42"/>
        <v>167</v>
      </c>
      <c r="C301" s="2">
        <f t="shared" si="38"/>
        <v>1</v>
      </c>
      <c r="D301" s="2">
        <f t="shared" si="41"/>
        <v>168</v>
      </c>
      <c r="F301" s="3">
        <v>48274</v>
      </c>
      <c r="G301" s="1">
        <f t="shared" si="39"/>
        <v>1003827.1649172112</v>
      </c>
      <c r="H301" s="1">
        <f t="shared" si="37"/>
        <v>885196.87252807617</v>
      </c>
      <c r="I301" s="1"/>
      <c r="J301" s="1">
        <f t="shared" si="40"/>
        <v>1889024.0374452872</v>
      </c>
      <c r="K301" s="5"/>
      <c r="M301" s="1"/>
      <c r="N301" s="4"/>
      <c r="O301" s="4"/>
      <c r="P301" s="4"/>
      <c r="X301" s="3">
        <v>48274</v>
      </c>
      <c r="Y301" s="37">
        <v>996701.11956653977</v>
      </c>
      <c r="Z301" s="37">
        <v>753760.04058837891</v>
      </c>
    </row>
    <row r="302" spans="1:26" x14ac:dyDescent="0.2">
      <c r="A302" s="3">
        <v>48305</v>
      </c>
      <c r="B302" s="2">
        <f t="shared" si="42"/>
        <v>167</v>
      </c>
      <c r="C302" s="2">
        <f t="shared" si="38"/>
        <v>1</v>
      </c>
      <c r="D302" s="2">
        <f t="shared" si="41"/>
        <v>168</v>
      </c>
      <c r="F302" s="3">
        <v>48305</v>
      </c>
      <c r="G302" s="1">
        <f t="shared" si="39"/>
        <v>863794.99813751923</v>
      </c>
      <c r="H302" s="1">
        <f t="shared" si="37"/>
        <v>1005199.7222900391</v>
      </c>
      <c r="I302" s="1"/>
      <c r="J302" s="1">
        <f t="shared" si="40"/>
        <v>1868994.7204275583</v>
      </c>
      <c r="K302" s="5"/>
      <c r="M302" s="1"/>
      <c r="N302" s="4"/>
      <c r="O302" s="4"/>
      <c r="P302" s="4"/>
      <c r="X302" s="3">
        <v>48305</v>
      </c>
      <c r="Y302" s="37">
        <v>833582.65786520892</v>
      </c>
      <c r="Z302" s="37">
        <v>857640.28518676758</v>
      </c>
    </row>
    <row r="303" spans="1:26" x14ac:dyDescent="0.2">
      <c r="A303" s="3">
        <v>48335</v>
      </c>
      <c r="B303" s="2">
        <f t="shared" si="42"/>
        <v>167</v>
      </c>
      <c r="C303" s="2">
        <f t="shared" si="38"/>
        <v>1</v>
      </c>
      <c r="D303" s="2">
        <f t="shared" si="41"/>
        <v>168</v>
      </c>
      <c r="F303" s="3">
        <v>48335</v>
      </c>
      <c r="G303" s="1">
        <f t="shared" si="39"/>
        <v>824940.19874095335</v>
      </c>
      <c r="H303" s="1">
        <f t="shared" ref="H303:H366" si="43">AVERAGE(H291,H279)</f>
        <v>1279601.6876220703</v>
      </c>
      <c r="I303" s="1"/>
      <c r="J303" s="1">
        <f t="shared" si="40"/>
        <v>2104541.8863630239</v>
      </c>
      <c r="K303" s="5"/>
      <c r="M303" s="1"/>
      <c r="N303" s="4"/>
      <c r="O303" s="4"/>
      <c r="P303" s="4"/>
      <c r="X303" s="3">
        <v>48335</v>
      </c>
      <c r="Y303" s="37">
        <v>824932.97167005111</v>
      </c>
      <c r="Z303" s="37">
        <v>1380401.3031005859</v>
      </c>
    </row>
    <row r="304" spans="1:26" x14ac:dyDescent="0.2">
      <c r="A304" s="3">
        <v>48366</v>
      </c>
      <c r="B304" s="2">
        <f t="shared" si="42"/>
        <v>167</v>
      </c>
      <c r="C304" s="2">
        <f t="shared" si="38"/>
        <v>1</v>
      </c>
      <c r="D304" s="2">
        <f t="shared" si="41"/>
        <v>168</v>
      </c>
      <c r="F304" s="3">
        <v>48366</v>
      </c>
      <c r="G304" s="1">
        <f t="shared" si="39"/>
        <v>787112.14019245969</v>
      </c>
      <c r="H304" s="1">
        <f t="shared" si="43"/>
        <v>1190000.0427246094</v>
      </c>
      <c r="I304" s="1"/>
      <c r="J304" s="1">
        <f t="shared" si="40"/>
        <v>1977112.1829170692</v>
      </c>
      <c r="K304" s="5"/>
      <c r="M304" s="1"/>
      <c r="N304" s="4"/>
      <c r="O304" s="4"/>
      <c r="P304" s="4"/>
      <c r="X304" s="3">
        <v>48366</v>
      </c>
      <c r="Y304" s="37">
        <v>728287.20931928745</v>
      </c>
      <c r="Z304" s="37">
        <v>821583.17519760132</v>
      </c>
    </row>
    <row r="305" spans="1:26" x14ac:dyDescent="0.2">
      <c r="A305" s="3">
        <v>48396</v>
      </c>
      <c r="B305" s="2">
        <f t="shared" si="42"/>
        <v>167</v>
      </c>
      <c r="C305" s="2">
        <f t="shared" si="38"/>
        <v>1</v>
      </c>
      <c r="D305" s="2">
        <f t="shared" si="41"/>
        <v>168</v>
      </c>
      <c r="F305" s="3">
        <v>48396</v>
      </c>
      <c r="G305" s="1">
        <f t="shared" si="39"/>
        <v>682538.44393714482</v>
      </c>
      <c r="H305" s="1">
        <f t="shared" si="43"/>
        <v>1199724.9923255921</v>
      </c>
      <c r="I305" s="1"/>
      <c r="J305" s="1">
        <f t="shared" si="40"/>
        <v>1882263.436262737</v>
      </c>
      <c r="K305" s="5"/>
      <c r="M305" s="1"/>
      <c r="N305" s="4"/>
      <c r="O305" s="4"/>
      <c r="P305" s="4"/>
      <c r="X305" s="3">
        <v>48396</v>
      </c>
      <c r="Y305" s="37">
        <v>664104.12065095385</v>
      </c>
      <c r="Z305" s="37">
        <v>1112506.5663700104</v>
      </c>
    </row>
    <row r="306" spans="1:26" x14ac:dyDescent="0.2">
      <c r="A306" s="3">
        <v>48427</v>
      </c>
      <c r="B306" s="2">
        <f t="shared" si="42"/>
        <v>167</v>
      </c>
      <c r="C306" s="2">
        <f t="shared" si="38"/>
        <v>1</v>
      </c>
      <c r="D306" s="2">
        <f t="shared" si="41"/>
        <v>168</v>
      </c>
      <c r="F306" s="3">
        <v>48427</v>
      </c>
      <c r="G306" s="1">
        <f t="shared" si="39"/>
        <v>687181.90753877664</v>
      </c>
      <c r="H306" s="1">
        <f t="shared" si="43"/>
        <v>1179780.0176239014</v>
      </c>
      <c r="I306" s="1"/>
      <c r="J306" s="1">
        <f t="shared" si="40"/>
        <v>1866961.9251626781</v>
      </c>
      <c r="K306" s="5"/>
      <c r="M306" s="1"/>
      <c r="N306" s="4"/>
      <c r="O306" s="4"/>
      <c r="P306" s="4"/>
      <c r="X306" s="3">
        <v>48427</v>
      </c>
      <c r="Y306" s="37">
        <v>693187.87960200547</v>
      </c>
      <c r="Z306" s="37">
        <v>1161093.476354599</v>
      </c>
    </row>
    <row r="307" spans="1:26" x14ac:dyDescent="0.2">
      <c r="A307" s="3">
        <v>48458</v>
      </c>
      <c r="B307" s="2">
        <f t="shared" si="42"/>
        <v>167</v>
      </c>
      <c r="C307" s="2">
        <f t="shared" si="38"/>
        <v>1</v>
      </c>
      <c r="D307" s="2">
        <f t="shared" si="41"/>
        <v>168</v>
      </c>
      <c r="F307" s="3">
        <v>48458</v>
      </c>
      <c r="G307" s="1">
        <f t="shared" si="39"/>
        <v>869184.46291753522</v>
      </c>
      <c r="H307" s="1">
        <f t="shared" si="43"/>
        <v>1149680.2926635742</v>
      </c>
      <c r="I307" s="1"/>
      <c r="J307" s="1">
        <f t="shared" si="40"/>
        <v>2018864.7555811093</v>
      </c>
      <c r="K307" s="5"/>
      <c r="M307" s="1"/>
      <c r="N307" s="4"/>
      <c r="O307" s="4"/>
      <c r="P307" s="4"/>
      <c r="X307" s="3">
        <v>48458</v>
      </c>
      <c r="Y307" s="37">
        <v>817120.27196848707</v>
      </c>
      <c r="Z307" s="37">
        <v>1015083.9954071045</v>
      </c>
    </row>
    <row r="308" spans="1:26" x14ac:dyDescent="0.2">
      <c r="A308" s="3">
        <v>48488</v>
      </c>
      <c r="B308" s="2">
        <f t="shared" si="42"/>
        <v>167</v>
      </c>
      <c r="C308" s="2">
        <f t="shared" si="38"/>
        <v>1</v>
      </c>
      <c r="D308" s="2">
        <f t="shared" si="41"/>
        <v>168</v>
      </c>
      <c r="F308" s="3">
        <v>48488</v>
      </c>
      <c r="G308" s="1">
        <f t="shared" si="39"/>
        <v>893399.49672893388</v>
      </c>
      <c r="H308" s="1">
        <f t="shared" si="43"/>
        <v>1036280.1484680176</v>
      </c>
      <c r="I308" s="1"/>
      <c r="J308" s="1">
        <f t="shared" si="40"/>
        <v>1929679.6451969515</v>
      </c>
      <c r="K308" s="5"/>
      <c r="M308" s="1"/>
      <c r="N308" s="4"/>
      <c r="O308" s="4"/>
      <c r="P308" s="4"/>
      <c r="X308" s="3">
        <v>48488</v>
      </c>
      <c r="Y308" s="37">
        <v>908473.04099924723</v>
      </c>
      <c r="Z308" s="37">
        <v>1020054.1126327515</v>
      </c>
    </row>
    <row r="309" spans="1:26" x14ac:dyDescent="0.2">
      <c r="A309" s="3">
        <v>48519</v>
      </c>
      <c r="B309" s="2">
        <f t="shared" si="42"/>
        <v>167</v>
      </c>
      <c r="C309" s="2">
        <f t="shared" ref="C309:C372" si="44">C297</f>
        <v>1</v>
      </c>
      <c r="D309" s="2">
        <f t="shared" si="41"/>
        <v>168</v>
      </c>
      <c r="F309" s="3">
        <v>48519</v>
      </c>
      <c r="G309" s="1">
        <f t="shared" si="39"/>
        <v>1028467.8412566422</v>
      </c>
      <c r="H309" s="1">
        <f t="shared" si="43"/>
        <v>853160.07797241211</v>
      </c>
      <c r="I309" s="1"/>
      <c r="J309" s="1">
        <f t="shared" si="40"/>
        <v>1881627.9192290544</v>
      </c>
      <c r="K309" s="5"/>
      <c r="M309" s="1"/>
      <c r="N309" s="4"/>
      <c r="O309" s="4"/>
      <c r="P309" s="4"/>
      <c r="X309" s="3">
        <v>48519</v>
      </c>
      <c r="Y309" s="37">
        <v>991884.52603833016</v>
      </c>
      <c r="Z309" s="37">
        <v>833476.03450012207</v>
      </c>
    </row>
    <row r="310" spans="1:26" x14ac:dyDescent="0.2">
      <c r="A310" s="3">
        <v>48549</v>
      </c>
      <c r="B310" s="2">
        <f t="shared" si="42"/>
        <v>166</v>
      </c>
      <c r="C310" s="2">
        <f t="shared" si="44"/>
        <v>1</v>
      </c>
      <c r="D310" s="2">
        <f t="shared" si="41"/>
        <v>167</v>
      </c>
      <c r="F310" s="3">
        <v>48549</v>
      </c>
      <c r="G310" s="1">
        <f t="shared" si="39"/>
        <v>900020.54191196139</v>
      </c>
      <c r="H310" s="1">
        <f t="shared" si="43"/>
        <v>888160.20080566406</v>
      </c>
      <c r="I310" s="1"/>
      <c r="J310" s="1">
        <f t="shared" si="40"/>
        <v>1788180.7427176256</v>
      </c>
      <c r="K310" s="5"/>
      <c r="M310" s="1"/>
      <c r="N310" s="4"/>
      <c r="O310" s="4"/>
      <c r="P310" s="4"/>
      <c r="X310" s="3">
        <v>48549</v>
      </c>
      <c r="Y310" s="37">
        <v>943007.66219286551</v>
      </c>
      <c r="Z310" s="37">
        <v>810089.02838516235</v>
      </c>
    </row>
    <row r="311" spans="1:26" x14ac:dyDescent="0.2">
      <c r="A311" s="3">
        <v>48580</v>
      </c>
      <c r="B311" s="2">
        <f t="shared" si="42"/>
        <v>166</v>
      </c>
      <c r="C311" s="2">
        <f t="shared" si="44"/>
        <v>1</v>
      </c>
      <c r="D311" s="2">
        <f t="shared" si="41"/>
        <v>167</v>
      </c>
      <c r="F311" s="3">
        <v>48580</v>
      </c>
      <c r="G311" s="1">
        <f t="shared" si="39"/>
        <v>824584.85781397205</v>
      </c>
      <c r="H311" s="1">
        <f t="shared" si="43"/>
        <v>792399.95727539062</v>
      </c>
      <c r="I311" s="1"/>
      <c r="J311" s="1">
        <f t="shared" si="40"/>
        <v>1616984.8150893627</v>
      </c>
      <c r="K311" s="5"/>
      <c r="M311" s="1"/>
      <c r="N311" s="4"/>
      <c r="O311" s="4"/>
      <c r="P311" s="4"/>
      <c r="X311" s="3">
        <v>48580</v>
      </c>
      <c r="Y311" s="37">
        <v>807294.84499230969</v>
      </c>
      <c r="Z311" s="37">
        <v>846160.05981445313</v>
      </c>
    </row>
    <row r="312" spans="1:26" x14ac:dyDescent="0.2">
      <c r="A312" s="3">
        <v>48611</v>
      </c>
      <c r="B312" s="2">
        <f t="shared" si="42"/>
        <v>166</v>
      </c>
      <c r="C312" s="2">
        <f t="shared" si="44"/>
        <v>1</v>
      </c>
      <c r="D312" s="2">
        <f t="shared" si="41"/>
        <v>167</v>
      </c>
      <c r="F312" s="3">
        <v>48611</v>
      </c>
      <c r="G312" s="1">
        <f t="shared" si="39"/>
        <v>934355.86862574122</v>
      </c>
      <c r="H312" s="1">
        <f t="shared" si="43"/>
        <v>741999.95727539062</v>
      </c>
      <c r="I312" s="1"/>
      <c r="J312" s="1">
        <f t="shared" si="40"/>
        <v>1676355.8259011318</v>
      </c>
      <c r="K312" s="5"/>
      <c r="M312" s="1"/>
      <c r="N312" s="4"/>
      <c r="O312" s="4"/>
      <c r="P312" s="4"/>
      <c r="X312" s="3">
        <v>48611</v>
      </c>
      <c r="Y312" s="37">
        <v>959648.77629994764</v>
      </c>
      <c r="Z312" s="37">
        <v>741159.95567321777</v>
      </c>
    </row>
    <row r="313" spans="1:26" x14ac:dyDescent="0.2">
      <c r="A313" s="3">
        <v>48639</v>
      </c>
      <c r="B313" s="2">
        <f t="shared" si="42"/>
        <v>166</v>
      </c>
      <c r="C313" s="2">
        <f t="shared" si="44"/>
        <v>1</v>
      </c>
      <c r="D313" s="2">
        <f t="shared" si="41"/>
        <v>167</v>
      </c>
      <c r="F313" s="3">
        <v>48639</v>
      </c>
      <c r="G313" s="1">
        <f t="shared" si="39"/>
        <v>1000479.0244175053</v>
      </c>
      <c r="H313" s="1">
        <f t="shared" si="43"/>
        <v>885197.56373596191</v>
      </c>
      <c r="I313" s="1"/>
      <c r="J313" s="1">
        <f t="shared" si="40"/>
        <v>1885676.588153467</v>
      </c>
      <c r="K313" s="5"/>
      <c r="M313" s="1"/>
      <c r="N313" s="4"/>
      <c r="O313" s="4"/>
      <c r="P313" s="4"/>
      <c r="X313" s="3">
        <v>48639</v>
      </c>
      <c r="Y313" s="37">
        <v>993376.70451198309</v>
      </c>
      <c r="Z313" s="37">
        <v>753759.97970581055</v>
      </c>
    </row>
    <row r="314" spans="1:26" x14ac:dyDescent="0.2">
      <c r="A314" s="3">
        <v>48670</v>
      </c>
      <c r="B314" s="2">
        <f t="shared" si="42"/>
        <v>166</v>
      </c>
      <c r="C314" s="2">
        <f t="shared" si="44"/>
        <v>1</v>
      </c>
      <c r="D314" s="2">
        <f t="shared" si="41"/>
        <v>167</v>
      </c>
      <c r="F314" s="3">
        <v>48670</v>
      </c>
      <c r="G314" s="1">
        <f t="shared" si="39"/>
        <v>860914.08867087751</v>
      </c>
      <c r="H314" s="1">
        <f t="shared" si="43"/>
        <v>1005200.1388549805</v>
      </c>
      <c r="I314" s="1"/>
      <c r="J314" s="1">
        <f t="shared" si="40"/>
        <v>1866114.227525858</v>
      </c>
      <c r="K314" s="5"/>
      <c r="M314" s="1"/>
      <c r="N314" s="4"/>
      <c r="O314" s="4"/>
      <c r="P314" s="4"/>
      <c r="X314" s="3">
        <v>48670</v>
      </c>
      <c r="Y314" s="37">
        <v>830802.33732084965</v>
      </c>
      <c r="Z314" s="37">
        <v>857639.85740661621</v>
      </c>
    </row>
    <row r="315" spans="1:26" x14ac:dyDescent="0.2">
      <c r="A315" s="3">
        <v>48700</v>
      </c>
      <c r="B315" s="2">
        <f t="shared" si="42"/>
        <v>166</v>
      </c>
      <c r="C315" s="2">
        <f t="shared" si="44"/>
        <v>1</v>
      </c>
      <c r="D315" s="2">
        <f t="shared" si="41"/>
        <v>167</v>
      </c>
      <c r="F315" s="3">
        <v>48700</v>
      </c>
      <c r="G315" s="1">
        <f t="shared" si="39"/>
        <v>822188.58684771776</v>
      </c>
      <c r="H315" s="1">
        <f t="shared" si="43"/>
        <v>1279599.1561889648</v>
      </c>
      <c r="I315" s="1"/>
      <c r="J315" s="1">
        <f t="shared" si="40"/>
        <v>2101787.7430366827</v>
      </c>
      <c r="K315" s="5"/>
      <c r="M315" s="1"/>
      <c r="N315" s="4"/>
      <c r="O315" s="4"/>
      <c r="P315" s="4"/>
      <c r="X315" s="3">
        <v>48700</v>
      </c>
      <c r="Y315" s="37">
        <v>822181.38383861491</v>
      </c>
      <c r="Z315" s="37">
        <v>1380399.348449707</v>
      </c>
    </row>
    <row r="316" spans="1:26" x14ac:dyDescent="0.2">
      <c r="A316" s="3">
        <v>48731</v>
      </c>
      <c r="B316" s="2">
        <f t="shared" si="42"/>
        <v>166</v>
      </c>
      <c r="C316" s="2">
        <f t="shared" si="44"/>
        <v>1</v>
      </c>
      <c r="D316" s="2">
        <f t="shared" si="41"/>
        <v>167</v>
      </c>
      <c r="F316" s="3">
        <v>48731</v>
      </c>
      <c r="G316" s="1">
        <f t="shared" si="39"/>
        <v>784486.80192014703</v>
      </c>
      <c r="H316" s="1">
        <f t="shared" si="43"/>
        <v>1189999.9786376953</v>
      </c>
      <c r="I316" s="1"/>
      <c r="J316" s="1">
        <f t="shared" si="40"/>
        <v>1974486.7805578425</v>
      </c>
      <c r="K316" s="5"/>
      <c r="M316" s="1"/>
      <c r="N316" s="4"/>
      <c r="O316" s="4"/>
      <c r="P316" s="4"/>
      <c r="X316" s="3">
        <v>48731</v>
      </c>
      <c r="Y316" s="37">
        <v>725858.09422944102</v>
      </c>
      <c r="Z316" s="37">
        <v>821582.91240119934</v>
      </c>
    </row>
    <row r="317" spans="1:26" x14ac:dyDescent="0.2">
      <c r="A317" s="3">
        <v>48761</v>
      </c>
      <c r="B317" s="2">
        <f t="shared" si="42"/>
        <v>166</v>
      </c>
      <c r="C317" s="2">
        <f t="shared" si="44"/>
        <v>1</v>
      </c>
      <c r="D317" s="2">
        <f t="shared" si="41"/>
        <v>167</v>
      </c>
      <c r="F317" s="3">
        <v>48761</v>
      </c>
      <c r="G317" s="1">
        <f t="shared" si="39"/>
        <v>680261.90438789397</v>
      </c>
      <c r="H317" s="1">
        <f t="shared" si="43"/>
        <v>1199724.6038372042</v>
      </c>
      <c r="I317" s="1"/>
      <c r="J317" s="1">
        <f t="shared" si="40"/>
        <v>1879986.5082250983</v>
      </c>
      <c r="K317" s="5"/>
      <c r="M317" s="1"/>
      <c r="N317" s="4"/>
      <c r="O317" s="4"/>
      <c r="P317" s="4"/>
      <c r="X317" s="3">
        <v>48761</v>
      </c>
      <c r="Y317" s="37">
        <v>661889.12272973766</v>
      </c>
      <c r="Z317" s="37">
        <v>1112506.4668149948</v>
      </c>
    </row>
    <row r="318" spans="1:26" x14ac:dyDescent="0.2">
      <c r="A318" s="3">
        <v>48792</v>
      </c>
      <c r="B318" s="2">
        <f t="shared" si="42"/>
        <v>166</v>
      </c>
      <c r="C318" s="2">
        <f t="shared" si="44"/>
        <v>1</v>
      </c>
      <c r="D318" s="2">
        <f t="shared" si="41"/>
        <v>167</v>
      </c>
      <c r="F318" s="3">
        <v>48792</v>
      </c>
      <c r="G318" s="1">
        <f t="shared" si="39"/>
        <v>684889.933301426</v>
      </c>
      <c r="H318" s="1">
        <f t="shared" si="43"/>
        <v>1179779.9911880493</v>
      </c>
      <c r="I318" s="1"/>
      <c r="J318" s="1">
        <f t="shared" si="40"/>
        <v>1864669.9244894753</v>
      </c>
      <c r="K318" s="5"/>
      <c r="M318" s="1"/>
      <c r="N318" s="4"/>
      <c r="O318" s="4"/>
      <c r="P318" s="4"/>
      <c r="X318" s="3">
        <v>48792</v>
      </c>
      <c r="Y318" s="37">
        <v>690875.85487009829</v>
      </c>
      <c r="Z318" s="37">
        <v>1161093.5118227005</v>
      </c>
    </row>
    <row r="319" spans="1:26" x14ac:dyDescent="0.2">
      <c r="A319" s="3">
        <v>48823</v>
      </c>
      <c r="B319" s="2">
        <f t="shared" si="42"/>
        <v>166</v>
      </c>
      <c r="C319" s="2">
        <f t="shared" si="44"/>
        <v>1</v>
      </c>
      <c r="D319" s="2">
        <f t="shared" si="41"/>
        <v>167</v>
      </c>
      <c r="F319" s="3">
        <v>48823</v>
      </c>
      <c r="G319" s="1">
        <f t="shared" si="39"/>
        <v>866285.3410169878</v>
      </c>
      <c r="H319" s="1">
        <f t="shared" si="43"/>
        <v>1149679.8536682129</v>
      </c>
      <c r="I319" s="1"/>
      <c r="J319" s="1">
        <f t="shared" si="40"/>
        <v>2015965.1946852007</v>
      </c>
      <c r="K319" s="5"/>
      <c r="M319" s="1"/>
      <c r="N319" s="4"/>
      <c r="O319" s="4"/>
      <c r="P319" s="4"/>
      <c r="X319" s="3">
        <v>48823</v>
      </c>
      <c r="Y319" s="37">
        <v>814394.96252764168</v>
      </c>
      <c r="Z319" s="37">
        <v>1015084.0022964478</v>
      </c>
    </row>
    <row r="320" spans="1:26" x14ac:dyDescent="0.2">
      <c r="A320" s="3">
        <v>48853</v>
      </c>
      <c r="B320" s="2">
        <f t="shared" si="42"/>
        <v>166</v>
      </c>
      <c r="C320" s="2">
        <f t="shared" si="44"/>
        <v>1</v>
      </c>
      <c r="D320" s="2">
        <f t="shared" si="41"/>
        <v>167</v>
      </c>
      <c r="F320" s="3">
        <v>48853</v>
      </c>
      <c r="G320" s="1">
        <f t="shared" si="39"/>
        <v>890419.71209932095</v>
      </c>
      <c r="H320" s="1">
        <f t="shared" si="43"/>
        <v>1036279.9257659912</v>
      </c>
      <c r="I320" s="1"/>
      <c r="J320" s="1">
        <f t="shared" si="40"/>
        <v>1926699.6378653122</v>
      </c>
      <c r="K320" s="5"/>
      <c r="M320" s="1"/>
      <c r="N320" s="4"/>
      <c r="O320" s="4"/>
      <c r="P320" s="4"/>
      <c r="X320" s="3">
        <v>48853</v>
      </c>
      <c r="Y320" s="37">
        <v>905442.93445435446</v>
      </c>
      <c r="Z320" s="37">
        <v>1020053.9436836243</v>
      </c>
    </row>
    <row r="321" spans="1:26" x14ac:dyDescent="0.2">
      <c r="A321" s="3">
        <v>48884</v>
      </c>
      <c r="B321" s="2">
        <f t="shared" si="42"/>
        <v>166</v>
      </c>
      <c r="C321" s="2">
        <f t="shared" si="44"/>
        <v>1</v>
      </c>
      <c r="D321" s="2">
        <f t="shared" si="41"/>
        <v>167</v>
      </c>
      <c r="F321" s="3">
        <v>48884</v>
      </c>
      <c r="G321" s="1">
        <f t="shared" si="39"/>
        <v>1025037.4634927871</v>
      </c>
      <c r="H321" s="1">
        <f t="shared" si="43"/>
        <v>853159.96101379395</v>
      </c>
      <c r="I321" s="1"/>
      <c r="J321" s="1">
        <f t="shared" si="40"/>
        <v>1878197.4245065809</v>
      </c>
      <c r="K321" s="5"/>
      <c r="M321" s="1"/>
      <c r="N321" s="4"/>
      <c r="O321" s="4"/>
      <c r="P321" s="4"/>
      <c r="X321" s="3">
        <v>48884</v>
      </c>
      <c r="Y321" s="37">
        <v>988576.27897287323</v>
      </c>
      <c r="Z321" s="37">
        <v>833475.98274993896</v>
      </c>
    </row>
    <row r="322" spans="1:26" x14ac:dyDescent="0.2">
      <c r="A322" s="3">
        <v>48914</v>
      </c>
      <c r="B322" s="2">
        <f t="shared" si="42"/>
        <v>165</v>
      </c>
      <c r="C322" s="2">
        <f t="shared" si="44"/>
        <v>1</v>
      </c>
      <c r="D322" s="2">
        <f t="shared" si="41"/>
        <v>166</v>
      </c>
      <c r="F322" s="3">
        <v>48914</v>
      </c>
      <c r="G322" s="1">
        <f t="shared" si="39"/>
        <v>897018.71276960196</v>
      </c>
      <c r="H322" s="1">
        <f t="shared" si="43"/>
        <v>888159.89959716797</v>
      </c>
      <c r="I322" s="1"/>
      <c r="J322" s="1">
        <f t="shared" si="40"/>
        <v>1785178.6123667699</v>
      </c>
      <c r="K322" s="5"/>
      <c r="M322" s="1"/>
      <c r="N322" s="4"/>
      <c r="O322" s="4"/>
      <c r="P322" s="4"/>
      <c r="X322" s="3">
        <v>48914</v>
      </c>
      <c r="Y322" s="37">
        <v>939862.32372143876</v>
      </c>
      <c r="Z322" s="37">
        <v>810088.98580741882</v>
      </c>
    </row>
    <row r="323" spans="1:26" x14ac:dyDescent="0.2">
      <c r="A323" s="3">
        <v>48945</v>
      </c>
      <c r="B323" s="2">
        <f t="shared" si="42"/>
        <v>165</v>
      </c>
      <c r="C323" s="2">
        <f t="shared" si="44"/>
        <v>1</v>
      </c>
      <c r="D323" s="2">
        <f t="shared" si="41"/>
        <v>166</v>
      </c>
      <c r="F323" s="3">
        <v>48945</v>
      </c>
      <c r="G323" s="1">
        <f t="shared" si="39"/>
        <v>821834.75064197253</v>
      </c>
      <c r="H323" s="1">
        <f t="shared" si="43"/>
        <v>792400.02136230469</v>
      </c>
      <c r="I323" s="1"/>
      <c r="J323" s="1">
        <f t="shared" si="40"/>
        <v>1614234.7720042772</v>
      </c>
      <c r="K323" s="5"/>
      <c r="M323" s="1"/>
      <c r="N323" s="4"/>
      <c r="O323" s="4"/>
      <c r="P323" s="4"/>
      <c r="X323" s="3">
        <v>48945</v>
      </c>
      <c r="Y323" s="37">
        <v>804602.45345749834</v>
      </c>
      <c r="Z323" s="37">
        <v>846159.97009277344</v>
      </c>
    </row>
    <row r="324" spans="1:26" x14ac:dyDescent="0.2">
      <c r="A324" s="3">
        <v>48976</v>
      </c>
      <c r="B324" s="2">
        <f t="shared" si="42"/>
        <v>165</v>
      </c>
      <c r="C324" s="2">
        <f t="shared" si="44"/>
        <v>1</v>
      </c>
      <c r="D324" s="2">
        <f t="shared" si="41"/>
        <v>166</v>
      </c>
      <c r="F324" s="3">
        <v>48976</v>
      </c>
      <c r="G324" s="1">
        <f t="shared" ref="G324:G387" si="45">AVERAGE(G312,G300)*0.995</f>
        <v>931239.72651789116</v>
      </c>
      <c r="H324" s="1">
        <f t="shared" si="43"/>
        <v>742000.02136230469</v>
      </c>
      <c r="I324" s="1"/>
      <c r="J324" s="1">
        <f t="shared" si="40"/>
        <v>1673239.7478801957</v>
      </c>
      <c r="K324" s="5"/>
      <c r="M324" s="1"/>
      <c r="N324" s="4"/>
      <c r="O324" s="4"/>
      <c r="P324" s="4"/>
      <c r="X324" s="3">
        <v>48976</v>
      </c>
      <c r="Y324" s="37">
        <v>956448.204163166</v>
      </c>
      <c r="Z324" s="37">
        <v>741160.02216339111</v>
      </c>
    </row>
    <row r="325" spans="1:26" x14ac:dyDescent="0.2">
      <c r="A325" s="3">
        <v>49004</v>
      </c>
      <c r="B325" s="2">
        <f t="shared" si="42"/>
        <v>165</v>
      </c>
      <c r="C325" s="2">
        <f t="shared" si="44"/>
        <v>1</v>
      </c>
      <c r="D325" s="2">
        <f t="shared" si="41"/>
        <v>166</v>
      </c>
      <c r="F325" s="3">
        <v>49004</v>
      </c>
      <c r="G325" s="1">
        <f t="shared" si="45"/>
        <v>997142.32919402141</v>
      </c>
      <c r="H325" s="1">
        <f t="shared" si="43"/>
        <v>885197.21813201904</v>
      </c>
      <c r="I325" s="1"/>
      <c r="J325" s="1">
        <f t="shared" si="40"/>
        <v>1882339.5473260405</v>
      </c>
      <c r="K325" s="5"/>
      <c r="M325" s="1"/>
      <c r="N325" s="4"/>
      <c r="O325" s="4"/>
      <c r="P325" s="4"/>
      <c r="X325" s="3">
        <v>49004</v>
      </c>
      <c r="Y325" s="37">
        <v>990063.71747906506</v>
      </c>
      <c r="Z325" s="37">
        <v>753760.01014709473</v>
      </c>
    </row>
    <row r="326" spans="1:26" x14ac:dyDescent="0.2">
      <c r="A326" s="3">
        <v>49035</v>
      </c>
      <c r="B326" s="2">
        <f t="shared" si="42"/>
        <v>165</v>
      </c>
      <c r="C326" s="2">
        <f t="shared" si="44"/>
        <v>1</v>
      </c>
      <c r="D326" s="2">
        <f t="shared" si="41"/>
        <v>166</v>
      </c>
      <c r="F326" s="3">
        <v>49035</v>
      </c>
      <c r="G326" s="1">
        <f t="shared" si="45"/>
        <v>858042.77068717743</v>
      </c>
      <c r="H326" s="1">
        <f t="shared" si="43"/>
        <v>1005199.9305725098</v>
      </c>
      <c r="I326" s="1"/>
      <c r="J326" s="1">
        <f t="shared" si="40"/>
        <v>1863242.7012596871</v>
      </c>
      <c r="K326" s="5"/>
      <c r="M326" s="1"/>
      <c r="N326" s="4"/>
      <c r="O326" s="4"/>
      <c r="P326" s="4"/>
      <c r="X326" s="3">
        <v>49035</v>
      </c>
      <c r="Y326" s="37">
        <v>828031.53510506416</v>
      </c>
      <c r="Z326" s="37">
        <v>857640.07129669189</v>
      </c>
    </row>
    <row r="327" spans="1:26" x14ac:dyDescent="0.2">
      <c r="A327" s="3">
        <v>49065</v>
      </c>
      <c r="B327" s="2">
        <f t="shared" si="42"/>
        <v>165</v>
      </c>
      <c r="C327" s="2">
        <f t="shared" si="44"/>
        <v>1</v>
      </c>
      <c r="D327" s="2">
        <f t="shared" si="41"/>
        <v>166</v>
      </c>
      <c r="F327" s="3">
        <v>49065</v>
      </c>
      <c r="G327" s="1">
        <f t="shared" si="45"/>
        <v>819446.57083036378</v>
      </c>
      <c r="H327" s="1">
        <f t="shared" si="43"/>
        <v>1279600.4219055176</v>
      </c>
      <c r="I327" s="1"/>
      <c r="J327" s="1">
        <f t="shared" si="40"/>
        <v>2099046.9927358814</v>
      </c>
      <c r="K327" s="5"/>
      <c r="M327" s="1"/>
      <c r="N327" s="4"/>
      <c r="O327" s="4"/>
      <c r="P327" s="4"/>
      <c r="X327" s="3">
        <v>49065</v>
      </c>
      <c r="Y327" s="37">
        <v>819439.39186556137</v>
      </c>
      <c r="Z327" s="37">
        <v>1380400.3257751465</v>
      </c>
    </row>
    <row r="328" spans="1:26" x14ac:dyDescent="0.2">
      <c r="A328" s="3">
        <v>49096</v>
      </c>
      <c r="B328" s="2">
        <f t="shared" si="42"/>
        <v>165</v>
      </c>
      <c r="C328" s="2">
        <f t="shared" si="44"/>
        <v>1</v>
      </c>
      <c r="D328" s="2">
        <f t="shared" si="41"/>
        <v>166</v>
      </c>
      <c r="F328" s="3">
        <v>49096</v>
      </c>
      <c r="G328" s="1">
        <f t="shared" si="45"/>
        <v>781870.47370102187</v>
      </c>
      <c r="H328" s="1">
        <f t="shared" si="43"/>
        <v>1190000.0106811523</v>
      </c>
      <c r="I328" s="1"/>
      <c r="J328" s="1">
        <f t="shared" si="40"/>
        <v>1971870.4843821742</v>
      </c>
      <c r="K328" s="5"/>
      <c r="M328" s="1"/>
      <c r="N328" s="4"/>
      <c r="O328" s="4"/>
      <c r="P328" s="4"/>
      <c r="X328" s="3">
        <v>49096</v>
      </c>
      <c r="Y328" s="37">
        <v>723437.28851549246</v>
      </c>
      <c r="Z328" s="37">
        <v>821583.04379940033</v>
      </c>
    </row>
    <row r="329" spans="1:26" x14ac:dyDescent="0.2">
      <c r="A329" s="3">
        <v>49126</v>
      </c>
      <c r="B329" s="2">
        <f t="shared" si="42"/>
        <v>165</v>
      </c>
      <c r="C329" s="2">
        <f t="shared" si="44"/>
        <v>1</v>
      </c>
      <c r="D329" s="2">
        <f t="shared" si="41"/>
        <v>166</v>
      </c>
      <c r="F329" s="3">
        <v>49126</v>
      </c>
      <c r="G329" s="1">
        <f t="shared" si="45"/>
        <v>677993.17329170683</v>
      </c>
      <c r="H329" s="1">
        <f t="shared" si="43"/>
        <v>1199724.798081398</v>
      </c>
      <c r="I329" s="1"/>
      <c r="J329" s="1">
        <f t="shared" si="40"/>
        <v>1877717.971373105</v>
      </c>
      <c r="K329" s="5"/>
      <c r="M329" s="1"/>
      <c r="N329" s="4"/>
      <c r="O329" s="4"/>
      <c r="P329" s="4"/>
      <c r="X329" s="3">
        <v>49126</v>
      </c>
      <c r="Y329" s="37">
        <v>659681.63858189399</v>
      </c>
      <c r="Z329" s="37">
        <v>1112506.5165925026</v>
      </c>
    </row>
    <row r="330" spans="1:26" x14ac:dyDescent="0.2">
      <c r="A330" s="3">
        <v>49157</v>
      </c>
      <c r="B330" s="2">
        <f t="shared" si="42"/>
        <v>165</v>
      </c>
      <c r="C330" s="2">
        <f t="shared" si="44"/>
        <v>1</v>
      </c>
      <c r="D330" s="2">
        <f t="shared" si="41"/>
        <v>166</v>
      </c>
      <c r="F330" s="3">
        <v>49157</v>
      </c>
      <c r="G330" s="1">
        <f t="shared" si="45"/>
        <v>682605.74081800086</v>
      </c>
      <c r="H330" s="1">
        <f t="shared" si="43"/>
        <v>1179780.0044059753</v>
      </c>
      <c r="I330" s="1"/>
      <c r="J330" s="1">
        <f t="shared" si="40"/>
        <v>1862385.7452239762</v>
      </c>
      <c r="K330" s="5"/>
      <c r="M330" s="1"/>
      <c r="N330" s="4"/>
      <c r="O330" s="4"/>
      <c r="P330" s="4"/>
      <c r="X330" s="3">
        <v>49157</v>
      </c>
      <c r="Y330" s="37">
        <v>688571.70789987163</v>
      </c>
      <c r="Z330" s="37">
        <v>1161093.4940886497</v>
      </c>
    </row>
    <row r="331" spans="1:26" x14ac:dyDescent="0.2">
      <c r="A331" s="3">
        <v>49188</v>
      </c>
      <c r="B331" s="2">
        <f t="shared" si="42"/>
        <v>165</v>
      </c>
      <c r="C331" s="2">
        <f t="shared" si="44"/>
        <v>1</v>
      </c>
      <c r="D331" s="2">
        <f t="shared" si="41"/>
        <v>166</v>
      </c>
      <c r="F331" s="3">
        <v>49188</v>
      </c>
      <c r="G331" s="1">
        <f t="shared" si="45"/>
        <v>863396.22745742509</v>
      </c>
      <c r="H331" s="1">
        <f t="shared" si="43"/>
        <v>1149680.0731658936</v>
      </c>
      <c r="I331" s="1"/>
      <c r="J331" s="1">
        <f t="shared" ref="J331:J394" si="46">SUM(G331:H331)</f>
        <v>2013076.3006233186</v>
      </c>
      <c r="K331" s="5"/>
      <c r="M331" s="1"/>
      <c r="N331" s="4"/>
      <c r="O331" s="4"/>
      <c r="P331" s="4"/>
      <c r="X331" s="3">
        <v>49188</v>
      </c>
      <c r="Y331" s="37">
        <v>811678.82916182408</v>
      </c>
      <c r="Z331" s="37">
        <v>1015083.9988517761</v>
      </c>
    </row>
    <row r="332" spans="1:26" x14ac:dyDescent="0.2">
      <c r="A332" s="3">
        <v>49218</v>
      </c>
      <c r="B332" s="2">
        <f t="shared" si="42"/>
        <v>165</v>
      </c>
      <c r="C332" s="2">
        <f t="shared" si="44"/>
        <v>1</v>
      </c>
      <c r="D332" s="2">
        <f t="shared" ref="D332:D395" si="47">SUM(B332:C332)</f>
        <v>166</v>
      </c>
      <c r="F332" s="3">
        <v>49218</v>
      </c>
      <c r="G332" s="1">
        <f t="shared" si="45"/>
        <v>887450.05639205675</v>
      </c>
      <c r="H332" s="1">
        <f t="shared" si="43"/>
        <v>1036280.0371170044</v>
      </c>
      <c r="I332" s="1"/>
      <c r="J332" s="1">
        <f t="shared" si="46"/>
        <v>1923730.0935090613</v>
      </c>
      <c r="K332" s="5"/>
      <c r="M332" s="1"/>
      <c r="N332" s="4"/>
      <c r="O332" s="4"/>
      <c r="P332" s="4"/>
      <c r="X332" s="3">
        <v>49218</v>
      </c>
      <c r="Y332" s="37">
        <v>902423.19778816681</v>
      </c>
      <c r="Z332" s="37">
        <v>1020054.0281581879</v>
      </c>
    </row>
    <row r="333" spans="1:26" x14ac:dyDescent="0.2">
      <c r="A333" s="3">
        <v>49249</v>
      </c>
      <c r="B333" s="2">
        <f t="shared" si="42"/>
        <v>165</v>
      </c>
      <c r="C333" s="2">
        <f t="shared" si="44"/>
        <v>1</v>
      </c>
      <c r="D333" s="2">
        <f t="shared" si="47"/>
        <v>166</v>
      </c>
      <c r="F333" s="3">
        <v>49249</v>
      </c>
      <c r="G333" s="1">
        <f t="shared" si="45"/>
        <v>1021618.889112841</v>
      </c>
      <c r="H333" s="1">
        <f t="shared" si="43"/>
        <v>853160.01949310303</v>
      </c>
      <c r="I333" s="1"/>
      <c r="J333" s="1">
        <f t="shared" si="46"/>
        <v>1874778.9086059439</v>
      </c>
      <c r="K333" s="5"/>
      <c r="M333" s="1"/>
      <c r="N333" s="4"/>
      <c r="O333" s="4"/>
      <c r="P333" s="4"/>
      <c r="X333" s="3">
        <v>49249</v>
      </c>
      <c r="Y333" s="37">
        <v>985279.25049307372</v>
      </c>
      <c r="Z333" s="37">
        <v>833476.00862503052</v>
      </c>
    </row>
    <row r="334" spans="1:26" x14ac:dyDescent="0.2">
      <c r="A334" s="3">
        <v>49279</v>
      </c>
      <c r="B334" s="2">
        <f t="shared" si="42"/>
        <v>164</v>
      </c>
      <c r="C334" s="2">
        <f t="shared" si="44"/>
        <v>1</v>
      </c>
      <c r="D334" s="2">
        <f t="shared" si="47"/>
        <v>165</v>
      </c>
      <c r="F334" s="3">
        <v>49279</v>
      </c>
      <c r="G334" s="1">
        <f t="shared" si="45"/>
        <v>894027.02920407779</v>
      </c>
      <c r="H334" s="1">
        <f t="shared" si="43"/>
        <v>888160.05020141602</v>
      </c>
      <c r="I334" s="1"/>
      <c r="J334" s="1">
        <f t="shared" si="46"/>
        <v>1782187.0794054938</v>
      </c>
      <c r="K334" s="5"/>
      <c r="M334" s="1"/>
      <c r="N334" s="4"/>
      <c r="O334" s="4"/>
      <c r="P334" s="4"/>
      <c r="X334" s="3">
        <v>49279</v>
      </c>
      <c r="Y334" s="37">
        <v>936727.81799236638</v>
      </c>
      <c r="Z334" s="37">
        <v>810089.00709629059</v>
      </c>
    </row>
    <row r="335" spans="1:26" x14ac:dyDescent="0.2">
      <c r="A335" s="3">
        <v>49310</v>
      </c>
      <c r="B335" s="2">
        <f t="shared" si="42"/>
        <v>164</v>
      </c>
      <c r="C335" s="2">
        <f t="shared" si="44"/>
        <v>1</v>
      </c>
      <c r="D335" s="2">
        <f t="shared" si="47"/>
        <v>165</v>
      </c>
      <c r="F335" s="3">
        <v>49310</v>
      </c>
      <c r="G335" s="1">
        <f t="shared" si="45"/>
        <v>819093.75520683243</v>
      </c>
      <c r="H335" s="1">
        <f t="shared" si="43"/>
        <v>792399.98931884766</v>
      </c>
      <c r="I335" s="1"/>
      <c r="J335" s="1">
        <f t="shared" si="46"/>
        <v>1611493.7445256801</v>
      </c>
      <c r="K335" s="5"/>
      <c r="M335" s="1"/>
      <c r="N335" s="4"/>
      <c r="O335" s="4"/>
      <c r="P335" s="4"/>
      <c r="X335" s="3">
        <v>49310</v>
      </c>
      <c r="Y335" s="37">
        <v>801918.90597877954</v>
      </c>
      <c r="Z335" s="37">
        <v>846160.01495361328</v>
      </c>
    </row>
    <row r="336" spans="1:26" x14ac:dyDescent="0.2">
      <c r="A336" s="3">
        <v>49341</v>
      </c>
      <c r="B336" s="2">
        <f t="shared" si="42"/>
        <v>164</v>
      </c>
      <c r="C336" s="2">
        <f t="shared" si="44"/>
        <v>1</v>
      </c>
      <c r="D336" s="2">
        <f t="shared" si="47"/>
        <v>165</v>
      </c>
      <c r="F336" s="3">
        <v>49341</v>
      </c>
      <c r="G336" s="1">
        <f t="shared" si="45"/>
        <v>928133.80858395714</v>
      </c>
      <c r="H336" s="1">
        <f t="shared" si="43"/>
        <v>741999.98931884766</v>
      </c>
      <c r="I336" s="1"/>
      <c r="J336" s="1">
        <f t="shared" si="46"/>
        <v>1670133.7979028048</v>
      </c>
      <c r="K336" s="5"/>
      <c r="M336" s="1"/>
      <c r="N336" s="4"/>
      <c r="O336" s="4"/>
      <c r="P336" s="4"/>
      <c r="X336" s="3">
        <v>49341</v>
      </c>
      <c r="Y336" s="37">
        <v>953258.24778039905</v>
      </c>
      <c r="Z336" s="37">
        <v>741159.98891830444</v>
      </c>
    </row>
    <row r="337" spans="1:26" x14ac:dyDescent="0.2">
      <c r="A337" s="3">
        <v>49369</v>
      </c>
      <c r="B337" s="2">
        <f t="shared" si="42"/>
        <v>164</v>
      </c>
      <c r="C337" s="2">
        <f t="shared" si="44"/>
        <v>1</v>
      </c>
      <c r="D337" s="2">
        <f t="shared" si="47"/>
        <v>165</v>
      </c>
      <c r="F337" s="3">
        <v>49369</v>
      </c>
      <c r="G337" s="1">
        <f t="shared" si="45"/>
        <v>993816.62342173443</v>
      </c>
      <c r="H337" s="1">
        <f t="shared" si="43"/>
        <v>885197.39093399048</v>
      </c>
      <c r="I337" s="1"/>
      <c r="J337" s="1">
        <f t="shared" si="46"/>
        <v>1879014.0143557249</v>
      </c>
      <c r="K337" s="5"/>
      <c r="M337" s="1"/>
      <c r="N337" s="4"/>
      <c r="O337" s="4"/>
      <c r="P337" s="4"/>
      <c r="X337" s="3">
        <v>49369</v>
      </c>
      <c r="Y337" s="37">
        <v>986761.60994054645</v>
      </c>
      <c r="Z337" s="37">
        <v>753759.99492645264</v>
      </c>
    </row>
    <row r="338" spans="1:26" x14ac:dyDescent="0.2">
      <c r="A338" s="3">
        <v>49400</v>
      </c>
      <c r="B338" s="2">
        <f t="shared" si="42"/>
        <v>164</v>
      </c>
      <c r="C338" s="2">
        <f t="shared" si="44"/>
        <v>1</v>
      </c>
      <c r="D338" s="2">
        <f t="shared" si="47"/>
        <v>165</v>
      </c>
      <c r="F338" s="3">
        <v>49400</v>
      </c>
      <c r="G338" s="1">
        <f t="shared" si="45"/>
        <v>855181.03753063234</v>
      </c>
      <c r="H338" s="1">
        <f t="shared" si="43"/>
        <v>1005200.0347137451</v>
      </c>
      <c r="I338" s="1"/>
      <c r="J338" s="1">
        <f t="shared" si="46"/>
        <v>1860381.0722443773</v>
      </c>
      <c r="K338" s="5"/>
      <c r="M338" s="1"/>
      <c r="N338" s="4"/>
      <c r="O338" s="4"/>
      <c r="P338" s="4"/>
      <c r="X338" s="3">
        <v>49400</v>
      </c>
      <c r="Y338" s="37">
        <v>825269.85153189208</v>
      </c>
      <c r="Z338" s="37">
        <v>857639.96435165405</v>
      </c>
    </row>
    <row r="339" spans="1:26" x14ac:dyDescent="0.2">
      <c r="A339" s="3">
        <v>49430</v>
      </c>
      <c r="B339" s="2">
        <f t="shared" si="42"/>
        <v>164</v>
      </c>
      <c r="C339" s="2">
        <f t="shared" si="44"/>
        <v>1</v>
      </c>
      <c r="D339" s="2">
        <f t="shared" si="47"/>
        <v>165</v>
      </c>
      <c r="F339" s="3">
        <v>49430</v>
      </c>
      <c r="G339" s="1">
        <f t="shared" si="45"/>
        <v>816713.4909448456</v>
      </c>
      <c r="H339" s="1">
        <f t="shared" si="43"/>
        <v>1279599.7890472412</v>
      </c>
      <c r="I339" s="1"/>
      <c r="J339" s="1">
        <f t="shared" si="46"/>
        <v>2096313.2799920868</v>
      </c>
      <c r="K339" s="5"/>
      <c r="M339" s="1"/>
      <c r="N339" s="4"/>
      <c r="O339" s="4"/>
      <c r="P339" s="4"/>
      <c r="X339" s="3">
        <v>49430</v>
      </c>
      <c r="Y339" s="37">
        <v>816706.33591282764</v>
      </c>
      <c r="Z339" s="37">
        <v>1380399.8371124268</v>
      </c>
    </row>
    <row r="340" spans="1:26" x14ac:dyDescent="0.2">
      <c r="A340" s="3">
        <v>49461</v>
      </c>
      <c r="B340" s="2">
        <f t="shared" si="42"/>
        <v>164</v>
      </c>
      <c r="C340" s="2">
        <f t="shared" si="44"/>
        <v>1</v>
      </c>
      <c r="D340" s="2">
        <f t="shared" si="47"/>
        <v>165</v>
      </c>
      <c r="F340" s="3">
        <v>49461</v>
      </c>
      <c r="G340" s="1">
        <f t="shared" si="45"/>
        <v>779262.74462153146</v>
      </c>
      <c r="H340" s="1">
        <f t="shared" si="43"/>
        <v>1189999.9946594238</v>
      </c>
      <c r="I340" s="1"/>
      <c r="J340" s="1">
        <f t="shared" si="46"/>
        <v>1969262.7392809554</v>
      </c>
      <c r="K340" s="5"/>
      <c r="M340" s="1"/>
      <c r="N340" s="4"/>
      <c r="O340" s="4"/>
      <c r="P340" s="4"/>
      <c r="X340" s="3">
        <v>49461</v>
      </c>
      <c r="Y340" s="37">
        <v>721024.45291560446</v>
      </c>
      <c r="Z340" s="37">
        <v>821582.97810029984</v>
      </c>
    </row>
    <row r="341" spans="1:26" x14ac:dyDescent="0.2">
      <c r="A341" s="3">
        <v>49491</v>
      </c>
      <c r="B341" s="2">
        <f t="shared" si="42"/>
        <v>164</v>
      </c>
      <c r="C341" s="2">
        <f t="shared" si="44"/>
        <v>1</v>
      </c>
      <c r="D341" s="2">
        <f t="shared" si="47"/>
        <v>165</v>
      </c>
      <c r="F341" s="3">
        <v>49491</v>
      </c>
      <c r="G341" s="1">
        <f t="shared" si="45"/>
        <v>675731.90114560141</v>
      </c>
      <c r="H341" s="1">
        <f t="shared" si="43"/>
        <v>1199724.7009593011</v>
      </c>
      <c r="I341" s="1"/>
      <c r="J341" s="1">
        <f t="shared" si="46"/>
        <v>1875456.6021049025</v>
      </c>
      <c r="K341" s="5"/>
      <c r="M341" s="1"/>
      <c r="N341" s="4"/>
      <c r="O341" s="4"/>
      <c r="P341" s="4"/>
      <c r="X341" s="3">
        <v>49491</v>
      </c>
      <c r="Y341" s="37">
        <v>657481.45375253679</v>
      </c>
      <c r="Z341" s="37">
        <v>1112506.4917037487</v>
      </c>
    </row>
    <row r="342" spans="1:26" x14ac:dyDescent="0.2">
      <c r="A342" s="3">
        <v>49522</v>
      </c>
      <c r="B342" s="2">
        <f t="shared" si="42"/>
        <v>164</v>
      </c>
      <c r="C342" s="2">
        <f t="shared" si="44"/>
        <v>1</v>
      </c>
      <c r="D342" s="2">
        <f t="shared" si="47"/>
        <v>165</v>
      </c>
      <c r="F342" s="3">
        <v>49522</v>
      </c>
      <c r="G342" s="1">
        <f t="shared" si="45"/>
        <v>680329.09787441487</v>
      </c>
      <c r="H342" s="1">
        <f t="shared" si="43"/>
        <v>1179779.9977970123</v>
      </c>
      <c r="I342" s="1"/>
      <c r="J342" s="1">
        <f t="shared" si="46"/>
        <v>1860109.0956714272</v>
      </c>
      <c r="K342" s="5"/>
      <c r="M342" s="1"/>
      <c r="N342" s="4"/>
      <c r="O342" s="4"/>
      <c r="P342" s="4"/>
      <c r="X342" s="3">
        <v>49522</v>
      </c>
      <c r="Y342" s="37">
        <v>686275.16247806</v>
      </c>
      <c r="Z342" s="37">
        <v>1161093.5029556751</v>
      </c>
    </row>
    <row r="343" spans="1:26" x14ac:dyDescent="0.2">
      <c r="A343" s="3">
        <v>49553</v>
      </c>
      <c r="B343" s="2">
        <f t="shared" si="42"/>
        <v>164</v>
      </c>
      <c r="C343" s="2">
        <f t="shared" si="44"/>
        <v>1</v>
      </c>
      <c r="D343" s="2">
        <f t="shared" si="47"/>
        <v>165</v>
      </c>
      <c r="F343" s="3">
        <v>49553</v>
      </c>
      <c r="G343" s="1">
        <f t="shared" si="45"/>
        <v>860516.58031602041</v>
      </c>
      <c r="H343" s="1">
        <f t="shared" si="43"/>
        <v>1149679.9634170532</v>
      </c>
      <c r="I343" s="1"/>
      <c r="J343" s="1">
        <f t="shared" si="46"/>
        <v>2010196.5437330736</v>
      </c>
      <c r="K343" s="5"/>
      <c r="M343" s="1"/>
      <c r="N343" s="4"/>
      <c r="O343" s="4"/>
      <c r="P343" s="4"/>
      <c r="X343" s="3">
        <v>49553</v>
      </c>
      <c r="Y343" s="37">
        <v>808971.7113655092</v>
      </c>
      <c r="Z343" s="37">
        <v>1015084.0005741119</v>
      </c>
    </row>
    <row r="344" spans="1:26" x14ac:dyDescent="0.2">
      <c r="A344" s="3">
        <v>49583</v>
      </c>
      <c r="B344" s="2">
        <f t="shared" si="42"/>
        <v>164</v>
      </c>
      <c r="C344" s="2">
        <f t="shared" si="44"/>
        <v>1</v>
      </c>
      <c r="D344" s="2">
        <f t="shared" si="47"/>
        <v>165</v>
      </c>
      <c r="F344" s="3">
        <v>49583</v>
      </c>
      <c r="G344" s="1">
        <f t="shared" si="45"/>
        <v>884490.20982446033</v>
      </c>
      <c r="H344" s="1">
        <f t="shared" si="43"/>
        <v>1036279.9814414978</v>
      </c>
      <c r="I344" s="1"/>
      <c r="J344" s="1">
        <f t="shared" si="46"/>
        <v>1920770.1912659581</v>
      </c>
      <c r="K344" s="5"/>
      <c r="M344" s="1"/>
      <c r="N344" s="4"/>
      <c r="O344" s="4"/>
      <c r="P344" s="4"/>
      <c r="X344" s="3">
        <v>49583</v>
      </c>
      <c r="Y344" s="37">
        <v>899413.40079065436</v>
      </c>
      <c r="Z344" s="37">
        <v>1020053.9859209061</v>
      </c>
    </row>
    <row r="345" spans="1:26" x14ac:dyDescent="0.2">
      <c r="A345" s="3">
        <v>49614</v>
      </c>
      <c r="B345" s="2">
        <f t="shared" si="42"/>
        <v>164</v>
      </c>
      <c r="C345" s="2">
        <f t="shared" si="44"/>
        <v>1</v>
      </c>
      <c r="D345" s="2">
        <f t="shared" si="47"/>
        <v>165</v>
      </c>
      <c r="F345" s="3">
        <v>49614</v>
      </c>
      <c r="G345" s="1">
        <f t="shared" si="45"/>
        <v>1018211.5354213</v>
      </c>
      <c r="H345" s="1">
        <f t="shared" si="43"/>
        <v>853159.99025344849</v>
      </c>
      <c r="I345" s="1"/>
      <c r="J345" s="1">
        <f t="shared" si="46"/>
        <v>1871371.5256747485</v>
      </c>
      <c r="K345" s="5"/>
      <c r="M345" s="1"/>
      <c r="N345" s="4"/>
      <c r="O345" s="4"/>
      <c r="P345" s="4"/>
      <c r="X345" s="3">
        <v>49614</v>
      </c>
      <c r="Y345" s="37">
        <v>981993.12590930855</v>
      </c>
      <c r="Z345" s="37">
        <v>833475.99568748474</v>
      </c>
    </row>
    <row r="346" spans="1:26" x14ac:dyDescent="0.2">
      <c r="A346" s="3">
        <v>49644</v>
      </c>
      <c r="B346" s="2">
        <f t="shared" si="42"/>
        <v>163</v>
      </c>
      <c r="C346" s="2">
        <f t="shared" si="44"/>
        <v>1</v>
      </c>
      <c r="D346" s="2">
        <f t="shared" si="47"/>
        <v>164</v>
      </c>
      <c r="F346" s="3">
        <v>49644</v>
      </c>
      <c r="G346" s="1">
        <f t="shared" si="45"/>
        <v>891045.25663190568</v>
      </c>
      <c r="H346" s="1">
        <f t="shared" si="43"/>
        <v>888159.97489929199</v>
      </c>
      <c r="I346" s="1"/>
      <c r="J346" s="1">
        <f t="shared" si="46"/>
        <v>1779205.2315311977</v>
      </c>
      <c r="K346" s="5"/>
      <c r="M346" s="1"/>
      <c r="N346" s="4"/>
      <c r="O346" s="4"/>
      <c r="P346" s="4"/>
      <c r="X346" s="3">
        <v>49644</v>
      </c>
      <c r="Y346" s="37">
        <v>933603.595502618</v>
      </c>
      <c r="Z346" s="37">
        <v>810088.99645185471</v>
      </c>
    </row>
    <row r="347" spans="1:26" x14ac:dyDescent="0.2">
      <c r="A347" s="3">
        <v>49675</v>
      </c>
      <c r="B347" s="2">
        <f t="shared" si="42"/>
        <v>163</v>
      </c>
      <c r="C347" s="2">
        <f t="shared" si="44"/>
        <v>1</v>
      </c>
      <c r="D347" s="2">
        <f t="shared" si="47"/>
        <v>164</v>
      </c>
      <c r="F347" s="3">
        <v>49675</v>
      </c>
      <c r="G347" s="1">
        <f t="shared" si="45"/>
        <v>816361.93165978044</v>
      </c>
      <c r="H347" s="1">
        <f t="shared" si="43"/>
        <v>792400.00534057617</v>
      </c>
      <c r="I347" s="1"/>
      <c r="J347" s="1">
        <f t="shared" si="46"/>
        <v>1608761.9370003566</v>
      </c>
      <c r="K347" s="5"/>
      <c r="M347" s="1"/>
      <c r="N347" s="4"/>
      <c r="O347" s="4"/>
      <c r="P347" s="4"/>
      <c r="X347" s="3">
        <v>49675</v>
      </c>
      <c r="Y347" s="37">
        <v>799244.37631954823</v>
      </c>
      <c r="Z347" s="37">
        <v>846159.99252319336</v>
      </c>
    </row>
    <row r="348" spans="1:26" x14ac:dyDescent="0.2">
      <c r="A348" s="3">
        <v>49706</v>
      </c>
      <c r="B348" s="2">
        <f t="shared" si="42"/>
        <v>163</v>
      </c>
      <c r="C348" s="2">
        <f t="shared" si="44"/>
        <v>1</v>
      </c>
      <c r="D348" s="2">
        <f t="shared" si="47"/>
        <v>164</v>
      </c>
      <c r="F348" s="3">
        <v>49706</v>
      </c>
      <c r="G348" s="1">
        <f t="shared" si="45"/>
        <v>925038.33371316944</v>
      </c>
      <c r="H348" s="1">
        <f t="shared" si="43"/>
        <v>742000.00534057617</v>
      </c>
      <c r="I348" s="1"/>
      <c r="J348" s="1">
        <f t="shared" si="46"/>
        <v>1667038.3390537456</v>
      </c>
      <c r="K348" s="5"/>
      <c r="M348" s="1"/>
      <c r="N348" s="4"/>
      <c r="O348" s="4"/>
      <c r="P348" s="4"/>
      <c r="X348" s="3">
        <v>49706</v>
      </c>
      <c r="Y348" s="37">
        <v>950078.95984192367</v>
      </c>
      <c r="Z348" s="37">
        <v>741160.00554084778</v>
      </c>
    </row>
    <row r="349" spans="1:26" x14ac:dyDescent="0.2">
      <c r="A349" s="3">
        <v>49735</v>
      </c>
      <c r="B349" s="2">
        <f t="shared" si="42"/>
        <v>163</v>
      </c>
      <c r="C349" s="2">
        <f t="shared" si="44"/>
        <v>1</v>
      </c>
      <c r="D349" s="2">
        <f t="shared" si="47"/>
        <v>164</v>
      </c>
      <c r="F349" s="3">
        <v>49735</v>
      </c>
      <c r="G349" s="1">
        <f t="shared" si="45"/>
        <v>990502.07892633858</v>
      </c>
      <c r="H349" s="1">
        <f t="shared" si="43"/>
        <v>885197.30453300476</v>
      </c>
      <c r="I349" s="1"/>
      <c r="J349" s="1">
        <f t="shared" si="46"/>
        <v>1875699.3834593433</v>
      </c>
      <c r="K349" s="5"/>
      <c r="M349" s="1"/>
      <c r="N349" s="4"/>
      <c r="O349" s="4"/>
      <c r="P349" s="4"/>
      <c r="X349" s="3">
        <v>49735</v>
      </c>
      <c r="Y349" s="37">
        <v>983470.60039125674</v>
      </c>
      <c r="Z349" s="37">
        <v>753760.00253677368</v>
      </c>
    </row>
    <row r="350" spans="1:26" x14ac:dyDescent="0.2">
      <c r="A350" s="3">
        <v>49766</v>
      </c>
      <c r="B350" s="2">
        <f t="shared" si="42"/>
        <v>163</v>
      </c>
      <c r="C350" s="2">
        <f t="shared" si="44"/>
        <v>1</v>
      </c>
      <c r="D350" s="2">
        <f t="shared" si="47"/>
        <v>164</v>
      </c>
      <c r="F350" s="3">
        <v>49766</v>
      </c>
      <c r="G350" s="1">
        <f t="shared" si="45"/>
        <v>852328.8445883604</v>
      </c>
      <c r="H350" s="1">
        <f t="shared" si="43"/>
        <v>1005199.9826431274</v>
      </c>
      <c r="I350" s="1"/>
      <c r="J350" s="1">
        <f t="shared" si="46"/>
        <v>1857528.8272314877</v>
      </c>
      <c r="K350" s="5"/>
      <c r="M350" s="1"/>
      <c r="N350" s="4"/>
      <c r="O350" s="4"/>
      <c r="P350" s="4"/>
      <c r="X350" s="3">
        <v>49766</v>
      </c>
      <c r="Y350" s="37">
        <v>822517.43985188566</v>
      </c>
      <c r="Z350" s="37">
        <v>857640.01782417297</v>
      </c>
    </row>
    <row r="351" spans="1:26" x14ac:dyDescent="0.2">
      <c r="A351" s="3">
        <v>49796</v>
      </c>
      <c r="B351" s="2">
        <f t="shared" si="42"/>
        <v>163</v>
      </c>
      <c r="C351" s="2">
        <f t="shared" si="44"/>
        <v>1</v>
      </c>
      <c r="D351" s="2">
        <f t="shared" si="47"/>
        <v>164</v>
      </c>
      <c r="F351" s="3">
        <v>49796</v>
      </c>
      <c r="G351" s="1">
        <f t="shared" si="45"/>
        <v>813989.6307331667</v>
      </c>
      <c r="H351" s="1">
        <f t="shared" si="43"/>
        <v>1279600.1054763794</v>
      </c>
      <c r="I351" s="1"/>
      <c r="J351" s="1">
        <f t="shared" si="46"/>
        <v>2093589.7362095462</v>
      </c>
      <c r="K351" s="5"/>
      <c r="M351" s="1"/>
      <c r="N351" s="4"/>
      <c r="O351" s="4"/>
      <c r="P351" s="4"/>
      <c r="X351" s="3">
        <v>49796</v>
      </c>
      <c r="Y351" s="37">
        <v>813982.49956974853</v>
      </c>
      <c r="Z351" s="37">
        <v>1380400.0814437866</v>
      </c>
    </row>
    <row r="352" spans="1:26" x14ac:dyDescent="0.2">
      <c r="A352" s="3">
        <v>49827</v>
      </c>
      <c r="B352" s="2">
        <f t="shared" si="42"/>
        <v>163</v>
      </c>
      <c r="C352" s="2">
        <f t="shared" si="44"/>
        <v>1</v>
      </c>
      <c r="D352" s="2">
        <f t="shared" si="47"/>
        <v>164</v>
      </c>
      <c r="F352" s="3">
        <v>49827</v>
      </c>
      <c r="G352" s="1">
        <f t="shared" si="45"/>
        <v>776663.77611547022</v>
      </c>
      <c r="H352" s="1">
        <f t="shared" si="43"/>
        <v>1190000.0026702881</v>
      </c>
      <c r="I352" s="1"/>
      <c r="J352" s="1">
        <f t="shared" si="46"/>
        <v>1966663.7787857582</v>
      </c>
      <c r="K352" s="5"/>
      <c r="M352" s="1"/>
      <c r="N352" s="4"/>
      <c r="O352" s="4"/>
      <c r="P352" s="4"/>
      <c r="X352" s="3">
        <v>49827</v>
      </c>
      <c r="Y352" s="37">
        <v>718619.71636197076</v>
      </c>
      <c r="Z352" s="37">
        <v>821583.01094985008</v>
      </c>
    </row>
    <row r="353" spans="1:26" x14ac:dyDescent="0.2">
      <c r="A353" s="3">
        <v>49857</v>
      </c>
      <c r="B353" s="2">
        <f t="shared" si="42"/>
        <v>163</v>
      </c>
      <c r="C353" s="2">
        <f t="shared" si="44"/>
        <v>1</v>
      </c>
      <c r="D353" s="2">
        <f t="shared" si="47"/>
        <v>164</v>
      </c>
      <c r="F353" s="3">
        <v>49857</v>
      </c>
      <c r="G353" s="1">
        <f t="shared" si="45"/>
        <v>673478.22453256079</v>
      </c>
      <c r="H353" s="1">
        <f t="shared" si="43"/>
        <v>1199724.7495203495</v>
      </c>
      <c r="I353" s="1"/>
      <c r="J353" s="1">
        <f t="shared" si="46"/>
        <v>1873202.9740529102</v>
      </c>
      <c r="K353" s="5"/>
      <c r="M353" s="1"/>
      <c r="N353" s="4"/>
      <c r="O353" s="4"/>
      <c r="P353" s="4"/>
      <c r="X353" s="3">
        <v>49857</v>
      </c>
      <c r="Y353" s="37">
        <v>655288.63843637926</v>
      </c>
      <c r="Z353" s="37">
        <v>1112506.5041481256</v>
      </c>
    </row>
    <row r="354" spans="1:26" x14ac:dyDescent="0.2">
      <c r="A354" s="3">
        <v>49888</v>
      </c>
      <c r="B354" s="2">
        <f t="shared" si="42"/>
        <v>163</v>
      </c>
      <c r="C354" s="2">
        <f t="shared" si="44"/>
        <v>1</v>
      </c>
      <c r="D354" s="2">
        <f t="shared" si="47"/>
        <v>164</v>
      </c>
      <c r="F354" s="3">
        <v>49888</v>
      </c>
      <c r="G354" s="1">
        <f t="shared" si="45"/>
        <v>678060.08224947681</v>
      </c>
      <c r="H354" s="1">
        <f t="shared" si="43"/>
        <v>1179780.0011014938</v>
      </c>
      <c r="I354" s="1"/>
      <c r="J354" s="1">
        <f t="shared" si="46"/>
        <v>1857840.0833509706</v>
      </c>
      <c r="K354" s="5"/>
      <c r="M354" s="1"/>
      <c r="N354" s="4"/>
      <c r="O354" s="4"/>
      <c r="P354" s="4"/>
      <c r="X354" s="3">
        <v>49888</v>
      </c>
      <c r="Y354" s="37">
        <v>683986.31801302102</v>
      </c>
      <c r="Z354" s="37">
        <v>1161093.4985221624</v>
      </c>
    </row>
    <row r="355" spans="1:26" x14ac:dyDescent="0.2">
      <c r="A355" s="3">
        <v>49919</v>
      </c>
      <c r="B355" s="2">
        <f t="shared" si="42"/>
        <v>163</v>
      </c>
      <c r="C355" s="2">
        <f t="shared" si="44"/>
        <v>1</v>
      </c>
      <c r="D355" s="2">
        <f t="shared" si="47"/>
        <v>164</v>
      </c>
      <c r="F355" s="3">
        <v>49919</v>
      </c>
      <c r="G355" s="1">
        <f t="shared" si="45"/>
        <v>857646.62186728918</v>
      </c>
      <c r="H355" s="1">
        <f t="shared" si="43"/>
        <v>1149680.0182914734</v>
      </c>
      <c r="I355" s="1"/>
      <c r="J355" s="1">
        <f t="shared" si="46"/>
        <v>2007326.6401587627</v>
      </c>
      <c r="K355" s="5"/>
      <c r="M355" s="1"/>
      <c r="N355" s="4"/>
      <c r="O355" s="4"/>
      <c r="P355" s="4"/>
      <c r="X355" s="3">
        <v>49919</v>
      </c>
      <c r="Y355" s="37">
        <v>806273.64391234831</v>
      </c>
      <c r="Z355" s="37">
        <v>1015083.999712944</v>
      </c>
    </row>
    <row r="356" spans="1:26" x14ac:dyDescent="0.2">
      <c r="A356" s="3">
        <v>49949</v>
      </c>
      <c r="B356" s="2">
        <f t="shared" si="42"/>
        <v>163</v>
      </c>
      <c r="C356" s="2">
        <f t="shared" si="44"/>
        <v>1</v>
      </c>
      <c r="D356" s="2">
        <f t="shared" si="47"/>
        <v>164</v>
      </c>
      <c r="F356" s="3">
        <v>49949</v>
      </c>
      <c r="G356" s="1">
        <f t="shared" si="45"/>
        <v>881540.28244271723</v>
      </c>
      <c r="H356" s="1">
        <f t="shared" si="43"/>
        <v>1036280.0092792511</v>
      </c>
      <c r="I356" s="1"/>
      <c r="J356" s="1">
        <f t="shared" si="46"/>
        <v>1917820.2917219684</v>
      </c>
      <c r="K356" s="5"/>
      <c r="M356" s="1"/>
      <c r="N356" s="4"/>
      <c r="O356" s="4"/>
      <c r="P356" s="4"/>
      <c r="X356" s="3">
        <v>49949</v>
      </c>
      <c r="Y356" s="37">
        <v>896413.70779296348</v>
      </c>
      <c r="Z356" s="37">
        <v>1020054.007039547</v>
      </c>
    </row>
    <row r="357" spans="1:26" x14ac:dyDescent="0.2">
      <c r="A357" s="3">
        <v>49980</v>
      </c>
      <c r="B357" s="2">
        <f t="shared" si="42"/>
        <v>163</v>
      </c>
      <c r="C357" s="2">
        <f t="shared" si="44"/>
        <v>1</v>
      </c>
      <c r="D357" s="2">
        <f t="shared" si="47"/>
        <v>164</v>
      </c>
      <c r="F357" s="3">
        <v>49980</v>
      </c>
      <c r="G357" s="1">
        <f t="shared" si="45"/>
        <v>1014815.6362057352</v>
      </c>
      <c r="H357" s="1">
        <f t="shared" si="43"/>
        <v>853160.00487327576</v>
      </c>
      <c r="I357" s="1"/>
      <c r="J357" s="1">
        <f t="shared" si="46"/>
        <v>1867975.6410790109</v>
      </c>
      <c r="K357" s="5"/>
      <c r="M357" s="1"/>
      <c r="N357" s="4"/>
      <c r="O357" s="4"/>
      <c r="P357" s="4"/>
      <c r="X357" s="3">
        <v>49980</v>
      </c>
      <c r="Y357" s="37">
        <v>978718.0072601852</v>
      </c>
      <c r="Z357" s="37">
        <v>833476.00215625763</v>
      </c>
    </row>
    <row r="358" spans="1:26" x14ac:dyDescent="0.2">
      <c r="A358" s="3">
        <v>50010</v>
      </c>
      <c r="B358" s="2">
        <f t="shared" si="42"/>
        <v>162</v>
      </c>
      <c r="C358" s="2">
        <f t="shared" si="44"/>
        <v>1</v>
      </c>
      <c r="D358" s="2">
        <f t="shared" si="47"/>
        <v>163</v>
      </c>
      <c r="F358" s="3">
        <v>50010</v>
      </c>
      <c r="G358" s="1">
        <f t="shared" si="45"/>
        <v>888073.46220340172</v>
      </c>
      <c r="H358" s="1">
        <f t="shared" si="43"/>
        <v>888160.012550354</v>
      </c>
      <c r="I358" s="1"/>
      <c r="J358" s="1">
        <f t="shared" si="46"/>
        <v>1776233.4747537556</v>
      </c>
      <c r="K358" s="5"/>
      <c r="M358" s="1"/>
      <c r="N358" s="4"/>
      <c r="O358" s="4"/>
      <c r="P358" s="4"/>
      <c r="X358" s="3">
        <v>50010</v>
      </c>
      <c r="Y358" s="37">
        <v>930489.87821375474</v>
      </c>
      <c r="Z358" s="37">
        <v>810089.00177407265</v>
      </c>
    </row>
    <row r="359" spans="1:26" x14ac:dyDescent="0.2">
      <c r="A359" s="3">
        <v>50041</v>
      </c>
      <c r="B359" s="2">
        <f t="shared" si="42"/>
        <v>162</v>
      </c>
      <c r="C359" s="2">
        <f t="shared" si="44"/>
        <v>1</v>
      </c>
      <c r="D359" s="2">
        <f t="shared" si="47"/>
        <v>163</v>
      </c>
      <c r="F359" s="3">
        <v>50041</v>
      </c>
      <c r="G359" s="1">
        <f t="shared" si="45"/>
        <v>813639.20421613986</v>
      </c>
      <c r="H359" s="1">
        <f t="shared" si="43"/>
        <v>792399.99732971191</v>
      </c>
      <c r="I359" s="1"/>
      <c r="J359" s="1">
        <f t="shared" si="46"/>
        <v>1606039.2015458518</v>
      </c>
      <c r="K359" s="5"/>
      <c r="M359" s="1"/>
      <c r="N359" s="4"/>
      <c r="O359" s="4"/>
      <c r="P359" s="4"/>
      <c r="X359" s="3">
        <v>50041</v>
      </c>
      <c r="Y359" s="37">
        <v>796578.73294341809</v>
      </c>
      <c r="Z359" s="37">
        <v>846160.00373840332</v>
      </c>
    </row>
    <row r="360" spans="1:26" x14ac:dyDescent="0.2">
      <c r="A360" s="3">
        <v>50072</v>
      </c>
      <c r="B360" s="2">
        <f t="shared" si="42"/>
        <v>162</v>
      </c>
      <c r="C360" s="2">
        <f t="shared" si="44"/>
        <v>1</v>
      </c>
      <c r="D360" s="2">
        <f t="shared" si="47"/>
        <v>163</v>
      </c>
      <c r="F360" s="3">
        <v>50072</v>
      </c>
      <c r="G360" s="1">
        <f t="shared" si="45"/>
        <v>921953.14079282049</v>
      </c>
      <c r="H360" s="1">
        <f t="shared" si="43"/>
        <v>741999.99732971191</v>
      </c>
      <c r="I360" s="1"/>
      <c r="J360" s="1">
        <f t="shared" si="46"/>
        <v>1663953.1381225325</v>
      </c>
      <c r="K360" s="5"/>
      <c r="M360" s="1"/>
      <c r="N360" s="4"/>
      <c r="O360" s="4"/>
      <c r="P360" s="4"/>
      <c r="X360" s="3">
        <v>50072</v>
      </c>
      <c r="Y360" s="37">
        <v>946910.26079210558</v>
      </c>
      <c r="Z360" s="37">
        <v>741159.99722957611</v>
      </c>
    </row>
    <row r="361" spans="1:26" x14ac:dyDescent="0.2">
      <c r="A361" s="3">
        <v>50100</v>
      </c>
      <c r="B361" s="2">
        <f t="shared" ref="B361:B424" si="48">B349-1</f>
        <v>162</v>
      </c>
      <c r="C361" s="2">
        <f t="shared" si="44"/>
        <v>1</v>
      </c>
      <c r="D361" s="2">
        <f t="shared" si="47"/>
        <v>163</v>
      </c>
      <c r="F361" s="3">
        <v>50100</v>
      </c>
      <c r="G361" s="1">
        <f t="shared" si="45"/>
        <v>987198.55441816628</v>
      </c>
      <c r="H361" s="1">
        <f t="shared" si="43"/>
        <v>885197.34773349762</v>
      </c>
      <c r="I361" s="1"/>
      <c r="J361" s="1">
        <f t="shared" si="46"/>
        <v>1872395.9021516638</v>
      </c>
      <c r="K361" s="5"/>
      <c r="M361" s="1"/>
      <c r="N361" s="4"/>
      <c r="O361" s="4"/>
      <c r="P361" s="4"/>
      <c r="X361" s="3">
        <v>50100</v>
      </c>
      <c r="Y361" s="37">
        <v>980190.52464007214</v>
      </c>
      <c r="Z361" s="37">
        <v>753759.99873161316</v>
      </c>
    </row>
    <row r="362" spans="1:26" x14ac:dyDescent="0.2">
      <c r="A362" s="3">
        <v>50131</v>
      </c>
      <c r="B362" s="2">
        <f t="shared" si="48"/>
        <v>162</v>
      </c>
      <c r="C362" s="2">
        <f t="shared" si="44"/>
        <v>1</v>
      </c>
      <c r="D362" s="2">
        <f t="shared" si="47"/>
        <v>163</v>
      </c>
      <c r="F362" s="3">
        <v>50131</v>
      </c>
      <c r="G362" s="1">
        <f t="shared" si="45"/>
        <v>849486.16635419894</v>
      </c>
      <c r="H362" s="1">
        <f t="shared" si="43"/>
        <v>1005200.0086784363</v>
      </c>
      <c r="I362" s="1"/>
      <c r="J362" s="1">
        <f t="shared" si="46"/>
        <v>1854686.1750326352</v>
      </c>
      <c r="K362" s="5"/>
      <c r="M362" s="1"/>
      <c r="N362" s="4"/>
      <c r="O362" s="4"/>
      <c r="P362" s="4"/>
      <c r="X362" s="3">
        <v>50131</v>
      </c>
      <c r="Y362" s="37">
        <v>819774.1774634294</v>
      </c>
      <c r="Z362" s="37">
        <v>857639.99108791351</v>
      </c>
    </row>
    <row r="363" spans="1:26" x14ac:dyDescent="0.2">
      <c r="A363" s="3">
        <v>50161</v>
      </c>
      <c r="B363" s="2">
        <f t="shared" si="48"/>
        <v>162</v>
      </c>
      <c r="C363" s="2">
        <f t="shared" si="44"/>
        <v>1</v>
      </c>
      <c r="D363" s="2">
        <f t="shared" si="47"/>
        <v>163</v>
      </c>
      <c r="F363" s="3">
        <v>50161</v>
      </c>
      <c r="G363" s="1">
        <f t="shared" si="45"/>
        <v>811274.80303481116</v>
      </c>
      <c r="H363" s="1">
        <f t="shared" si="43"/>
        <v>1279599.9472618103</v>
      </c>
      <c r="I363" s="1"/>
      <c r="J363" s="1">
        <f t="shared" si="46"/>
        <v>2090874.7502966216</v>
      </c>
      <c r="K363" s="5"/>
      <c r="M363" s="1"/>
      <c r="N363" s="4"/>
      <c r="O363" s="4"/>
      <c r="P363" s="4"/>
      <c r="X363" s="3">
        <v>50161</v>
      </c>
      <c r="Y363" s="37">
        <v>811267.69565258163</v>
      </c>
      <c r="Z363" s="37">
        <v>1380399.9592781067</v>
      </c>
    </row>
    <row r="364" spans="1:26" x14ac:dyDescent="0.2">
      <c r="A364" s="3">
        <v>50192</v>
      </c>
      <c r="B364" s="2">
        <f t="shared" si="48"/>
        <v>162</v>
      </c>
      <c r="C364" s="2">
        <f t="shared" si="44"/>
        <v>1</v>
      </c>
      <c r="D364" s="2">
        <f t="shared" si="47"/>
        <v>163</v>
      </c>
      <c r="F364" s="3">
        <v>50192</v>
      </c>
      <c r="G364" s="1">
        <f t="shared" si="45"/>
        <v>774073.44406665838</v>
      </c>
      <c r="H364" s="1">
        <f t="shared" si="43"/>
        <v>1189999.998664856</v>
      </c>
      <c r="I364" s="1"/>
      <c r="J364" s="1">
        <f t="shared" si="46"/>
        <v>1964073.4427315143</v>
      </c>
      <c r="K364" s="5"/>
      <c r="M364" s="1"/>
      <c r="N364" s="4"/>
      <c r="O364" s="4"/>
      <c r="P364" s="4"/>
      <c r="X364" s="3">
        <v>50192</v>
      </c>
      <c r="Y364" s="37">
        <v>716222.97421559377</v>
      </c>
      <c r="Z364" s="37">
        <v>821582.99452507496</v>
      </c>
    </row>
    <row r="365" spans="1:26" x14ac:dyDescent="0.2">
      <c r="A365" s="3">
        <v>50222</v>
      </c>
      <c r="B365" s="2">
        <f t="shared" si="48"/>
        <v>162</v>
      </c>
      <c r="C365" s="2">
        <f t="shared" si="44"/>
        <v>1</v>
      </c>
      <c r="D365" s="2">
        <f t="shared" si="47"/>
        <v>163</v>
      </c>
      <c r="F365" s="3">
        <v>50222</v>
      </c>
      <c r="G365" s="1">
        <f t="shared" si="45"/>
        <v>671232.03752488561</v>
      </c>
      <c r="H365" s="1">
        <f t="shared" si="43"/>
        <v>1199724.7252398254</v>
      </c>
      <c r="I365" s="1"/>
      <c r="J365" s="1">
        <f t="shared" si="46"/>
        <v>1870956.7627647109</v>
      </c>
      <c r="K365" s="5"/>
      <c r="M365" s="1"/>
      <c r="N365" s="4"/>
      <c r="O365" s="4"/>
      <c r="P365" s="4"/>
      <c r="X365" s="3">
        <v>50222</v>
      </c>
      <c r="Y365" s="37">
        <v>653103.12086398574</v>
      </c>
      <c r="Z365" s="37">
        <v>1112506.4979259372</v>
      </c>
    </row>
    <row r="366" spans="1:26" x14ac:dyDescent="0.2">
      <c r="A366" s="3">
        <v>50253</v>
      </c>
      <c r="B366" s="2">
        <f t="shared" si="48"/>
        <v>162</v>
      </c>
      <c r="C366" s="2">
        <f t="shared" si="44"/>
        <v>1</v>
      </c>
      <c r="D366" s="2">
        <f t="shared" si="47"/>
        <v>163</v>
      </c>
      <c r="F366" s="3">
        <v>50253</v>
      </c>
      <c r="G366" s="1">
        <f t="shared" si="45"/>
        <v>675798.61711163609</v>
      </c>
      <c r="H366" s="1">
        <f t="shared" si="43"/>
        <v>1179779.9994492531</v>
      </c>
      <c r="I366" s="1"/>
      <c r="J366" s="1">
        <f t="shared" si="46"/>
        <v>1855578.6165608892</v>
      </c>
      <c r="K366" s="5"/>
      <c r="M366" s="1"/>
      <c r="N366" s="4"/>
      <c r="O366" s="4"/>
      <c r="P366" s="4"/>
      <c r="X366" s="3">
        <v>50253</v>
      </c>
      <c r="Y366" s="37">
        <v>681705.08654431277</v>
      </c>
      <c r="Z366" s="37">
        <v>1161093.5007389188</v>
      </c>
    </row>
    <row r="367" spans="1:26" x14ac:dyDescent="0.2">
      <c r="A367" s="3">
        <v>50284</v>
      </c>
      <c r="B367" s="2">
        <f t="shared" si="48"/>
        <v>162</v>
      </c>
      <c r="C367" s="2">
        <f t="shared" si="44"/>
        <v>1</v>
      </c>
      <c r="D367" s="2">
        <f t="shared" si="47"/>
        <v>163</v>
      </c>
      <c r="F367" s="3">
        <v>50284</v>
      </c>
      <c r="G367" s="1">
        <f t="shared" si="45"/>
        <v>854786.19308619644</v>
      </c>
      <c r="H367" s="1">
        <f t="shared" ref="H367:H430" si="49">AVERAGE(H355,H343)</f>
        <v>1149679.9908542633</v>
      </c>
      <c r="I367" s="1"/>
      <c r="J367" s="1">
        <f t="shared" si="46"/>
        <v>2004466.1839404597</v>
      </c>
      <c r="K367" s="5"/>
      <c r="M367" s="1"/>
      <c r="N367" s="4"/>
      <c r="O367" s="4"/>
      <c r="P367" s="4"/>
      <c r="X367" s="3">
        <v>50284</v>
      </c>
      <c r="Y367" s="37">
        <v>803584.56425073405</v>
      </c>
      <c r="Z367" s="37">
        <v>1015084.000143528</v>
      </c>
    </row>
    <row r="368" spans="1:26" x14ac:dyDescent="0.2">
      <c r="A368" s="3">
        <v>50314</v>
      </c>
      <c r="B368" s="2">
        <f t="shared" si="48"/>
        <v>162</v>
      </c>
      <c r="C368" s="2">
        <f t="shared" si="44"/>
        <v>1</v>
      </c>
      <c r="D368" s="2">
        <f t="shared" si="47"/>
        <v>163</v>
      </c>
      <c r="F368" s="3">
        <v>50314</v>
      </c>
      <c r="G368" s="1">
        <f t="shared" si="45"/>
        <v>878600.16990292072</v>
      </c>
      <c r="H368" s="1">
        <f t="shared" si="49"/>
        <v>1036279.9953603745</v>
      </c>
      <c r="I368" s="1"/>
      <c r="J368" s="1">
        <f t="shared" si="46"/>
        <v>1914880.1652632952</v>
      </c>
      <c r="K368" s="5"/>
      <c r="M368" s="1"/>
      <c r="N368" s="4"/>
      <c r="O368" s="4"/>
      <c r="P368" s="4"/>
      <c r="X368" s="3">
        <v>50314</v>
      </c>
      <c r="Y368" s="37">
        <v>893423.98652034998</v>
      </c>
      <c r="Z368" s="37">
        <v>1020053.9964802265</v>
      </c>
    </row>
    <row r="369" spans="1:26" x14ac:dyDescent="0.2">
      <c r="A369" s="3">
        <v>50345</v>
      </c>
      <c r="B369" s="2">
        <f t="shared" si="48"/>
        <v>162</v>
      </c>
      <c r="C369" s="2">
        <f t="shared" si="44"/>
        <v>1</v>
      </c>
      <c r="D369" s="2">
        <f t="shared" si="47"/>
        <v>163</v>
      </c>
      <c r="F369" s="3">
        <v>50345</v>
      </c>
      <c r="G369" s="1">
        <f t="shared" si="45"/>
        <v>1011431.0178844499</v>
      </c>
      <c r="H369" s="1">
        <f t="shared" si="49"/>
        <v>853159.99756336212</v>
      </c>
      <c r="I369" s="1"/>
      <c r="J369" s="1">
        <f t="shared" si="46"/>
        <v>1864591.0154478122</v>
      </c>
      <c r="K369" s="5"/>
      <c r="M369" s="1"/>
      <c r="N369" s="4"/>
      <c r="O369" s="4"/>
      <c r="P369" s="4"/>
      <c r="X369" s="3">
        <v>50345</v>
      </c>
      <c r="Y369" s="37">
        <v>975453.78875182313</v>
      </c>
      <c r="Z369" s="37">
        <v>833475.99892187119</v>
      </c>
    </row>
    <row r="370" spans="1:26" x14ac:dyDescent="0.2">
      <c r="A370" s="3">
        <v>50375</v>
      </c>
      <c r="B370" s="2">
        <f t="shared" si="48"/>
        <v>161</v>
      </c>
      <c r="C370" s="2">
        <f t="shared" si="44"/>
        <v>1</v>
      </c>
      <c r="D370" s="2">
        <f t="shared" si="47"/>
        <v>162</v>
      </c>
      <c r="F370" s="3">
        <v>50375</v>
      </c>
      <c r="G370" s="1">
        <f t="shared" si="45"/>
        <v>885111.56262056541</v>
      </c>
      <c r="H370" s="1">
        <f t="shared" si="49"/>
        <v>888159.993724823</v>
      </c>
      <c r="I370" s="1"/>
      <c r="J370" s="1">
        <f t="shared" si="46"/>
        <v>1773271.5563453883</v>
      </c>
      <c r="K370" s="5"/>
      <c r="M370" s="1"/>
      <c r="N370" s="4"/>
      <c r="O370" s="4"/>
      <c r="P370" s="4"/>
      <c r="X370" s="3">
        <v>50375</v>
      </c>
      <c r="Y370" s="37">
        <v>927386.50317389541</v>
      </c>
      <c r="Z370" s="37">
        <v>810088.99911296368</v>
      </c>
    </row>
    <row r="371" spans="1:26" x14ac:dyDescent="0.2">
      <c r="A371" s="3">
        <v>50406</v>
      </c>
      <c r="B371" s="2">
        <f t="shared" si="48"/>
        <v>161</v>
      </c>
      <c r="C371" s="2">
        <f t="shared" si="44"/>
        <v>1</v>
      </c>
      <c r="D371" s="2">
        <f t="shared" si="47"/>
        <v>162</v>
      </c>
      <c r="F371" s="3">
        <v>50406</v>
      </c>
      <c r="G371" s="1">
        <f t="shared" si="45"/>
        <v>810925.56509827031</v>
      </c>
      <c r="H371" s="1">
        <f t="shared" si="49"/>
        <v>792400.00133514404</v>
      </c>
      <c r="I371" s="1"/>
      <c r="J371" s="1">
        <f t="shared" si="46"/>
        <v>1603325.5664334144</v>
      </c>
      <c r="K371" s="5"/>
      <c r="M371" s="1"/>
      <c r="N371" s="4"/>
      <c r="O371" s="4"/>
      <c r="P371" s="4"/>
      <c r="X371" s="3">
        <v>50406</v>
      </c>
      <c r="Y371" s="37">
        <v>793921.99685832579</v>
      </c>
      <c r="Z371" s="37">
        <v>846159.99813079834</v>
      </c>
    </row>
    <row r="372" spans="1:26" x14ac:dyDescent="0.2">
      <c r="A372" s="3">
        <v>50437</v>
      </c>
      <c r="B372" s="2">
        <f t="shared" si="48"/>
        <v>161</v>
      </c>
      <c r="C372" s="2">
        <f t="shared" si="44"/>
        <v>1</v>
      </c>
      <c r="D372" s="2">
        <f t="shared" si="47"/>
        <v>162</v>
      </c>
      <c r="F372" s="3">
        <v>50437</v>
      </c>
      <c r="G372" s="1">
        <f t="shared" si="45"/>
        <v>918878.25856672996</v>
      </c>
      <c r="H372" s="1">
        <f t="shared" si="49"/>
        <v>742000.00133514404</v>
      </c>
      <c r="I372" s="1"/>
      <c r="J372" s="1">
        <f t="shared" si="46"/>
        <v>1660878.259901874</v>
      </c>
      <c r="K372" s="5"/>
      <c r="M372" s="1"/>
      <c r="N372" s="4"/>
      <c r="O372" s="4"/>
      <c r="P372" s="4"/>
      <c r="X372" s="3">
        <v>50437</v>
      </c>
      <c r="Y372" s="37">
        <v>943752.1372654296</v>
      </c>
      <c r="Z372" s="37">
        <v>741160.00138521194</v>
      </c>
    </row>
    <row r="373" spans="1:26" x14ac:dyDescent="0.2">
      <c r="A373" s="3">
        <v>50465</v>
      </c>
      <c r="B373" s="2">
        <f t="shared" si="48"/>
        <v>161</v>
      </c>
      <c r="C373" s="2">
        <f t="shared" ref="C373:C430" si="50">C361</f>
        <v>1</v>
      </c>
      <c r="D373" s="2">
        <f t="shared" si="47"/>
        <v>162</v>
      </c>
      <c r="F373" s="3">
        <v>50465</v>
      </c>
      <c r="G373" s="1">
        <f t="shared" si="45"/>
        <v>983906.06508889119</v>
      </c>
      <c r="H373" s="1">
        <f t="shared" si="49"/>
        <v>885197.32613325119</v>
      </c>
      <c r="I373" s="1"/>
      <c r="J373" s="1">
        <f t="shared" si="46"/>
        <v>1869103.3912221424</v>
      </c>
      <c r="K373" s="5"/>
      <c r="M373" s="1"/>
      <c r="N373" s="4"/>
      <c r="O373" s="4"/>
      <c r="P373" s="4"/>
      <c r="X373" s="3">
        <v>50465</v>
      </c>
      <c r="Y373" s="37">
        <v>976921.40970308601</v>
      </c>
      <c r="Z373" s="37">
        <v>753760.00063419342</v>
      </c>
    </row>
    <row r="374" spans="1:26" x14ac:dyDescent="0.2">
      <c r="A374" s="3">
        <v>50496</v>
      </c>
      <c r="B374" s="2">
        <f t="shared" si="48"/>
        <v>161</v>
      </c>
      <c r="C374" s="2">
        <f t="shared" si="50"/>
        <v>1</v>
      </c>
      <c r="D374" s="2">
        <f t="shared" si="47"/>
        <v>162</v>
      </c>
      <c r="F374" s="3">
        <v>50496</v>
      </c>
      <c r="G374" s="1">
        <f t="shared" si="45"/>
        <v>846652.9679439232</v>
      </c>
      <c r="H374" s="1">
        <f t="shared" si="49"/>
        <v>1005199.9956607819</v>
      </c>
      <c r="I374" s="1"/>
      <c r="J374" s="1">
        <f t="shared" si="46"/>
        <v>1851852.9636047049</v>
      </c>
      <c r="K374" s="5"/>
      <c r="M374" s="1"/>
      <c r="N374" s="4"/>
      <c r="O374" s="4"/>
      <c r="P374" s="4"/>
      <c r="X374" s="3">
        <v>50496</v>
      </c>
      <c r="Y374" s="37">
        <v>817040.07961436932</v>
      </c>
      <c r="Z374" s="37">
        <v>857640.00445604324</v>
      </c>
    </row>
    <row r="375" spans="1:26" x14ac:dyDescent="0.2">
      <c r="A375" s="3">
        <v>50526</v>
      </c>
      <c r="B375" s="2">
        <f t="shared" si="48"/>
        <v>161</v>
      </c>
      <c r="C375" s="2">
        <f t="shared" si="50"/>
        <v>1</v>
      </c>
      <c r="D375" s="2">
        <f t="shared" si="47"/>
        <v>162</v>
      </c>
      <c r="F375" s="3">
        <v>50526</v>
      </c>
      <c r="G375" s="1">
        <f t="shared" si="45"/>
        <v>808569.055799569</v>
      </c>
      <c r="H375" s="1">
        <f t="shared" si="49"/>
        <v>1279600.0263690948</v>
      </c>
      <c r="I375" s="1"/>
      <c r="J375" s="1">
        <f t="shared" si="46"/>
        <v>2088169.0821686639</v>
      </c>
      <c r="K375" s="5"/>
      <c r="M375" s="1"/>
      <c r="N375" s="4"/>
      <c r="O375" s="4"/>
      <c r="P375" s="4"/>
      <c r="X375" s="3">
        <v>50526</v>
      </c>
      <c r="Y375" s="37">
        <v>808561.97212310927</v>
      </c>
      <c r="Z375" s="37">
        <v>1380400.0203609467</v>
      </c>
    </row>
    <row r="376" spans="1:26" x14ac:dyDescent="0.2">
      <c r="A376" s="3">
        <v>50557</v>
      </c>
      <c r="B376" s="2">
        <f t="shared" si="48"/>
        <v>161</v>
      </c>
      <c r="C376" s="2">
        <f t="shared" si="50"/>
        <v>1</v>
      </c>
      <c r="D376" s="2">
        <f t="shared" si="47"/>
        <v>162</v>
      </c>
      <c r="F376" s="3">
        <v>50557</v>
      </c>
      <c r="G376" s="1">
        <f t="shared" si="45"/>
        <v>771491.76704060903</v>
      </c>
      <c r="H376" s="1">
        <f t="shared" si="49"/>
        <v>1190000.000667572</v>
      </c>
      <c r="I376" s="1"/>
      <c r="J376" s="1">
        <f t="shared" si="46"/>
        <v>1961491.7677081809</v>
      </c>
      <c r="K376" s="5"/>
      <c r="M376" s="1"/>
      <c r="N376" s="4"/>
      <c r="O376" s="4"/>
      <c r="P376" s="4"/>
      <c r="X376" s="3">
        <v>50557</v>
      </c>
      <c r="Y376" s="37">
        <v>713834.2385623384</v>
      </c>
      <c r="Z376" s="37">
        <v>821583.00273746252</v>
      </c>
    </row>
    <row r="377" spans="1:26" x14ac:dyDescent="0.2">
      <c r="A377" s="3">
        <v>50587</v>
      </c>
      <c r="B377" s="2">
        <f t="shared" si="48"/>
        <v>161</v>
      </c>
      <c r="C377" s="2">
        <f t="shared" si="50"/>
        <v>1</v>
      </c>
      <c r="D377" s="2">
        <f t="shared" si="47"/>
        <v>162</v>
      </c>
      <c r="F377" s="3">
        <v>50587</v>
      </c>
      <c r="G377" s="1">
        <f t="shared" si="45"/>
        <v>668993.35537357954</v>
      </c>
      <c r="H377" s="1">
        <f t="shared" si="49"/>
        <v>1199724.7373800874</v>
      </c>
      <c r="I377" s="1"/>
      <c r="J377" s="1">
        <f t="shared" si="46"/>
        <v>1868718.0927536669</v>
      </c>
      <c r="K377" s="5"/>
      <c r="M377" s="1"/>
      <c r="N377" s="4"/>
      <c r="O377" s="4"/>
      <c r="P377" s="4"/>
      <c r="X377" s="3">
        <v>50587</v>
      </c>
      <c r="Y377" s="37">
        <v>650924.90025193163</v>
      </c>
      <c r="Z377" s="37">
        <v>1112506.5010370314</v>
      </c>
    </row>
    <row r="378" spans="1:26" x14ac:dyDescent="0.2">
      <c r="A378" s="3">
        <v>50618</v>
      </c>
      <c r="B378" s="2">
        <f t="shared" si="48"/>
        <v>161</v>
      </c>
      <c r="C378" s="2">
        <f t="shared" si="50"/>
        <v>1</v>
      </c>
      <c r="D378" s="2">
        <f t="shared" si="47"/>
        <v>162</v>
      </c>
      <c r="F378" s="3">
        <v>50618</v>
      </c>
      <c r="G378" s="1">
        <f t="shared" si="45"/>
        <v>673544.70293215371</v>
      </c>
      <c r="H378" s="1">
        <f t="shared" si="49"/>
        <v>1179780.0002753735</v>
      </c>
      <c r="I378" s="1"/>
      <c r="J378" s="1">
        <f t="shared" si="46"/>
        <v>1853324.7032075273</v>
      </c>
      <c r="K378" s="5"/>
      <c r="M378" s="1"/>
      <c r="N378" s="4"/>
      <c r="O378" s="4"/>
      <c r="P378" s="4"/>
      <c r="X378" s="3">
        <v>50618</v>
      </c>
      <c r="Y378" s="37">
        <v>679431.47376727359</v>
      </c>
      <c r="Z378" s="37">
        <v>1161093.4996305406</v>
      </c>
    </row>
    <row r="379" spans="1:26" x14ac:dyDescent="0.2">
      <c r="A379" s="3">
        <v>50649</v>
      </c>
      <c r="B379" s="2">
        <f t="shared" si="48"/>
        <v>161</v>
      </c>
      <c r="C379" s="2">
        <f t="shared" si="50"/>
        <v>1</v>
      </c>
      <c r="D379" s="2">
        <f t="shared" si="47"/>
        <v>162</v>
      </c>
      <c r="F379" s="3">
        <v>50649</v>
      </c>
      <c r="G379" s="1">
        <f t="shared" si="45"/>
        <v>851935.32543935906</v>
      </c>
      <c r="H379" s="1">
        <f t="shared" si="49"/>
        <v>1149680.0045728683</v>
      </c>
      <c r="I379" s="1"/>
      <c r="J379" s="1">
        <f t="shared" si="46"/>
        <v>2001615.3300122274</v>
      </c>
      <c r="K379" s="5"/>
      <c r="M379" s="1"/>
      <c r="N379" s="4"/>
      <c r="O379" s="4"/>
      <c r="P379" s="4"/>
      <c r="X379" s="3">
        <v>50649</v>
      </c>
      <c r="Y379" s="37">
        <v>800904.45856113348</v>
      </c>
      <c r="Z379" s="37">
        <v>1015083.999928236</v>
      </c>
    </row>
    <row r="380" spans="1:26" x14ac:dyDescent="0.2">
      <c r="A380" s="3">
        <v>50679</v>
      </c>
      <c r="B380" s="2">
        <f t="shared" si="48"/>
        <v>161</v>
      </c>
      <c r="C380" s="2">
        <f t="shared" si="50"/>
        <v>1</v>
      </c>
      <c r="D380" s="2">
        <f t="shared" si="47"/>
        <v>162</v>
      </c>
      <c r="F380" s="3">
        <v>50679</v>
      </c>
      <c r="G380" s="1">
        <f t="shared" si="45"/>
        <v>875669.87504195492</v>
      </c>
      <c r="H380" s="1">
        <f t="shared" si="49"/>
        <v>1036280.0023198128</v>
      </c>
      <c r="I380" s="1"/>
      <c r="J380" s="1">
        <f t="shared" si="46"/>
        <v>1911949.8773617677</v>
      </c>
      <c r="K380" s="5"/>
      <c r="M380" s="1"/>
      <c r="N380" s="4"/>
      <c r="O380" s="4"/>
      <c r="P380" s="4"/>
      <c r="X380" s="3">
        <v>50679</v>
      </c>
      <c r="Y380" s="37">
        <v>890444.25292087335</v>
      </c>
      <c r="Z380" s="37">
        <v>1020054.0017598867</v>
      </c>
    </row>
    <row r="381" spans="1:26" x14ac:dyDescent="0.2">
      <c r="A381" s="3">
        <v>50710</v>
      </c>
      <c r="B381" s="2">
        <f t="shared" si="48"/>
        <v>161</v>
      </c>
      <c r="C381" s="2">
        <f t="shared" si="50"/>
        <v>1</v>
      </c>
      <c r="D381" s="2">
        <f t="shared" si="47"/>
        <v>162</v>
      </c>
      <c r="F381" s="3">
        <v>50710</v>
      </c>
      <c r="G381" s="1">
        <f t="shared" si="45"/>
        <v>1008057.7104098671</v>
      </c>
      <c r="H381" s="1">
        <f t="shared" si="49"/>
        <v>853160.00121831894</v>
      </c>
      <c r="I381" s="1"/>
      <c r="J381" s="1">
        <f t="shared" si="46"/>
        <v>1861217.7116281861</v>
      </c>
      <c r="K381" s="5"/>
      <c r="M381" s="1"/>
      <c r="N381" s="4"/>
      <c r="O381" s="4"/>
      <c r="P381" s="4"/>
      <c r="X381" s="3">
        <v>50710</v>
      </c>
      <c r="Y381" s="37">
        <v>972200.46851597412</v>
      </c>
      <c r="Z381" s="37">
        <v>833476.00053906441</v>
      </c>
    </row>
    <row r="382" spans="1:26" x14ac:dyDescent="0.2">
      <c r="A382" s="3">
        <v>50740</v>
      </c>
      <c r="B382" s="2">
        <f t="shared" si="48"/>
        <v>160</v>
      </c>
      <c r="C382" s="2">
        <f t="shared" si="50"/>
        <v>1</v>
      </c>
      <c r="D382" s="2">
        <f t="shared" si="47"/>
        <v>161</v>
      </c>
      <c r="F382" s="3">
        <v>50740</v>
      </c>
      <c r="G382" s="1">
        <f t="shared" si="45"/>
        <v>882159.5498499237</v>
      </c>
      <c r="H382" s="1">
        <f t="shared" si="49"/>
        <v>888160.0031375885</v>
      </c>
      <c r="I382" s="1"/>
      <c r="J382" s="1">
        <f t="shared" si="46"/>
        <v>1770319.5529875122</v>
      </c>
      <c r="K382" s="5"/>
      <c r="M382" s="1"/>
      <c r="N382" s="4"/>
      <c r="O382" s="4"/>
      <c r="P382" s="4"/>
      <c r="X382" s="3">
        <v>50740</v>
      </c>
      <c r="Y382" s="37">
        <v>924293.49974035588</v>
      </c>
      <c r="Z382" s="37">
        <v>810089.00044351816</v>
      </c>
    </row>
    <row r="383" spans="1:26" x14ac:dyDescent="0.2">
      <c r="A383" s="3">
        <v>50771</v>
      </c>
      <c r="B383" s="2">
        <f t="shared" si="48"/>
        <v>160</v>
      </c>
      <c r="C383" s="2">
        <f t="shared" si="50"/>
        <v>1</v>
      </c>
      <c r="D383" s="2">
        <f t="shared" si="47"/>
        <v>161</v>
      </c>
      <c r="F383" s="3">
        <v>50771</v>
      </c>
      <c r="G383" s="1">
        <f t="shared" si="45"/>
        <v>808220.97273391904</v>
      </c>
      <c r="H383" s="1">
        <f t="shared" si="49"/>
        <v>792399.99933242798</v>
      </c>
      <c r="I383" s="1"/>
      <c r="J383" s="1">
        <f t="shared" si="46"/>
        <v>1600620.972066347</v>
      </c>
      <c r="K383" s="5"/>
      <c r="M383" s="1"/>
      <c r="N383" s="4"/>
      <c r="O383" s="4"/>
      <c r="P383" s="4"/>
      <c r="X383" s="3">
        <v>50771</v>
      </c>
      <c r="Y383" s="37">
        <v>791274.11307636753</v>
      </c>
      <c r="Z383" s="37">
        <v>846160.00093460083</v>
      </c>
    </row>
    <row r="384" spans="1:26" x14ac:dyDescent="0.2">
      <c r="A384" s="3">
        <v>50802</v>
      </c>
      <c r="B384" s="2">
        <f t="shared" si="48"/>
        <v>160</v>
      </c>
      <c r="C384" s="2">
        <f t="shared" si="50"/>
        <v>1</v>
      </c>
      <c r="D384" s="2">
        <f t="shared" si="47"/>
        <v>161</v>
      </c>
      <c r="F384" s="3">
        <v>50802</v>
      </c>
      <c r="G384" s="1">
        <f t="shared" si="45"/>
        <v>915813.62118137628</v>
      </c>
      <c r="H384" s="1">
        <f t="shared" si="49"/>
        <v>741999.99933242798</v>
      </c>
      <c r="I384" s="1"/>
      <c r="J384" s="1">
        <f t="shared" si="46"/>
        <v>1657813.6205138043</v>
      </c>
      <c r="K384" s="5"/>
      <c r="M384" s="1"/>
      <c r="N384" s="4"/>
      <c r="O384" s="4"/>
      <c r="P384" s="4"/>
      <c r="X384" s="3">
        <v>50802</v>
      </c>
      <c r="Y384" s="37">
        <v>940604.54303362384</v>
      </c>
      <c r="Z384" s="37">
        <v>741159.99930739403</v>
      </c>
    </row>
    <row r="385" spans="1:26" x14ac:dyDescent="0.2">
      <c r="A385" s="3">
        <v>50830</v>
      </c>
      <c r="B385" s="2">
        <f t="shared" si="48"/>
        <v>160</v>
      </c>
      <c r="C385" s="2">
        <f t="shared" si="50"/>
        <v>1</v>
      </c>
      <c r="D385" s="2">
        <f t="shared" si="47"/>
        <v>161</v>
      </c>
      <c r="F385" s="3">
        <v>50830</v>
      </c>
      <c r="G385" s="1">
        <f t="shared" si="45"/>
        <v>980624.54820476111</v>
      </c>
      <c r="H385" s="1">
        <f t="shared" si="49"/>
        <v>885197.3369333744</v>
      </c>
      <c r="I385" s="1"/>
      <c r="J385" s="1">
        <f t="shared" si="46"/>
        <v>1865821.8851381354</v>
      </c>
      <c r="K385" s="5"/>
      <c r="M385" s="1"/>
      <c r="N385" s="4"/>
      <c r="O385" s="4"/>
      <c r="P385" s="4"/>
      <c r="X385" s="3">
        <v>50830</v>
      </c>
      <c r="Y385" s="37">
        <v>973663.18733572122</v>
      </c>
      <c r="Z385" s="37">
        <v>753759.99968290329</v>
      </c>
    </row>
    <row r="386" spans="1:26" x14ac:dyDescent="0.2">
      <c r="A386" s="3">
        <v>50861</v>
      </c>
      <c r="B386" s="2">
        <f t="shared" si="48"/>
        <v>160</v>
      </c>
      <c r="C386" s="2">
        <f t="shared" si="50"/>
        <v>1</v>
      </c>
      <c r="D386" s="2">
        <f t="shared" si="47"/>
        <v>161</v>
      </c>
      <c r="F386" s="3">
        <v>50861</v>
      </c>
      <c r="G386" s="1">
        <f t="shared" si="45"/>
        <v>843829.2193133157</v>
      </c>
      <c r="H386" s="1">
        <f t="shared" si="49"/>
        <v>1005200.0021696091</v>
      </c>
      <c r="I386" s="1"/>
      <c r="J386" s="1">
        <f t="shared" si="46"/>
        <v>1849029.2214829247</v>
      </c>
      <c r="K386" s="5"/>
      <c r="M386" s="1"/>
      <c r="N386" s="4"/>
      <c r="O386" s="4"/>
      <c r="P386" s="4"/>
      <c r="X386" s="3">
        <v>50861</v>
      </c>
      <c r="Y386" s="37">
        <v>814315.09289620491</v>
      </c>
      <c r="Z386" s="37">
        <v>857639.99777197838</v>
      </c>
    </row>
    <row r="387" spans="1:26" x14ac:dyDescent="0.2">
      <c r="A387" s="3">
        <v>50891</v>
      </c>
      <c r="B387" s="2">
        <f t="shared" si="48"/>
        <v>160</v>
      </c>
      <c r="C387" s="2">
        <f t="shared" si="50"/>
        <v>1</v>
      </c>
      <c r="D387" s="2">
        <f t="shared" si="47"/>
        <v>161</v>
      </c>
      <c r="F387" s="3">
        <v>50891</v>
      </c>
      <c r="G387" s="1">
        <f t="shared" si="45"/>
        <v>805872.31977010414</v>
      </c>
      <c r="H387" s="1">
        <f t="shared" si="49"/>
        <v>1279599.9868154526</v>
      </c>
      <c r="I387" s="1"/>
      <c r="J387" s="1">
        <f t="shared" si="46"/>
        <v>2085472.3065855568</v>
      </c>
      <c r="K387" s="5"/>
      <c r="M387" s="1"/>
      <c r="N387" s="4"/>
      <c r="O387" s="4"/>
      <c r="P387" s="4"/>
      <c r="X387" s="3">
        <v>50891</v>
      </c>
      <c r="Y387" s="37">
        <v>805865.25971840625</v>
      </c>
      <c r="Z387" s="37">
        <v>1380399.9898195267</v>
      </c>
    </row>
    <row r="388" spans="1:26" x14ac:dyDescent="0.2">
      <c r="A388" s="3">
        <v>50922</v>
      </c>
      <c r="B388" s="2">
        <f t="shared" si="48"/>
        <v>160</v>
      </c>
      <c r="C388" s="2">
        <f t="shared" si="50"/>
        <v>1</v>
      </c>
      <c r="D388" s="2">
        <f t="shared" si="47"/>
        <v>161</v>
      </c>
      <c r="F388" s="3">
        <v>50922</v>
      </c>
      <c r="G388" s="1">
        <f t="shared" ref="G388:G430" si="51">AVERAGE(G376,G364)*0.995</f>
        <v>768918.69252586563</v>
      </c>
      <c r="H388" s="1">
        <f t="shared" si="49"/>
        <v>1189999.999666214</v>
      </c>
      <c r="I388" s="1"/>
      <c r="J388" s="1">
        <f t="shared" si="46"/>
        <v>1958918.6921920795</v>
      </c>
      <c r="K388" s="5"/>
      <c r="M388" s="1"/>
      <c r="N388" s="4"/>
      <c r="O388" s="4"/>
      <c r="P388" s="4"/>
      <c r="X388" s="3">
        <v>50922</v>
      </c>
      <c r="Y388" s="37">
        <v>711453.46335702122</v>
      </c>
      <c r="Z388" s="37">
        <v>821582.99863126874</v>
      </c>
    </row>
    <row r="389" spans="1:26" x14ac:dyDescent="0.2">
      <c r="A389" s="3">
        <v>50952</v>
      </c>
      <c r="B389" s="2">
        <f t="shared" si="48"/>
        <v>160</v>
      </c>
      <c r="C389" s="2">
        <f t="shared" si="50"/>
        <v>1</v>
      </c>
      <c r="D389" s="2">
        <f t="shared" si="47"/>
        <v>161</v>
      </c>
      <c r="F389" s="3">
        <v>50952</v>
      </c>
      <c r="G389" s="1">
        <f t="shared" si="51"/>
        <v>666762.13296698639</v>
      </c>
      <c r="H389" s="1">
        <f t="shared" si="49"/>
        <v>1199724.7313099564</v>
      </c>
      <c r="I389" s="1"/>
      <c r="J389" s="1">
        <f t="shared" si="46"/>
        <v>1866486.8642769428</v>
      </c>
      <c r="K389" s="5"/>
      <c r="M389" s="1"/>
      <c r="N389" s="4"/>
      <c r="O389" s="4"/>
      <c r="P389" s="4"/>
      <c r="X389" s="3">
        <v>50952</v>
      </c>
      <c r="Y389" s="37">
        <v>648753.94050516887</v>
      </c>
      <c r="Z389" s="37">
        <v>1112506.4994814843</v>
      </c>
    </row>
    <row r="390" spans="1:26" x14ac:dyDescent="0.2">
      <c r="A390" s="3">
        <v>50983</v>
      </c>
      <c r="B390" s="2">
        <f t="shared" si="48"/>
        <v>160</v>
      </c>
      <c r="C390" s="2">
        <f t="shared" si="50"/>
        <v>1</v>
      </c>
      <c r="D390" s="2">
        <f t="shared" si="47"/>
        <v>161</v>
      </c>
      <c r="F390" s="3">
        <v>50983</v>
      </c>
      <c r="G390" s="1">
        <f t="shared" si="51"/>
        <v>671298.30172178533</v>
      </c>
      <c r="H390" s="1">
        <f t="shared" si="49"/>
        <v>1179779.9998623133</v>
      </c>
      <c r="I390" s="1"/>
      <c r="J390" s="1">
        <f t="shared" si="46"/>
        <v>1851078.3015840985</v>
      </c>
      <c r="K390" s="5"/>
      <c r="M390" s="1"/>
      <c r="N390" s="4"/>
      <c r="O390" s="4"/>
      <c r="P390" s="4"/>
      <c r="X390" s="3">
        <v>50983</v>
      </c>
      <c r="Y390" s="37">
        <v>677165.43875501421</v>
      </c>
      <c r="Z390" s="37">
        <v>1161093.5001847297</v>
      </c>
    </row>
    <row r="391" spans="1:26" x14ac:dyDescent="0.2">
      <c r="A391" s="3">
        <v>51014</v>
      </c>
      <c r="B391" s="2">
        <f t="shared" si="48"/>
        <v>160</v>
      </c>
      <c r="C391" s="2">
        <f t="shared" si="50"/>
        <v>1</v>
      </c>
      <c r="D391" s="2">
        <f t="shared" si="47"/>
        <v>161</v>
      </c>
      <c r="F391" s="3">
        <v>51014</v>
      </c>
      <c r="G391" s="1">
        <f t="shared" si="51"/>
        <v>849093.95546646381</v>
      </c>
      <c r="H391" s="1">
        <f t="shared" si="49"/>
        <v>1149679.9977135658</v>
      </c>
      <c r="I391" s="1"/>
      <c r="J391" s="1">
        <f t="shared" si="46"/>
        <v>1998773.9531800295</v>
      </c>
      <c r="K391" s="5"/>
      <c r="M391" s="1"/>
      <c r="N391" s="4"/>
      <c r="O391" s="4"/>
      <c r="P391" s="4"/>
      <c r="X391" s="3">
        <v>51014</v>
      </c>
      <c r="Y391" s="37">
        <v>798233.28884890408</v>
      </c>
      <c r="Z391" s="37">
        <v>1015084.000035882</v>
      </c>
    </row>
    <row r="392" spans="1:26" x14ac:dyDescent="0.2">
      <c r="A392" s="3">
        <v>51044</v>
      </c>
      <c r="B392" s="2">
        <f t="shared" si="48"/>
        <v>160</v>
      </c>
      <c r="C392" s="2">
        <f t="shared" si="50"/>
        <v>1</v>
      </c>
      <c r="D392" s="2">
        <f t="shared" si="47"/>
        <v>161</v>
      </c>
      <c r="F392" s="3">
        <v>51044</v>
      </c>
      <c r="G392" s="1">
        <f t="shared" si="51"/>
        <v>872749.34736007568</v>
      </c>
      <c r="H392" s="1">
        <f t="shared" si="49"/>
        <v>1036279.9988400936</v>
      </c>
      <c r="I392" s="1"/>
      <c r="J392" s="1">
        <f t="shared" si="46"/>
        <v>1909029.3462001693</v>
      </c>
      <c r="K392" s="5"/>
      <c r="M392" s="1"/>
      <c r="N392" s="4"/>
      <c r="O392" s="4"/>
      <c r="P392" s="4"/>
      <c r="X392" s="3">
        <v>51044</v>
      </c>
      <c r="Y392" s="37">
        <v>887474.44912200863</v>
      </c>
      <c r="Z392" s="37">
        <v>1020053.9991200566</v>
      </c>
    </row>
    <row r="393" spans="1:26" x14ac:dyDescent="0.2">
      <c r="A393" s="3">
        <v>51075</v>
      </c>
      <c r="B393" s="2">
        <f t="shared" si="48"/>
        <v>160</v>
      </c>
      <c r="C393" s="2">
        <f t="shared" si="50"/>
        <v>1</v>
      </c>
      <c r="D393" s="2">
        <f t="shared" si="47"/>
        <v>161</v>
      </c>
      <c r="F393" s="3">
        <v>51075</v>
      </c>
      <c r="G393" s="1">
        <f t="shared" si="51"/>
        <v>1004695.6423264227</v>
      </c>
      <c r="H393" s="1">
        <f t="shared" si="49"/>
        <v>853159.99939084053</v>
      </c>
      <c r="I393" s="1"/>
      <c r="J393" s="1">
        <f t="shared" si="46"/>
        <v>1857855.6417172633</v>
      </c>
      <c r="K393" s="5"/>
      <c r="M393" s="1"/>
      <c r="N393" s="4"/>
      <c r="O393" s="4"/>
      <c r="P393" s="4"/>
      <c r="X393" s="3">
        <v>51075</v>
      </c>
      <c r="Y393" s="37">
        <v>968957.99299072917</v>
      </c>
      <c r="Z393" s="37">
        <v>833475.9997304678</v>
      </c>
    </row>
    <row r="394" spans="1:26" x14ac:dyDescent="0.2">
      <c r="A394" s="3">
        <v>51105</v>
      </c>
      <c r="B394" s="2">
        <f t="shared" si="48"/>
        <v>159</v>
      </c>
      <c r="C394" s="2">
        <f t="shared" si="50"/>
        <v>1</v>
      </c>
      <c r="D394" s="2">
        <f t="shared" si="47"/>
        <v>160</v>
      </c>
      <c r="F394" s="3">
        <v>51105</v>
      </c>
      <c r="G394" s="1">
        <f t="shared" si="51"/>
        <v>879217.37845406833</v>
      </c>
      <c r="H394" s="1">
        <f t="shared" si="49"/>
        <v>888159.99843120575</v>
      </c>
      <c r="I394" s="1"/>
      <c r="J394" s="1">
        <f t="shared" si="46"/>
        <v>1767377.376885274</v>
      </c>
      <c r="K394" s="5"/>
      <c r="M394" s="1"/>
      <c r="N394" s="4"/>
      <c r="O394" s="4"/>
      <c r="P394" s="4"/>
      <c r="X394" s="3">
        <v>51105</v>
      </c>
      <c r="Y394" s="37">
        <v>921210.80144983996</v>
      </c>
      <c r="Z394" s="37">
        <v>810088.99977824092</v>
      </c>
    </row>
    <row r="395" spans="1:26" x14ac:dyDescent="0.2">
      <c r="A395" s="3">
        <v>51136</v>
      </c>
      <c r="B395" s="2">
        <f t="shared" si="48"/>
        <v>159</v>
      </c>
      <c r="C395" s="2">
        <f t="shared" si="50"/>
        <v>1</v>
      </c>
      <c r="D395" s="2">
        <f t="shared" si="47"/>
        <v>160</v>
      </c>
      <c r="F395" s="3">
        <v>51136</v>
      </c>
      <c r="G395" s="1">
        <f t="shared" si="51"/>
        <v>805525.40257151425</v>
      </c>
      <c r="H395" s="1">
        <f t="shared" si="49"/>
        <v>792400.00033378601</v>
      </c>
      <c r="I395" s="1"/>
      <c r="J395" s="1">
        <f t="shared" ref="J395:J430" si="52">SUM(G395:H395)</f>
        <v>1597925.4029053003</v>
      </c>
      <c r="K395" s="5"/>
      <c r="M395" s="1"/>
      <c r="N395" s="4"/>
      <c r="O395" s="4"/>
      <c r="P395" s="4"/>
      <c r="X395" s="3">
        <v>51136</v>
      </c>
      <c r="Y395" s="37">
        <v>788635.06469250983</v>
      </c>
      <c r="Z395" s="37">
        <v>846159.99953269958</v>
      </c>
    </row>
    <row r="396" spans="1:26" x14ac:dyDescent="0.2">
      <c r="A396" s="3">
        <v>51167</v>
      </c>
      <c r="B396" s="2">
        <f t="shared" si="48"/>
        <v>159</v>
      </c>
      <c r="C396" s="2">
        <f t="shared" si="50"/>
        <v>1</v>
      </c>
      <c r="D396" s="2">
        <f t="shared" ref="D396:D428" si="53">SUM(B396:C396)</f>
        <v>160</v>
      </c>
      <c r="F396" s="3">
        <v>51167</v>
      </c>
      <c r="G396" s="1">
        <f t="shared" si="51"/>
        <v>912759.2101746829</v>
      </c>
      <c r="H396" s="1">
        <f t="shared" si="49"/>
        <v>742000.00033378601</v>
      </c>
      <c r="I396" s="1"/>
      <c r="J396" s="1">
        <f t="shared" si="52"/>
        <v>1654759.210508469</v>
      </c>
      <c r="K396" s="5"/>
      <c r="M396" s="1"/>
      <c r="N396" s="4"/>
      <c r="O396" s="4"/>
      <c r="P396" s="4"/>
      <c r="X396" s="3">
        <v>51167</v>
      </c>
      <c r="Y396" s="37">
        <v>937467.44844877906</v>
      </c>
      <c r="Z396" s="37">
        <v>741160.00034630299</v>
      </c>
    </row>
    <row r="397" spans="1:26" x14ac:dyDescent="0.2">
      <c r="A397" s="3">
        <v>51196</v>
      </c>
      <c r="B397" s="2">
        <f t="shared" si="48"/>
        <v>159</v>
      </c>
      <c r="C397" s="2">
        <f t="shared" si="50"/>
        <v>1</v>
      </c>
      <c r="D397" s="2">
        <f t="shared" si="53"/>
        <v>160</v>
      </c>
      <c r="F397" s="3">
        <v>51196</v>
      </c>
      <c r="G397" s="1">
        <f t="shared" si="51"/>
        <v>977353.98011359212</v>
      </c>
      <c r="H397" s="1">
        <f t="shared" si="49"/>
        <v>885197.3315333128</v>
      </c>
      <c r="I397" s="1"/>
      <c r="J397" s="1">
        <f t="shared" si="52"/>
        <v>1862551.3116469048</v>
      </c>
      <c r="K397" s="5"/>
      <c r="M397" s="1"/>
      <c r="N397" s="4"/>
      <c r="O397" s="4"/>
      <c r="P397" s="4"/>
      <c r="X397" s="3">
        <v>51196</v>
      </c>
      <c r="Y397" s="37">
        <v>970415.83702680666</v>
      </c>
      <c r="Z397" s="37">
        <v>753760.00015854836</v>
      </c>
    </row>
    <row r="398" spans="1:26" x14ac:dyDescent="0.2">
      <c r="A398" s="3">
        <v>51227</v>
      </c>
      <c r="B398" s="2">
        <f t="shared" si="48"/>
        <v>159</v>
      </c>
      <c r="C398" s="2">
        <f t="shared" si="50"/>
        <v>1</v>
      </c>
      <c r="D398" s="2">
        <f t="shared" si="53"/>
        <v>160</v>
      </c>
      <c r="F398" s="3">
        <v>51227</v>
      </c>
      <c r="G398" s="1">
        <f t="shared" si="51"/>
        <v>841014.88816047634</v>
      </c>
      <c r="H398" s="1">
        <f t="shared" si="49"/>
        <v>1005199.9989151955</v>
      </c>
      <c r="I398" s="1"/>
      <c r="J398" s="1">
        <f t="shared" si="52"/>
        <v>1846214.8870756719</v>
      </c>
      <c r="K398" s="5"/>
      <c r="M398" s="1"/>
      <c r="N398" s="4"/>
      <c r="O398" s="4"/>
      <c r="P398" s="4"/>
      <c r="X398" s="3">
        <v>51227</v>
      </c>
      <c r="Y398" s="37">
        <v>811599.19832401059</v>
      </c>
      <c r="Z398" s="37">
        <v>857640.00111401081</v>
      </c>
    </row>
    <row r="399" spans="1:26" x14ac:dyDescent="0.2">
      <c r="A399" s="3">
        <v>51257</v>
      </c>
      <c r="B399" s="2">
        <f t="shared" si="48"/>
        <v>159</v>
      </c>
      <c r="C399" s="2">
        <f t="shared" si="50"/>
        <v>1</v>
      </c>
      <c r="D399" s="2">
        <f t="shared" si="53"/>
        <v>160</v>
      </c>
      <c r="F399" s="3">
        <v>51257</v>
      </c>
      <c r="G399" s="1">
        <f t="shared" si="51"/>
        <v>803184.58434591244</v>
      </c>
      <c r="H399" s="1">
        <f t="shared" si="49"/>
        <v>1279600.0065922737</v>
      </c>
      <c r="I399" s="1"/>
      <c r="J399" s="1">
        <f t="shared" si="52"/>
        <v>2082784.5909381863</v>
      </c>
      <c r="K399" s="5"/>
      <c r="M399" s="1"/>
      <c r="N399" s="4"/>
      <c r="O399" s="4"/>
      <c r="P399" s="4"/>
      <c r="X399" s="3">
        <v>51257</v>
      </c>
      <c r="Y399" s="37">
        <v>803177.54784115392</v>
      </c>
      <c r="Z399" s="37">
        <v>1380400.0050902367</v>
      </c>
    </row>
    <row r="400" spans="1:26" x14ac:dyDescent="0.2">
      <c r="A400" s="3">
        <v>51288</v>
      </c>
      <c r="B400" s="2">
        <f t="shared" si="48"/>
        <v>159</v>
      </c>
      <c r="C400" s="2">
        <f t="shared" si="50"/>
        <v>1</v>
      </c>
      <c r="D400" s="2">
        <f t="shared" si="53"/>
        <v>160</v>
      </c>
      <c r="F400" s="3">
        <v>51288</v>
      </c>
      <c r="G400" s="1">
        <f t="shared" si="51"/>
        <v>766354.20363432111</v>
      </c>
      <c r="H400" s="1">
        <f t="shared" si="49"/>
        <v>1190000.000166893</v>
      </c>
      <c r="I400" s="1"/>
      <c r="J400" s="1">
        <f t="shared" si="52"/>
        <v>1956354.2038012142</v>
      </c>
      <c r="K400" s="5"/>
      <c r="M400" s="1"/>
      <c r="N400" s="4"/>
      <c r="O400" s="4"/>
      <c r="P400" s="4"/>
      <c r="X400" s="3">
        <v>51288</v>
      </c>
      <c r="Y400" s="37">
        <v>709080.63170488144</v>
      </c>
      <c r="Z400" s="37">
        <v>821583.00068436563</v>
      </c>
    </row>
    <row r="401" spans="1:26" x14ac:dyDescent="0.2">
      <c r="A401" s="3">
        <v>51318</v>
      </c>
      <c r="B401" s="2">
        <f t="shared" si="48"/>
        <v>159</v>
      </c>
      <c r="C401" s="2">
        <f t="shared" si="50"/>
        <v>1</v>
      </c>
      <c r="D401" s="2">
        <f t="shared" si="53"/>
        <v>160</v>
      </c>
      <c r="F401" s="3">
        <v>51318</v>
      </c>
      <c r="G401" s="1">
        <f t="shared" si="51"/>
        <v>664538.35544943158</v>
      </c>
      <c r="H401" s="1">
        <f t="shared" si="49"/>
        <v>1199724.7343450219</v>
      </c>
      <c r="I401" s="1"/>
      <c r="J401" s="1">
        <f t="shared" si="52"/>
        <v>1864263.0897944535</v>
      </c>
      <c r="K401" s="5"/>
      <c r="M401" s="1"/>
      <c r="N401" s="4"/>
      <c r="O401" s="4"/>
      <c r="P401" s="4"/>
      <c r="X401" s="3">
        <v>51318</v>
      </c>
      <c r="Y401" s="37">
        <v>646590.2232766574</v>
      </c>
      <c r="Z401" s="37">
        <v>1112506.5002592579</v>
      </c>
    </row>
    <row r="402" spans="1:26" x14ac:dyDescent="0.2">
      <c r="A402" s="3">
        <v>51349</v>
      </c>
      <c r="B402" s="2">
        <f t="shared" si="48"/>
        <v>159</v>
      </c>
      <c r="C402" s="2">
        <f t="shared" si="50"/>
        <v>1</v>
      </c>
      <c r="D402" s="2">
        <f t="shared" si="53"/>
        <v>160</v>
      </c>
      <c r="F402" s="3">
        <v>51349</v>
      </c>
      <c r="G402" s="1">
        <f t="shared" si="51"/>
        <v>669059.3948153347</v>
      </c>
      <c r="H402" s="1">
        <f t="shared" si="49"/>
        <v>1179780.0000688434</v>
      </c>
      <c r="I402" s="1"/>
      <c r="J402" s="1">
        <f t="shared" si="52"/>
        <v>1848839.3948841779</v>
      </c>
      <c r="K402" s="5"/>
      <c r="M402" s="1"/>
      <c r="N402" s="4"/>
      <c r="O402" s="4"/>
      <c r="P402" s="4"/>
      <c r="X402" s="3">
        <v>51349</v>
      </c>
      <c r="Y402" s="37">
        <v>674906.96397983818</v>
      </c>
      <c r="Z402" s="37">
        <v>1161093.4999076352</v>
      </c>
    </row>
    <row r="403" spans="1:26" x14ac:dyDescent="0.2">
      <c r="A403" s="3">
        <v>51380</v>
      </c>
      <c r="B403" s="2">
        <f t="shared" si="48"/>
        <v>159</v>
      </c>
      <c r="C403" s="2">
        <f t="shared" si="50"/>
        <v>1</v>
      </c>
      <c r="D403" s="2">
        <f t="shared" si="53"/>
        <v>160</v>
      </c>
      <c r="F403" s="3">
        <v>51380</v>
      </c>
      <c r="G403" s="1">
        <f t="shared" si="51"/>
        <v>846262.06725064677</v>
      </c>
      <c r="H403" s="1">
        <f t="shared" si="49"/>
        <v>1149680.0011432171</v>
      </c>
      <c r="I403" s="1"/>
      <c r="J403" s="1">
        <f t="shared" si="52"/>
        <v>1995942.0683938637</v>
      </c>
      <c r="K403" s="5"/>
      <c r="M403" s="1"/>
      <c r="N403" s="4"/>
      <c r="O403" s="4"/>
      <c r="P403" s="4"/>
      <c r="X403" s="3">
        <v>51380</v>
      </c>
      <c r="Y403" s="37">
        <v>795571.0293364937</v>
      </c>
      <c r="Z403" s="37">
        <v>1015083.999982059</v>
      </c>
    </row>
    <row r="404" spans="1:26" x14ac:dyDescent="0.2">
      <c r="A404" s="3">
        <v>51410</v>
      </c>
      <c r="B404" s="2">
        <f t="shared" si="48"/>
        <v>159</v>
      </c>
      <c r="C404" s="2">
        <f t="shared" si="50"/>
        <v>1</v>
      </c>
      <c r="D404" s="2">
        <f t="shared" si="53"/>
        <v>160</v>
      </c>
      <c r="F404" s="3">
        <v>51410</v>
      </c>
      <c r="G404" s="1">
        <f t="shared" si="51"/>
        <v>869838.56314501027</v>
      </c>
      <c r="H404" s="1">
        <f t="shared" si="49"/>
        <v>1036280.0005799532</v>
      </c>
      <c r="I404" s="1"/>
      <c r="J404" s="1">
        <f t="shared" si="52"/>
        <v>1906118.5637249635</v>
      </c>
      <c r="K404" s="5"/>
      <c r="M404" s="1"/>
      <c r="N404" s="4"/>
      <c r="O404" s="4"/>
      <c r="P404" s="4"/>
      <c r="X404" s="3">
        <v>51410</v>
      </c>
      <c r="Y404" s="37">
        <v>884514.5542663337</v>
      </c>
      <c r="Z404" s="37">
        <v>1020054.0004399717</v>
      </c>
    </row>
    <row r="405" spans="1:26" x14ac:dyDescent="0.2">
      <c r="A405" s="3">
        <v>51441</v>
      </c>
      <c r="B405" s="2">
        <f t="shared" si="48"/>
        <v>159</v>
      </c>
      <c r="C405" s="2">
        <f t="shared" si="50"/>
        <v>1</v>
      </c>
      <c r="D405" s="2">
        <f t="shared" si="53"/>
        <v>160</v>
      </c>
      <c r="F405" s="3">
        <v>51441</v>
      </c>
      <c r="G405" s="1">
        <f t="shared" si="51"/>
        <v>1001344.7929863041</v>
      </c>
      <c r="H405" s="1">
        <f t="shared" si="49"/>
        <v>853160.00030457973</v>
      </c>
      <c r="I405" s="1"/>
      <c r="J405" s="1">
        <f t="shared" si="52"/>
        <v>1854504.7932908838</v>
      </c>
      <c r="K405" s="5"/>
      <c r="M405" s="1"/>
      <c r="N405" s="4"/>
      <c r="O405" s="4"/>
      <c r="P405" s="4"/>
      <c r="X405" s="3">
        <v>51441</v>
      </c>
      <c r="Y405" s="37">
        <v>965726.33459958492</v>
      </c>
      <c r="Z405" s="37">
        <v>833476.0001347661</v>
      </c>
    </row>
    <row r="406" spans="1:26" x14ac:dyDescent="0.2">
      <c r="A406" s="3">
        <v>51471</v>
      </c>
      <c r="B406" s="2">
        <f t="shared" si="48"/>
        <v>158</v>
      </c>
      <c r="C406" s="2">
        <f t="shared" si="50"/>
        <v>1</v>
      </c>
      <c r="D406" s="2">
        <f t="shared" si="53"/>
        <v>159</v>
      </c>
      <c r="F406" s="3">
        <v>51471</v>
      </c>
      <c r="G406" s="1">
        <f t="shared" si="51"/>
        <v>876285.02183123596</v>
      </c>
      <c r="H406" s="1">
        <f t="shared" si="49"/>
        <v>888160.00078439713</v>
      </c>
      <c r="I406" s="1"/>
      <c r="J406" s="1">
        <f t="shared" si="52"/>
        <v>1764445.022615633</v>
      </c>
      <c r="K406" s="5"/>
      <c r="M406" s="1"/>
      <c r="N406" s="4"/>
      <c r="O406" s="4"/>
      <c r="P406" s="4"/>
      <c r="X406" s="3">
        <v>51471</v>
      </c>
      <c r="Y406" s="37">
        <v>918138.38984212244</v>
      </c>
      <c r="Z406" s="37">
        <v>810089.00011087954</v>
      </c>
    </row>
    <row r="407" spans="1:26" x14ac:dyDescent="0.2">
      <c r="A407" s="3">
        <v>51502</v>
      </c>
      <c r="B407" s="2">
        <f t="shared" si="48"/>
        <v>158</v>
      </c>
      <c r="C407" s="2">
        <f t="shared" si="50"/>
        <v>1</v>
      </c>
      <c r="D407" s="2">
        <f t="shared" si="53"/>
        <v>159</v>
      </c>
      <c r="F407" s="3">
        <v>51502</v>
      </c>
      <c r="G407" s="1">
        <f t="shared" si="51"/>
        <v>802838.82171445305</v>
      </c>
      <c r="H407" s="1">
        <f t="shared" si="49"/>
        <v>792399.99983310699</v>
      </c>
      <c r="I407" s="1"/>
      <c r="J407" s="1">
        <f t="shared" si="52"/>
        <v>1595238.8215475599</v>
      </c>
      <c r="K407" s="5"/>
      <c r="M407" s="1"/>
      <c r="N407" s="4"/>
      <c r="O407" s="4"/>
      <c r="P407" s="4"/>
      <c r="X407" s="3">
        <v>51502</v>
      </c>
      <c r="Y407" s="37">
        <v>786004.81594001641</v>
      </c>
      <c r="Z407" s="37">
        <v>846160.00023365021</v>
      </c>
    </row>
    <row r="408" spans="1:26" x14ac:dyDescent="0.2">
      <c r="A408" s="3">
        <v>51533</v>
      </c>
      <c r="B408" s="2">
        <f t="shared" si="48"/>
        <v>158</v>
      </c>
      <c r="C408" s="2">
        <f t="shared" si="50"/>
        <v>1</v>
      </c>
      <c r="D408" s="2">
        <f t="shared" si="53"/>
        <v>159</v>
      </c>
      <c r="F408" s="3">
        <v>51533</v>
      </c>
      <c r="G408" s="1">
        <f t="shared" si="51"/>
        <v>909714.9835996395</v>
      </c>
      <c r="H408" s="1">
        <f t="shared" si="49"/>
        <v>741999.99983310699</v>
      </c>
      <c r="I408" s="1"/>
      <c r="J408" s="1">
        <f t="shared" si="52"/>
        <v>1651714.9834327465</v>
      </c>
      <c r="K408" s="5"/>
      <c r="M408" s="1"/>
      <c r="N408" s="4"/>
      <c r="O408" s="4"/>
      <c r="P408" s="4"/>
      <c r="X408" s="3">
        <v>51533</v>
      </c>
      <c r="Y408" s="37">
        <v>934340.81576249539</v>
      </c>
      <c r="Z408" s="37">
        <v>741159.99982684851</v>
      </c>
    </row>
    <row r="409" spans="1:26" x14ac:dyDescent="0.2">
      <c r="A409" s="3">
        <v>51561</v>
      </c>
      <c r="B409" s="2">
        <f t="shared" si="48"/>
        <v>158</v>
      </c>
      <c r="C409" s="2">
        <f t="shared" si="50"/>
        <v>1</v>
      </c>
      <c r="D409" s="2">
        <f t="shared" si="53"/>
        <v>159</v>
      </c>
      <c r="F409" s="3">
        <v>51561</v>
      </c>
      <c r="G409" s="1">
        <f t="shared" si="51"/>
        <v>974094.3178383807</v>
      </c>
      <c r="H409" s="1">
        <f t="shared" si="49"/>
        <v>885197.3342333436</v>
      </c>
      <c r="I409" s="1"/>
      <c r="J409" s="1">
        <f t="shared" si="52"/>
        <v>1859291.6520717242</v>
      </c>
      <c r="K409" s="5"/>
      <c r="M409" s="1"/>
      <c r="N409" s="4"/>
      <c r="O409" s="4"/>
      <c r="P409" s="4"/>
      <c r="X409" s="3">
        <v>51561</v>
      </c>
      <c r="Y409" s="37">
        <v>967179.31462035759</v>
      </c>
      <c r="Z409" s="37">
        <v>753759.99992072582</v>
      </c>
    </row>
    <row r="410" spans="1:26" x14ac:dyDescent="0.2">
      <c r="A410" s="3">
        <v>51592</v>
      </c>
      <c r="B410" s="2">
        <f t="shared" si="48"/>
        <v>158</v>
      </c>
      <c r="C410" s="2">
        <f t="shared" si="50"/>
        <v>1</v>
      </c>
      <c r="D410" s="2">
        <f t="shared" si="53"/>
        <v>159</v>
      </c>
      <c r="F410" s="3">
        <v>51592</v>
      </c>
      <c r="G410" s="1">
        <f t="shared" si="51"/>
        <v>838209.94346821157</v>
      </c>
      <c r="H410" s="1">
        <f t="shared" si="49"/>
        <v>1005200.0005424023</v>
      </c>
      <c r="I410" s="1"/>
      <c r="J410" s="1">
        <f t="shared" si="52"/>
        <v>1843409.944010614</v>
      </c>
      <c r="K410" s="5"/>
      <c r="M410" s="1"/>
      <c r="N410" s="4"/>
      <c r="O410" s="4"/>
      <c r="P410" s="4"/>
      <c r="X410" s="3">
        <v>51592</v>
      </c>
      <c r="Y410" s="37">
        <v>808892.3598820573</v>
      </c>
      <c r="Z410" s="37">
        <v>857639.99944299459</v>
      </c>
    </row>
    <row r="411" spans="1:26" x14ac:dyDescent="0.2">
      <c r="A411" s="3">
        <v>51622</v>
      </c>
      <c r="B411" s="2">
        <f t="shared" si="48"/>
        <v>158</v>
      </c>
      <c r="C411" s="2">
        <f t="shared" si="50"/>
        <v>1</v>
      </c>
      <c r="D411" s="2">
        <f t="shared" si="53"/>
        <v>159</v>
      </c>
      <c r="F411" s="3">
        <v>51622</v>
      </c>
      <c r="G411" s="1">
        <f t="shared" si="51"/>
        <v>800505.80979771819</v>
      </c>
      <c r="H411" s="1">
        <f t="shared" si="49"/>
        <v>1279599.9967038631</v>
      </c>
      <c r="I411" s="1"/>
      <c r="J411" s="1">
        <f t="shared" si="52"/>
        <v>2080105.8065015813</v>
      </c>
      <c r="K411" s="5"/>
      <c r="M411" s="1"/>
      <c r="N411" s="4"/>
      <c r="O411" s="4"/>
      <c r="P411" s="4"/>
      <c r="X411" s="3">
        <v>51622</v>
      </c>
      <c r="Y411" s="37">
        <v>800498.79676088109</v>
      </c>
      <c r="Z411" s="37">
        <v>1380399.9974548817</v>
      </c>
    </row>
    <row r="412" spans="1:26" x14ac:dyDescent="0.2">
      <c r="A412" s="3">
        <v>51653</v>
      </c>
      <c r="B412" s="2">
        <f t="shared" si="48"/>
        <v>158</v>
      </c>
      <c r="C412" s="2">
        <f t="shared" si="50"/>
        <v>1</v>
      </c>
      <c r="D412" s="2">
        <f t="shared" si="53"/>
        <v>159</v>
      </c>
      <c r="F412" s="3">
        <v>51653</v>
      </c>
      <c r="G412" s="1">
        <f t="shared" si="51"/>
        <v>763798.2658396929</v>
      </c>
      <c r="H412" s="1">
        <f t="shared" si="49"/>
        <v>1189999.9999165535</v>
      </c>
      <c r="I412" s="1"/>
      <c r="J412" s="1">
        <f t="shared" si="52"/>
        <v>1953798.2657562464</v>
      </c>
      <c r="K412" s="5"/>
      <c r="M412" s="1"/>
      <c r="N412" s="4"/>
      <c r="O412" s="4"/>
      <c r="P412" s="4"/>
      <c r="X412" s="3">
        <v>51653</v>
      </c>
      <c r="Y412" s="37">
        <v>706715.71229329659</v>
      </c>
      <c r="Z412" s="37">
        <v>821582.99965781718</v>
      </c>
    </row>
    <row r="413" spans="1:26" x14ac:dyDescent="0.2">
      <c r="A413" s="3">
        <v>51683</v>
      </c>
      <c r="B413" s="2">
        <f t="shared" si="48"/>
        <v>158</v>
      </c>
      <c r="C413" s="2">
        <f t="shared" si="50"/>
        <v>1</v>
      </c>
      <c r="D413" s="2">
        <f t="shared" si="53"/>
        <v>159</v>
      </c>
      <c r="F413" s="3">
        <v>51683</v>
      </c>
      <c r="G413" s="1">
        <f t="shared" si="51"/>
        <v>662321.99298716791</v>
      </c>
      <c r="H413" s="1">
        <f t="shared" si="49"/>
        <v>1199724.7328274893</v>
      </c>
      <c r="I413" s="1"/>
      <c r="J413" s="1">
        <f t="shared" si="52"/>
        <v>1862046.7258146573</v>
      </c>
      <c r="K413" s="5"/>
      <c r="M413" s="1"/>
      <c r="N413" s="4"/>
      <c r="O413" s="4"/>
      <c r="P413" s="4"/>
      <c r="X413" s="3">
        <v>51683</v>
      </c>
      <c r="Y413" s="37">
        <v>644433.72148145863</v>
      </c>
      <c r="Z413" s="37">
        <v>1112506.4998703711</v>
      </c>
    </row>
    <row r="414" spans="1:26" x14ac:dyDescent="0.2">
      <c r="A414" s="3">
        <v>51714</v>
      </c>
      <c r="B414" s="2">
        <f t="shared" si="48"/>
        <v>158</v>
      </c>
      <c r="C414" s="2">
        <f t="shared" si="50"/>
        <v>1</v>
      </c>
      <c r="D414" s="2">
        <f t="shared" si="53"/>
        <v>159</v>
      </c>
      <c r="F414" s="3">
        <v>51714</v>
      </c>
      <c r="G414" s="1">
        <f t="shared" si="51"/>
        <v>666827.95402721723</v>
      </c>
      <c r="H414" s="1">
        <f t="shared" si="49"/>
        <v>1179779.9999655783</v>
      </c>
      <c r="I414" s="1"/>
      <c r="J414" s="1">
        <f t="shared" si="52"/>
        <v>1846607.9539927957</v>
      </c>
      <c r="K414" s="5"/>
      <c r="M414" s="1"/>
      <c r="N414" s="4"/>
      <c r="O414" s="4"/>
      <c r="P414" s="4"/>
      <c r="X414" s="3">
        <v>51714</v>
      </c>
      <c r="Y414" s="37">
        <v>672656.02036058903</v>
      </c>
      <c r="Z414" s="37">
        <v>1161093.5000461824</v>
      </c>
    </row>
    <row r="415" spans="1:26" x14ac:dyDescent="0.2">
      <c r="A415" s="3">
        <v>51745</v>
      </c>
      <c r="B415" s="2">
        <f t="shared" si="48"/>
        <v>158</v>
      </c>
      <c r="C415" s="2">
        <f t="shared" si="50"/>
        <v>1</v>
      </c>
      <c r="D415" s="2">
        <f t="shared" si="53"/>
        <v>159</v>
      </c>
      <c r="F415" s="3">
        <v>51745</v>
      </c>
      <c r="G415" s="1">
        <f t="shared" si="51"/>
        <v>843439.62130176253</v>
      </c>
      <c r="H415" s="1">
        <f t="shared" si="49"/>
        <v>1149679.9994283915</v>
      </c>
      <c r="I415" s="1"/>
      <c r="J415" s="1">
        <f t="shared" si="52"/>
        <v>1993119.620730154</v>
      </c>
      <c r="K415" s="5"/>
      <c r="M415" s="1"/>
      <c r="N415" s="4"/>
      <c r="O415" s="4"/>
      <c r="P415" s="4"/>
      <c r="X415" s="3">
        <v>51745</v>
      </c>
      <c r="Y415" s="37">
        <v>792917.64829723549</v>
      </c>
      <c r="Z415" s="37">
        <v>1015084.0000089705</v>
      </c>
    </row>
    <row r="416" spans="1:26" x14ac:dyDescent="0.2">
      <c r="A416" s="3">
        <v>51775</v>
      </c>
      <c r="B416" s="2">
        <f t="shared" si="48"/>
        <v>158</v>
      </c>
      <c r="C416" s="2">
        <f t="shared" si="50"/>
        <v>1</v>
      </c>
      <c r="D416" s="2">
        <f t="shared" si="53"/>
        <v>159</v>
      </c>
      <c r="F416" s="3">
        <v>51775</v>
      </c>
      <c r="G416" s="1">
        <f t="shared" si="51"/>
        <v>866937.48547628021</v>
      </c>
      <c r="H416" s="1">
        <f t="shared" si="49"/>
        <v>1036279.9997100234</v>
      </c>
      <c r="I416" s="1"/>
      <c r="J416" s="1">
        <f t="shared" si="52"/>
        <v>1903217.4851863035</v>
      </c>
      <c r="K416" s="5"/>
      <c r="M416" s="1"/>
      <c r="N416" s="4"/>
      <c r="O416" s="4"/>
      <c r="P416" s="4"/>
      <c r="X416" s="3">
        <v>51775</v>
      </c>
      <c r="Y416" s="37">
        <v>881564.52918570035</v>
      </c>
      <c r="Z416" s="37">
        <v>1020053.9997800142</v>
      </c>
    </row>
    <row r="417" spans="1:26" x14ac:dyDescent="0.2">
      <c r="A417" s="3">
        <v>51806</v>
      </c>
      <c r="B417" s="2">
        <f t="shared" si="48"/>
        <v>158</v>
      </c>
      <c r="C417" s="2">
        <f t="shared" si="50"/>
        <v>1</v>
      </c>
      <c r="D417" s="2">
        <f t="shared" si="53"/>
        <v>159</v>
      </c>
      <c r="F417" s="3">
        <v>51806</v>
      </c>
      <c r="G417" s="1">
        <f t="shared" si="51"/>
        <v>998005.11656808166</v>
      </c>
      <c r="H417" s="1">
        <f t="shared" si="49"/>
        <v>853159.99984771013</v>
      </c>
      <c r="I417" s="1"/>
      <c r="J417" s="1">
        <f t="shared" si="52"/>
        <v>1851165.1164157917</v>
      </c>
      <c r="K417" s="5"/>
      <c r="M417" s="1"/>
      <c r="N417" s="4"/>
      <c r="O417" s="4"/>
      <c r="P417" s="4"/>
      <c r="X417" s="3">
        <v>51806</v>
      </c>
      <c r="Y417" s="37">
        <v>962505.45297618129</v>
      </c>
      <c r="Z417" s="37">
        <v>833475.99993261695</v>
      </c>
    </row>
    <row r="418" spans="1:26" x14ac:dyDescent="0.2">
      <c r="A418" s="3">
        <v>51836</v>
      </c>
      <c r="B418" s="2">
        <f t="shared" si="48"/>
        <v>157</v>
      </c>
      <c r="C418" s="2">
        <f t="shared" si="50"/>
        <v>1</v>
      </c>
      <c r="D418" s="2">
        <f t="shared" si="53"/>
        <v>158</v>
      </c>
      <c r="F418" s="3">
        <v>51836</v>
      </c>
      <c r="G418" s="1">
        <f t="shared" si="51"/>
        <v>873362.44414193893</v>
      </c>
      <c r="H418" s="1">
        <f t="shared" si="49"/>
        <v>888159.99960780144</v>
      </c>
      <c r="I418" s="1"/>
      <c r="J418" s="1">
        <f t="shared" si="52"/>
        <v>1761522.4437497403</v>
      </c>
      <c r="K418" s="5"/>
      <c r="M418" s="1"/>
      <c r="N418" s="4"/>
      <c r="O418" s="4"/>
      <c r="P418" s="4"/>
      <c r="X418" s="3">
        <v>51836</v>
      </c>
      <c r="Y418" s="37">
        <v>915076.22266775125</v>
      </c>
      <c r="Z418" s="37">
        <v>810088.99994456023</v>
      </c>
    </row>
    <row r="419" spans="1:26" x14ac:dyDescent="0.2">
      <c r="A419" s="3">
        <v>51867</v>
      </c>
      <c r="B419" s="2">
        <f t="shared" si="48"/>
        <v>157</v>
      </c>
      <c r="C419" s="2">
        <f t="shared" si="50"/>
        <v>1</v>
      </c>
      <c r="D419" s="2">
        <f t="shared" si="53"/>
        <v>158</v>
      </c>
      <c r="F419" s="3">
        <v>51867</v>
      </c>
      <c r="G419" s="1">
        <f t="shared" si="51"/>
        <v>800161.2015822687</v>
      </c>
      <c r="H419" s="1">
        <f t="shared" si="49"/>
        <v>792400.0000834465</v>
      </c>
      <c r="I419" s="1"/>
      <c r="J419" s="1">
        <f t="shared" si="52"/>
        <v>1592561.2016657153</v>
      </c>
      <c r="K419" s="5"/>
      <c r="X419" s="3">
        <v>51867</v>
      </c>
      <c r="Y419" s="14">
        <v>783383.34061468183</v>
      </c>
      <c r="Z419" s="14">
        <v>846159.9998831749</v>
      </c>
    </row>
    <row r="420" spans="1:26" x14ac:dyDescent="0.2">
      <c r="A420" s="3">
        <v>51898</v>
      </c>
      <c r="B420" s="2">
        <f t="shared" si="48"/>
        <v>157</v>
      </c>
      <c r="C420" s="2">
        <f t="shared" si="50"/>
        <v>1</v>
      </c>
      <c r="D420" s="2">
        <f t="shared" si="53"/>
        <v>158</v>
      </c>
      <c r="F420" s="3">
        <v>51898</v>
      </c>
      <c r="G420" s="1">
        <f t="shared" si="51"/>
        <v>906680.9114027255</v>
      </c>
      <c r="H420" s="1">
        <f t="shared" si="49"/>
        <v>742000.0000834465</v>
      </c>
      <c r="I420" s="1"/>
      <c r="J420" s="1">
        <f t="shared" si="52"/>
        <v>1648680.9114861721</v>
      </c>
      <c r="K420" s="5"/>
      <c r="X420" s="3">
        <v>51898</v>
      </c>
      <c r="Y420" s="14">
        <v>931224.61144510901</v>
      </c>
      <c r="Z420" s="14">
        <v>741160.00008657575</v>
      </c>
    </row>
    <row r="421" spans="1:26" x14ac:dyDescent="0.2">
      <c r="A421" s="3">
        <v>51926</v>
      </c>
      <c r="B421" s="2">
        <f t="shared" si="48"/>
        <v>157</v>
      </c>
      <c r="C421" s="2">
        <f t="shared" si="50"/>
        <v>1</v>
      </c>
      <c r="D421" s="2">
        <f t="shared" si="53"/>
        <v>158</v>
      </c>
      <c r="F421" s="3">
        <v>51926</v>
      </c>
      <c r="G421" s="1">
        <f t="shared" si="51"/>
        <v>970845.52823110647</v>
      </c>
      <c r="H421" s="1">
        <f t="shared" si="49"/>
        <v>885197.3328833282</v>
      </c>
      <c r="I421" s="1"/>
      <c r="J421" s="1">
        <f t="shared" si="52"/>
        <v>1856042.8611144347</v>
      </c>
      <c r="K421" s="5"/>
      <c r="X421" s="3">
        <v>51926</v>
      </c>
      <c r="Y421" s="14">
        <v>963953.58794446418</v>
      </c>
      <c r="Z421" s="14">
        <v>753760.00003963709</v>
      </c>
    </row>
    <row r="422" spans="1:26" x14ac:dyDescent="0.2">
      <c r="A422" s="3">
        <v>51957</v>
      </c>
      <c r="B422" s="2">
        <f t="shared" si="48"/>
        <v>157</v>
      </c>
      <c r="C422" s="2">
        <f t="shared" si="50"/>
        <v>1</v>
      </c>
      <c r="D422" s="2">
        <f t="shared" si="53"/>
        <v>158</v>
      </c>
      <c r="F422" s="3">
        <v>51957</v>
      </c>
      <c r="G422" s="1">
        <f t="shared" si="51"/>
        <v>835414.35373527219</v>
      </c>
      <c r="H422" s="1">
        <f t="shared" si="49"/>
        <v>1005199.9997287989</v>
      </c>
      <c r="I422" s="1"/>
      <c r="J422" s="1">
        <f t="shared" si="52"/>
        <v>1840614.3534640712</v>
      </c>
      <c r="K422" s="5"/>
      <c r="X422" s="3">
        <v>51957</v>
      </c>
      <c r="Y422" s="14">
        <v>806194.55020751874</v>
      </c>
      <c r="Z422" s="14">
        <v>857640.0002785027</v>
      </c>
    </row>
    <row r="423" spans="1:26" x14ac:dyDescent="0.2">
      <c r="A423" s="3">
        <v>51987</v>
      </c>
      <c r="B423" s="2">
        <f t="shared" si="48"/>
        <v>157</v>
      </c>
      <c r="C423" s="2">
        <f t="shared" si="50"/>
        <v>1</v>
      </c>
      <c r="D423" s="2">
        <f t="shared" si="53"/>
        <v>158</v>
      </c>
      <c r="F423" s="3">
        <v>51987</v>
      </c>
      <c r="G423" s="1">
        <f t="shared" si="51"/>
        <v>797835.97108645632</v>
      </c>
      <c r="H423" s="1">
        <f t="shared" si="49"/>
        <v>1279600.0016480684</v>
      </c>
      <c r="I423" s="1"/>
      <c r="J423" s="1">
        <f t="shared" si="52"/>
        <v>2077435.9727345249</v>
      </c>
      <c r="K423" s="5"/>
      <c r="X423" s="3">
        <v>51987</v>
      </c>
      <c r="Y423" s="14">
        <v>797828.98143951234</v>
      </c>
      <c r="Z423" s="14">
        <v>1380400.0012725592</v>
      </c>
    </row>
    <row r="424" spans="1:26" x14ac:dyDescent="0.2">
      <c r="A424" s="3">
        <v>52018</v>
      </c>
      <c r="B424" s="2">
        <f t="shared" si="48"/>
        <v>157</v>
      </c>
      <c r="C424" s="2">
        <f t="shared" si="50"/>
        <v>1</v>
      </c>
      <c r="D424" s="2">
        <f t="shared" si="53"/>
        <v>158</v>
      </c>
      <c r="F424" s="3">
        <v>52018</v>
      </c>
      <c r="G424" s="1">
        <f t="shared" si="51"/>
        <v>761250.85356332187</v>
      </c>
      <c r="H424" s="1">
        <f t="shared" si="49"/>
        <v>1190000.0000417233</v>
      </c>
      <c r="I424" s="1"/>
      <c r="J424" s="1">
        <f t="shared" si="52"/>
        <v>1951250.853605045</v>
      </c>
      <c r="K424" s="5"/>
      <c r="X424" s="3">
        <v>52018</v>
      </c>
      <c r="Y424" s="14">
        <v>704358.68113909347</v>
      </c>
      <c r="Z424" s="14">
        <v>821583.00017109141</v>
      </c>
    </row>
    <row r="425" spans="1:26" x14ac:dyDescent="0.2">
      <c r="A425" s="3">
        <v>52048</v>
      </c>
      <c r="B425" s="2">
        <f t="shared" ref="B425:B430" si="54">B413-1</f>
        <v>157</v>
      </c>
      <c r="C425" s="2">
        <f t="shared" si="50"/>
        <v>1</v>
      </c>
      <c r="D425" s="2">
        <f t="shared" si="53"/>
        <v>158</v>
      </c>
      <c r="F425" s="3">
        <v>52048</v>
      </c>
      <c r="G425" s="1">
        <f t="shared" si="51"/>
        <v>660113.02334720828</v>
      </c>
      <c r="H425" s="1">
        <f t="shared" si="49"/>
        <v>1199724.7335862555</v>
      </c>
      <c r="I425" s="1"/>
      <c r="J425" s="1">
        <f t="shared" si="52"/>
        <v>1859837.7569334637</v>
      </c>
      <c r="K425" s="5"/>
      <c r="X425" s="3">
        <v>52048</v>
      </c>
      <c r="Y425" s="14">
        <v>642284.41251716274</v>
      </c>
      <c r="Z425" s="14">
        <v>1112506.5000648145</v>
      </c>
    </row>
    <row r="426" spans="1:26" x14ac:dyDescent="0.2">
      <c r="A426" s="3">
        <v>52079</v>
      </c>
      <c r="B426" s="2">
        <f t="shared" si="54"/>
        <v>157</v>
      </c>
      <c r="C426" s="2">
        <f t="shared" si="50"/>
        <v>1</v>
      </c>
      <c r="D426" s="2">
        <f t="shared" si="53"/>
        <v>158</v>
      </c>
      <c r="F426" s="3">
        <v>52079</v>
      </c>
      <c r="G426" s="1">
        <f t="shared" si="51"/>
        <v>664603.95604916953</v>
      </c>
      <c r="H426" s="1">
        <f t="shared" si="49"/>
        <v>1179780.0000172108</v>
      </c>
      <c r="I426" s="1"/>
      <c r="J426" s="1">
        <f t="shared" si="52"/>
        <v>1844383.9560663803</v>
      </c>
      <c r="K426" s="5"/>
      <c r="X426" s="3">
        <v>52079</v>
      </c>
      <c r="Y426" s="14">
        <v>670412.58470936248</v>
      </c>
      <c r="Z426" s="14">
        <v>1161093.4999769088</v>
      </c>
    </row>
    <row r="427" spans="1:26" x14ac:dyDescent="0.2">
      <c r="A427" s="3">
        <v>52110</v>
      </c>
      <c r="B427" s="2">
        <f t="shared" si="54"/>
        <v>157</v>
      </c>
      <c r="C427" s="2">
        <f t="shared" si="50"/>
        <v>1</v>
      </c>
      <c r="D427" s="2">
        <f t="shared" si="53"/>
        <v>158</v>
      </c>
      <c r="F427" s="3">
        <v>52110</v>
      </c>
      <c r="G427" s="1">
        <f t="shared" si="51"/>
        <v>840626.59005482367</v>
      </c>
      <c r="H427" s="1">
        <f t="shared" si="49"/>
        <v>1149680.0002858043</v>
      </c>
      <c r="I427" s="1"/>
      <c r="J427" s="1">
        <f t="shared" si="52"/>
        <v>1990306.5903406278</v>
      </c>
      <c r="K427" s="5"/>
      <c r="X427" s="3">
        <v>52110</v>
      </c>
      <c r="Y427" s="14">
        <v>790273.1171227803</v>
      </c>
      <c r="Z427" s="14">
        <v>1015083.9999955148</v>
      </c>
    </row>
    <row r="428" spans="1:26" x14ac:dyDescent="0.2">
      <c r="A428" s="3">
        <v>52140</v>
      </c>
      <c r="B428" s="2">
        <f t="shared" si="54"/>
        <v>157</v>
      </c>
      <c r="C428" s="2">
        <f t="shared" si="50"/>
        <v>1</v>
      </c>
      <c r="D428" s="2">
        <f t="shared" si="53"/>
        <v>158</v>
      </c>
      <c r="F428" s="3">
        <v>52140</v>
      </c>
      <c r="G428" s="1">
        <f t="shared" si="51"/>
        <v>864046.08418909193</v>
      </c>
      <c r="H428" s="1">
        <f t="shared" si="49"/>
        <v>1036280.0001449883</v>
      </c>
      <c r="I428" s="1"/>
      <c r="J428" s="1">
        <f t="shared" si="52"/>
        <v>1900326.0843340801</v>
      </c>
      <c r="K428" s="5"/>
      <c r="X428" s="3">
        <v>52140</v>
      </c>
      <c r="Y428" s="14">
        <v>878624.3440173869</v>
      </c>
      <c r="Z428" s="14">
        <v>1020054.0001099929</v>
      </c>
    </row>
    <row r="429" spans="1:26" x14ac:dyDescent="0.2">
      <c r="A429" s="3">
        <v>52171</v>
      </c>
      <c r="B429" s="2">
        <f t="shared" si="54"/>
        <v>157</v>
      </c>
      <c r="C429" s="2">
        <f t="shared" si="50"/>
        <v>1</v>
      </c>
      <c r="D429" s="2">
        <f>SUM(B429:C429)</f>
        <v>158</v>
      </c>
      <c r="F429" s="3">
        <v>52171</v>
      </c>
      <c r="G429" s="1">
        <f t="shared" si="51"/>
        <v>994676.58000330697</v>
      </c>
      <c r="H429" s="1">
        <f t="shared" si="49"/>
        <v>853160.00007614493</v>
      </c>
      <c r="I429" s="1"/>
      <c r="J429" s="1">
        <f t="shared" si="52"/>
        <v>1847836.5800794519</v>
      </c>
      <c r="K429" s="5"/>
      <c r="X429" s="3">
        <v>52171</v>
      </c>
      <c r="Y429" s="14">
        <v>959295.31431894365</v>
      </c>
      <c r="Z429" s="14">
        <v>833476.00003369153</v>
      </c>
    </row>
    <row r="430" spans="1:26" x14ac:dyDescent="0.2">
      <c r="A430" s="3">
        <v>52201</v>
      </c>
      <c r="B430" s="2">
        <f t="shared" si="54"/>
        <v>156</v>
      </c>
      <c r="C430" s="2">
        <f t="shared" si="50"/>
        <v>1</v>
      </c>
      <c r="D430" s="2">
        <f>SUM(B430:C430)</f>
        <v>157</v>
      </c>
      <c r="F430" s="3">
        <v>52201</v>
      </c>
      <c r="G430" s="1">
        <f t="shared" si="51"/>
        <v>870449.61432165455</v>
      </c>
      <c r="H430" s="1">
        <f t="shared" si="49"/>
        <v>888160.00019609928</v>
      </c>
      <c r="I430" s="1"/>
      <c r="J430" s="1">
        <f t="shared" si="52"/>
        <v>1758609.6145177539</v>
      </c>
      <c r="K430" s="5"/>
      <c r="X430" s="3">
        <v>52201</v>
      </c>
      <c r="Y430" s="14">
        <v>912024.26972366218</v>
      </c>
      <c r="Z430" s="14">
        <v>810089.00002771989</v>
      </c>
    </row>
  </sheetData>
  <mergeCells count="5">
    <mergeCell ref="L9:O9"/>
    <mergeCell ref="Y9:Z9"/>
    <mergeCell ref="B9:D9"/>
    <mergeCell ref="G9:J9"/>
    <mergeCell ref="R9:U9"/>
  </mergeCells>
  <pageMargins left="0.7" right="0.7" top="0.75" bottom="0.75" header="0.3" footer="0.3"/>
  <pageSetup orientation="portrait" r:id="rId1"/>
  <headerFooter>
    <oddHeader>&amp;CDRAFT VERSION 1</oddHeader>
    <oddFooter>&amp;CDRAFT VERSION 1</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0"/>
  <sheetViews>
    <sheetView workbookViewId="0">
      <pane xSplit="1" ySplit="9" topLeftCell="B10" activePane="bottomRight" state="frozen"/>
      <selection pane="topRight" activeCell="B1" sqref="B1"/>
      <selection pane="bottomLeft" activeCell="A2" sqref="A2"/>
      <selection pane="bottomRight" activeCell="A7" sqref="A7"/>
    </sheetView>
  </sheetViews>
  <sheetFormatPr defaultColWidth="9.140625" defaultRowHeight="12.75" x14ac:dyDescent="0.2"/>
  <cols>
    <col min="1" max="1" width="9.140625" style="50"/>
    <col min="2" max="2" width="18" style="43" bestFit="1" customWidth="1"/>
    <col min="3" max="3" width="12.85546875" style="43" bestFit="1" customWidth="1"/>
    <col min="4" max="4" width="12.85546875" style="43" customWidth="1"/>
    <col min="5" max="6" width="12.85546875" style="43" bestFit="1" customWidth="1"/>
    <col min="7" max="7" width="9.140625" style="43"/>
    <col min="8" max="8" width="10.28515625" style="43" bestFit="1" customWidth="1"/>
    <col min="9" max="9" width="18" style="43" bestFit="1" customWidth="1"/>
    <col min="10" max="10" width="10.5703125" style="43" customWidth="1"/>
    <col min="11" max="13" width="10.28515625" style="43" bestFit="1" customWidth="1"/>
    <col min="14" max="14" width="9.140625" style="43"/>
    <col min="15" max="15" width="9.140625" style="50"/>
    <col min="16" max="16" width="18" style="43" bestFit="1" customWidth="1"/>
    <col min="17" max="17" width="12.85546875" style="43" bestFit="1" customWidth="1"/>
    <col min="18" max="18" width="12.85546875" style="43" customWidth="1"/>
    <col min="19" max="20" width="12.85546875" style="43" bestFit="1" customWidth="1"/>
    <col min="21" max="21" width="9.140625" style="43"/>
    <col min="22" max="22" width="10.28515625" style="43" bestFit="1" customWidth="1"/>
    <col min="23" max="23" width="18" style="43" bestFit="1" customWidth="1"/>
    <col min="24" max="24" width="10.28515625" style="43" bestFit="1" customWidth="1"/>
    <col min="25" max="25" width="11.28515625" style="43" bestFit="1" customWidth="1"/>
    <col min="26" max="27" width="10.28515625" style="43" bestFit="1" customWidth="1"/>
    <col min="28" max="16384" width="9.140625" style="43"/>
  </cols>
  <sheetData>
    <row r="1" spans="1:27" x14ac:dyDescent="0.2">
      <c r="A1" s="26" t="s">
        <v>60</v>
      </c>
    </row>
    <row r="2" spans="1:27" x14ac:dyDescent="0.2">
      <c r="A2" s="26" t="s">
        <v>61</v>
      </c>
    </row>
    <row r="3" spans="1:27" x14ac:dyDescent="0.2">
      <c r="A3" s="26" t="s">
        <v>62</v>
      </c>
    </row>
    <row r="4" spans="1:27" x14ac:dyDescent="0.2">
      <c r="A4" s="26" t="s">
        <v>63</v>
      </c>
    </row>
    <row r="5" spans="1:27" x14ac:dyDescent="0.2">
      <c r="A5" s="26" t="s">
        <v>64</v>
      </c>
    </row>
    <row r="6" spans="1:27" x14ac:dyDescent="0.2">
      <c r="A6" s="26" t="s">
        <v>67</v>
      </c>
    </row>
    <row r="9" spans="1:27" x14ac:dyDescent="0.2">
      <c r="A9" s="47" t="s">
        <v>32</v>
      </c>
      <c r="B9" s="45" t="s">
        <v>33</v>
      </c>
      <c r="C9" s="48">
        <v>1</v>
      </c>
      <c r="D9" s="48">
        <v>0.97499999999999998</v>
      </c>
      <c r="E9" s="48">
        <v>0.95</v>
      </c>
      <c r="F9" s="48">
        <v>0.9</v>
      </c>
      <c r="H9" s="47" t="s">
        <v>32</v>
      </c>
      <c r="I9" s="45" t="s">
        <v>33</v>
      </c>
      <c r="J9" s="48">
        <v>1</v>
      </c>
      <c r="K9" s="48">
        <v>0.97499999999999998</v>
      </c>
      <c r="L9" s="48">
        <v>0.95</v>
      </c>
      <c r="M9" s="48">
        <v>0.9</v>
      </c>
      <c r="O9" s="47" t="s">
        <v>32</v>
      </c>
      <c r="P9" s="45" t="s">
        <v>33</v>
      </c>
      <c r="Q9" s="48">
        <v>1</v>
      </c>
      <c r="R9" s="48">
        <v>0.97499999999999998</v>
      </c>
      <c r="S9" s="48">
        <v>0.95</v>
      </c>
      <c r="T9" s="48">
        <v>0.9</v>
      </c>
      <c r="V9" s="47" t="s">
        <v>32</v>
      </c>
      <c r="W9" s="45" t="s">
        <v>33</v>
      </c>
      <c r="X9" s="48">
        <v>1</v>
      </c>
      <c r="Y9" s="48">
        <v>0.97499999999999998</v>
      </c>
      <c r="Z9" s="48">
        <v>0.95</v>
      </c>
      <c r="AA9" s="48">
        <v>0.9</v>
      </c>
    </row>
    <row r="10" spans="1:27" x14ac:dyDescent="0.2">
      <c r="A10" s="47">
        <v>40179</v>
      </c>
      <c r="B10" s="1">
        <v>1046844</v>
      </c>
      <c r="H10" s="47">
        <v>40179</v>
      </c>
      <c r="I10" s="1">
        <v>1046844</v>
      </c>
      <c r="O10" s="47">
        <v>40179</v>
      </c>
      <c r="P10" s="1">
        <v>1046844</v>
      </c>
      <c r="V10" s="47">
        <v>40179</v>
      </c>
      <c r="W10" s="1">
        <v>1046844</v>
      </c>
    </row>
    <row r="11" spans="1:27" x14ac:dyDescent="0.2">
      <c r="A11" s="47">
        <v>40210</v>
      </c>
      <c r="B11" s="1">
        <v>940800</v>
      </c>
      <c r="G11" s="3"/>
      <c r="H11" s="47">
        <v>40210</v>
      </c>
      <c r="I11" s="1">
        <v>940800</v>
      </c>
      <c r="O11" s="47">
        <v>40210</v>
      </c>
      <c r="P11" s="1">
        <v>940800</v>
      </c>
      <c r="U11" s="3"/>
      <c r="V11" s="47">
        <v>40210</v>
      </c>
      <c r="W11" s="1">
        <v>940800</v>
      </c>
    </row>
    <row r="12" spans="1:27" x14ac:dyDescent="0.2">
      <c r="A12" s="47">
        <v>40238</v>
      </c>
      <c r="B12" s="1">
        <v>991200</v>
      </c>
      <c r="G12" s="3"/>
      <c r="H12" s="47">
        <v>40238</v>
      </c>
      <c r="I12" s="1">
        <v>991200</v>
      </c>
      <c r="O12" s="47">
        <v>40238</v>
      </c>
      <c r="P12" s="1">
        <v>991200</v>
      </c>
      <c r="U12" s="3"/>
      <c r="V12" s="47">
        <v>40238</v>
      </c>
      <c r="W12" s="1">
        <v>991200</v>
      </c>
    </row>
    <row r="13" spans="1:27" x14ac:dyDescent="0.2">
      <c r="A13" s="47">
        <v>40269</v>
      </c>
      <c r="B13" s="1">
        <v>1100400</v>
      </c>
      <c r="G13" s="3"/>
      <c r="H13" s="47">
        <v>40269</v>
      </c>
      <c r="I13" s="1">
        <v>1100400</v>
      </c>
      <c r="O13" s="47">
        <v>40269</v>
      </c>
      <c r="P13" s="1">
        <v>1100400</v>
      </c>
      <c r="U13" s="3"/>
      <c r="V13" s="47">
        <v>40269</v>
      </c>
      <c r="W13" s="1">
        <v>1100400</v>
      </c>
    </row>
    <row r="14" spans="1:27" x14ac:dyDescent="0.2">
      <c r="A14" s="47">
        <v>40299</v>
      </c>
      <c r="B14" s="1">
        <v>1243200</v>
      </c>
      <c r="G14" s="3"/>
      <c r="H14" s="47">
        <v>40299</v>
      </c>
      <c r="I14" s="1">
        <v>1243200</v>
      </c>
      <c r="O14" s="47">
        <v>40299</v>
      </c>
      <c r="P14" s="1">
        <v>1243200</v>
      </c>
      <c r="U14" s="3"/>
      <c r="V14" s="47">
        <v>40299</v>
      </c>
      <c r="W14" s="1">
        <v>1243200</v>
      </c>
    </row>
    <row r="15" spans="1:27" x14ac:dyDescent="0.2">
      <c r="A15" s="47">
        <v>40330</v>
      </c>
      <c r="B15" s="1">
        <v>1503600</v>
      </c>
      <c r="G15" s="3"/>
      <c r="H15" s="47">
        <v>40330</v>
      </c>
      <c r="I15" s="1">
        <v>1503600</v>
      </c>
      <c r="O15" s="47">
        <v>40330</v>
      </c>
      <c r="P15" s="1">
        <v>1503600</v>
      </c>
      <c r="U15" s="3"/>
      <c r="V15" s="47">
        <v>40330</v>
      </c>
      <c r="W15" s="1">
        <v>1503600</v>
      </c>
    </row>
    <row r="16" spans="1:27" x14ac:dyDescent="0.2">
      <c r="A16" s="47">
        <v>40360</v>
      </c>
      <c r="B16" s="1">
        <v>1545600</v>
      </c>
      <c r="G16" s="3"/>
      <c r="H16" s="47">
        <v>40360</v>
      </c>
      <c r="I16" s="1">
        <v>1545600</v>
      </c>
      <c r="O16" s="47">
        <v>40360</v>
      </c>
      <c r="P16" s="1">
        <v>1545600</v>
      </c>
      <c r="U16" s="3"/>
      <c r="V16" s="47">
        <v>40360</v>
      </c>
      <c r="W16" s="1">
        <v>1545600</v>
      </c>
    </row>
    <row r="17" spans="1:23" x14ac:dyDescent="0.2">
      <c r="A17" s="47">
        <v>40391</v>
      </c>
      <c r="B17" s="1">
        <v>1428000</v>
      </c>
      <c r="H17" s="47">
        <v>40391</v>
      </c>
      <c r="I17" s="1">
        <v>1428000</v>
      </c>
      <c r="O17" s="47">
        <v>40391</v>
      </c>
      <c r="P17" s="1">
        <v>1428000</v>
      </c>
      <c r="V17" s="47">
        <v>40391</v>
      </c>
      <c r="W17" s="1">
        <v>1428000</v>
      </c>
    </row>
    <row r="18" spans="1:23" x14ac:dyDescent="0.2">
      <c r="A18" s="47">
        <v>40422</v>
      </c>
      <c r="B18" s="1">
        <v>1520400</v>
      </c>
      <c r="H18" s="47">
        <v>40422</v>
      </c>
      <c r="I18" s="1">
        <v>1520400</v>
      </c>
      <c r="O18" s="47">
        <v>40422</v>
      </c>
      <c r="P18" s="1">
        <v>1520400</v>
      </c>
      <c r="V18" s="47">
        <v>40422</v>
      </c>
      <c r="W18" s="1">
        <v>1520400</v>
      </c>
    </row>
    <row r="19" spans="1:23" x14ac:dyDescent="0.2">
      <c r="A19" s="47">
        <v>40452</v>
      </c>
      <c r="B19" s="1">
        <v>1344000</v>
      </c>
      <c r="H19" s="47">
        <v>40452</v>
      </c>
      <c r="I19" s="1">
        <v>1344000</v>
      </c>
      <c r="O19" s="47">
        <v>40452</v>
      </c>
      <c r="P19" s="1">
        <v>1344000</v>
      </c>
      <c r="V19" s="47">
        <v>40452</v>
      </c>
      <c r="W19" s="1">
        <v>1344000</v>
      </c>
    </row>
    <row r="20" spans="1:23" x14ac:dyDescent="0.2">
      <c r="A20" s="47">
        <v>40483</v>
      </c>
      <c r="B20" s="1">
        <v>1209600</v>
      </c>
      <c r="H20" s="47">
        <v>40483</v>
      </c>
      <c r="I20" s="1">
        <v>1209600</v>
      </c>
      <c r="O20" s="47">
        <v>40483</v>
      </c>
      <c r="P20" s="1">
        <v>1209600</v>
      </c>
      <c r="V20" s="47">
        <v>40483</v>
      </c>
      <c r="W20" s="1">
        <v>1209600</v>
      </c>
    </row>
    <row r="21" spans="1:23" x14ac:dyDescent="0.2">
      <c r="A21" s="47">
        <v>40513</v>
      </c>
      <c r="B21" s="1">
        <v>1033200</v>
      </c>
      <c r="H21" s="47">
        <v>40513</v>
      </c>
      <c r="I21" s="1">
        <v>1033200</v>
      </c>
      <c r="O21" s="47">
        <v>40513</v>
      </c>
      <c r="P21" s="1">
        <v>1033200</v>
      </c>
      <c r="V21" s="47">
        <v>40513</v>
      </c>
      <c r="W21" s="1">
        <v>1033200</v>
      </c>
    </row>
    <row r="22" spans="1:23" x14ac:dyDescent="0.2">
      <c r="A22" s="47">
        <v>40544</v>
      </c>
      <c r="B22" s="1">
        <v>974400</v>
      </c>
      <c r="H22" s="47">
        <v>40544</v>
      </c>
      <c r="I22" s="1">
        <v>974400</v>
      </c>
      <c r="O22" s="47">
        <v>40544</v>
      </c>
      <c r="P22" s="1">
        <v>974400</v>
      </c>
      <c r="V22" s="47">
        <v>40544</v>
      </c>
      <c r="W22" s="1">
        <v>974400</v>
      </c>
    </row>
    <row r="23" spans="1:23" x14ac:dyDescent="0.2">
      <c r="A23" s="47">
        <v>40575</v>
      </c>
      <c r="B23" s="1">
        <v>999600</v>
      </c>
      <c r="H23" s="47">
        <v>40575</v>
      </c>
      <c r="I23" s="1">
        <v>999600</v>
      </c>
      <c r="O23" s="47">
        <v>40575</v>
      </c>
      <c r="P23" s="1">
        <v>999600</v>
      </c>
      <c r="V23" s="47">
        <v>40575</v>
      </c>
      <c r="W23" s="1">
        <v>999600</v>
      </c>
    </row>
    <row r="24" spans="1:23" x14ac:dyDescent="0.2">
      <c r="A24" s="47">
        <v>40603</v>
      </c>
      <c r="B24" s="1">
        <v>1150800</v>
      </c>
      <c r="H24" s="47">
        <v>40603</v>
      </c>
      <c r="I24" s="1">
        <v>1150800</v>
      </c>
      <c r="O24" s="47">
        <v>40603</v>
      </c>
      <c r="P24" s="1">
        <v>1150800</v>
      </c>
      <c r="V24" s="47">
        <v>40603</v>
      </c>
      <c r="W24" s="1">
        <v>1150800</v>
      </c>
    </row>
    <row r="25" spans="1:23" x14ac:dyDescent="0.2">
      <c r="A25" s="47">
        <v>40634</v>
      </c>
      <c r="B25" s="1">
        <v>1125600</v>
      </c>
      <c r="H25" s="47">
        <v>40634</v>
      </c>
      <c r="I25" s="1">
        <v>1125600</v>
      </c>
      <c r="O25" s="47">
        <v>40634</v>
      </c>
      <c r="P25" s="1">
        <v>1125600</v>
      </c>
      <c r="V25" s="47">
        <v>40634</v>
      </c>
      <c r="W25" s="1">
        <v>1125600</v>
      </c>
    </row>
    <row r="26" spans="1:23" x14ac:dyDescent="0.2">
      <c r="A26" s="47">
        <v>40664</v>
      </c>
      <c r="B26" s="1">
        <v>1184400</v>
      </c>
      <c r="H26" s="47">
        <v>40664</v>
      </c>
      <c r="I26" s="1">
        <v>1184400</v>
      </c>
      <c r="O26" s="47">
        <v>40664</v>
      </c>
      <c r="P26" s="1">
        <v>1184400</v>
      </c>
      <c r="V26" s="47">
        <v>40664</v>
      </c>
      <c r="W26" s="1">
        <v>1184400</v>
      </c>
    </row>
    <row r="27" spans="1:23" x14ac:dyDescent="0.2">
      <c r="A27" s="47">
        <v>40695</v>
      </c>
      <c r="B27" s="1">
        <v>1444800</v>
      </c>
      <c r="H27" s="47">
        <v>40695</v>
      </c>
      <c r="I27" s="1">
        <v>1444800</v>
      </c>
      <c r="O27" s="47">
        <v>40695</v>
      </c>
      <c r="P27" s="1">
        <v>1444800</v>
      </c>
      <c r="V27" s="47">
        <v>40695</v>
      </c>
      <c r="W27" s="1">
        <v>1444800</v>
      </c>
    </row>
    <row r="28" spans="1:23" x14ac:dyDescent="0.2">
      <c r="A28" s="47">
        <v>40725</v>
      </c>
      <c r="B28" s="1">
        <v>1310400</v>
      </c>
      <c r="H28" s="47">
        <v>40725</v>
      </c>
      <c r="I28" s="1">
        <v>1310400</v>
      </c>
      <c r="O28" s="47">
        <v>40725</v>
      </c>
      <c r="P28" s="1">
        <v>1310400</v>
      </c>
      <c r="V28" s="47">
        <v>40725</v>
      </c>
      <c r="W28" s="1">
        <v>1310400</v>
      </c>
    </row>
    <row r="29" spans="1:23" x14ac:dyDescent="0.2">
      <c r="A29" s="47">
        <v>40756</v>
      </c>
      <c r="B29" s="1">
        <v>1579200</v>
      </c>
      <c r="H29" s="47">
        <v>40756</v>
      </c>
      <c r="I29" s="1">
        <v>1579200</v>
      </c>
      <c r="O29" s="47">
        <v>40756</v>
      </c>
      <c r="P29" s="1">
        <v>1579200</v>
      </c>
      <c r="V29" s="47">
        <v>40756</v>
      </c>
      <c r="W29" s="1">
        <v>1579200</v>
      </c>
    </row>
    <row r="30" spans="1:23" x14ac:dyDescent="0.2">
      <c r="A30" s="47">
        <v>40787</v>
      </c>
      <c r="B30" s="1">
        <v>1344000</v>
      </c>
      <c r="H30" s="47">
        <v>40787</v>
      </c>
      <c r="I30" s="1">
        <v>1344000</v>
      </c>
      <c r="O30" s="47">
        <v>40787</v>
      </c>
      <c r="P30" s="1">
        <v>1344000</v>
      </c>
      <c r="V30" s="47">
        <v>40787</v>
      </c>
      <c r="W30" s="1">
        <v>1344000</v>
      </c>
    </row>
    <row r="31" spans="1:23" x14ac:dyDescent="0.2">
      <c r="A31" s="47">
        <v>40817</v>
      </c>
      <c r="B31" s="1">
        <v>1083600</v>
      </c>
      <c r="H31" s="47">
        <v>40817</v>
      </c>
      <c r="I31" s="1">
        <v>1083600</v>
      </c>
      <c r="O31" s="47">
        <v>40817</v>
      </c>
      <c r="P31" s="1">
        <v>1083600</v>
      </c>
      <c r="V31" s="47">
        <v>40817</v>
      </c>
      <c r="W31" s="1">
        <v>1083600</v>
      </c>
    </row>
    <row r="32" spans="1:23" x14ac:dyDescent="0.2">
      <c r="A32" s="47">
        <v>40848</v>
      </c>
      <c r="B32" s="1">
        <v>1134000</v>
      </c>
      <c r="H32" s="47">
        <v>40848</v>
      </c>
      <c r="I32" s="1">
        <v>1134000</v>
      </c>
      <c r="O32" s="47">
        <v>40848</v>
      </c>
      <c r="P32" s="1">
        <v>1134000</v>
      </c>
      <c r="V32" s="47">
        <v>40848</v>
      </c>
      <c r="W32" s="1">
        <v>1134000</v>
      </c>
    </row>
    <row r="33" spans="1:27" x14ac:dyDescent="0.2">
      <c r="A33" s="47">
        <v>40878</v>
      </c>
      <c r="B33" s="1">
        <v>1033400</v>
      </c>
      <c r="H33" s="47">
        <v>40878</v>
      </c>
      <c r="I33" s="1">
        <v>1033400</v>
      </c>
      <c r="O33" s="47">
        <v>40878</v>
      </c>
      <c r="P33" s="1">
        <v>1033400</v>
      </c>
      <c r="V33" s="47">
        <v>40878</v>
      </c>
      <c r="W33" s="1">
        <v>1033400</v>
      </c>
    </row>
    <row r="34" spans="1:27" x14ac:dyDescent="0.2">
      <c r="A34" s="47">
        <v>40909</v>
      </c>
      <c r="B34" s="16">
        <v>1092000</v>
      </c>
      <c r="C34" s="49"/>
      <c r="D34" s="49"/>
      <c r="E34" s="49"/>
      <c r="F34" s="49"/>
      <c r="H34" s="47">
        <v>40909</v>
      </c>
      <c r="I34" s="16">
        <v>1092000</v>
      </c>
      <c r="J34" s="49"/>
      <c r="K34" s="49"/>
      <c r="L34" s="49"/>
      <c r="M34" s="49"/>
      <c r="O34" s="47">
        <v>40909</v>
      </c>
      <c r="P34" s="16">
        <v>1092000</v>
      </c>
      <c r="Q34" s="49"/>
      <c r="R34" s="49"/>
      <c r="S34" s="49"/>
      <c r="T34" s="49"/>
      <c r="V34" s="47">
        <v>40909</v>
      </c>
      <c r="W34" s="16">
        <v>1092000</v>
      </c>
      <c r="X34" s="49"/>
      <c r="Y34" s="49"/>
      <c r="Z34" s="49"/>
      <c r="AA34" s="49"/>
    </row>
    <row r="35" spans="1:27" x14ac:dyDescent="0.2">
      <c r="A35" s="47">
        <v>40940</v>
      </c>
      <c r="B35" s="16">
        <v>982800</v>
      </c>
      <c r="C35" s="49"/>
      <c r="D35" s="49"/>
      <c r="E35" s="49"/>
      <c r="F35" s="49"/>
      <c r="H35" s="47">
        <v>40940</v>
      </c>
      <c r="I35" s="16">
        <v>982800</v>
      </c>
      <c r="J35" s="49"/>
      <c r="K35" s="49"/>
      <c r="L35" s="49"/>
      <c r="M35" s="49"/>
      <c r="O35" s="47">
        <v>40940</v>
      </c>
      <c r="P35" s="16">
        <v>982800</v>
      </c>
      <c r="Q35" s="49"/>
      <c r="R35" s="49"/>
      <c r="S35" s="49"/>
      <c r="T35" s="49"/>
      <c r="V35" s="47">
        <v>40940</v>
      </c>
      <c r="W35" s="16">
        <v>982800</v>
      </c>
      <c r="X35" s="49"/>
      <c r="Y35" s="49"/>
      <c r="Z35" s="49"/>
      <c r="AA35" s="49"/>
    </row>
    <row r="36" spans="1:27" x14ac:dyDescent="0.2">
      <c r="A36" s="47">
        <v>40969</v>
      </c>
      <c r="B36" s="16">
        <v>1092000</v>
      </c>
      <c r="C36" s="49"/>
      <c r="D36" s="49"/>
      <c r="E36" s="49"/>
      <c r="F36" s="49"/>
      <c r="H36" s="47">
        <v>40969</v>
      </c>
      <c r="I36" s="16">
        <v>1092000</v>
      </c>
      <c r="J36" s="49"/>
      <c r="K36" s="49"/>
      <c r="L36" s="49"/>
      <c r="M36" s="49"/>
      <c r="O36" s="47">
        <v>40969</v>
      </c>
      <c r="P36" s="16">
        <v>1092000</v>
      </c>
      <c r="Q36" s="49"/>
      <c r="R36" s="49"/>
      <c r="S36" s="49"/>
      <c r="T36" s="49"/>
      <c r="V36" s="47">
        <v>40969</v>
      </c>
      <c r="W36" s="16">
        <v>1092000</v>
      </c>
      <c r="X36" s="49"/>
      <c r="Y36" s="49"/>
      <c r="Z36" s="49"/>
      <c r="AA36" s="49"/>
    </row>
    <row r="37" spans="1:27" x14ac:dyDescent="0.2">
      <c r="A37" s="47">
        <v>41000</v>
      </c>
      <c r="B37" s="16">
        <v>999600</v>
      </c>
      <c r="C37" s="49"/>
      <c r="D37" s="49"/>
      <c r="E37" s="49"/>
      <c r="F37" s="49"/>
      <c r="H37" s="47">
        <v>41000</v>
      </c>
      <c r="I37" s="16">
        <v>999600</v>
      </c>
      <c r="J37" s="49"/>
      <c r="K37" s="49"/>
      <c r="L37" s="49"/>
      <c r="M37" s="49"/>
      <c r="O37" s="47">
        <v>41000</v>
      </c>
      <c r="P37" s="16">
        <v>999600</v>
      </c>
      <c r="Q37" s="49"/>
      <c r="R37" s="49"/>
      <c r="S37" s="49"/>
      <c r="T37" s="49"/>
      <c r="V37" s="47">
        <v>41000</v>
      </c>
      <c r="W37" s="16">
        <v>999600</v>
      </c>
      <c r="X37" s="49"/>
      <c r="Y37" s="49"/>
      <c r="Z37" s="49"/>
      <c r="AA37" s="49"/>
    </row>
    <row r="38" spans="1:27" x14ac:dyDescent="0.2">
      <c r="A38" s="47">
        <v>41030</v>
      </c>
      <c r="B38" s="16">
        <v>1276800</v>
      </c>
      <c r="C38" s="49"/>
      <c r="D38" s="49"/>
      <c r="E38" s="49"/>
      <c r="F38" s="49"/>
      <c r="H38" s="47">
        <v>41030</v>
      </c>
      <c r="I38" s="16">
        <v>1276800</v>
      </c>
      <c r="J38" s="49"/>
      <c r="K38" s="49"/>
      <c r="L38" s="49"/>
      <c r="M38" s="49"/>
      <c r="O38" s="47">
        <v>41030</v>
      </c>
      <c r="P38" s="16">
        <v>1276800</v>
      </c>
      <c r="Q38" s="49"/>
      <c r="R38" s="49"/>
      <c r="S38" s="49"/>
      <c r="T38" s="49"/>
      <c r="V38" s="47">
        <v>41030</v>
      </c>
      <c r="W38" s="16">
        <v>1276800</v>
      </c>
      <c r="X38" s="49"/>
      <c r="Y38" s="49"/>
      <c r="Z38" s="49"/>
      <c r="AA38" s="49"/>
    </row>
    <row r="39" spans="1:27" x14ac:dyDescent="0.2">
      <c r="A39" s="47">
        <v>41061</v>
      </c>
      <c r="B39" s="16">
        <v>1134000</v>
      </c>
      <c r="C39" s="49"/>
      <c r="D39" s="49"/>
      <c r="E39" s="49"/>
      <c r="F39" s="49"/>
      <c r="H39" s="47">
        <v>41061</v>
      </c>
      <c r="I39" s="16">
        <v>1134000</v>
      </c>
      <c r="J39" s="49"/>
      <c r="K39" s="49"/>
      <c r="L39" s="49"/>
      <c r="M39" s="49"/>
      <c r="O39" s="47">
        <v>41061</v>
      </c>
      <c r="P39" s="16">
        <v>1134000</v>
      </c>
      <c r="Q39" s="49"/>
      <c r="R39" s="49"/>
      <c r="S39" s="49"/>
      <c r="T39" s="49"/>
      <c r="V39" s="47">
        <v>41061</v>
      </c>
      <c r="W39" s="16">
        <v>1134000</v>
      </c>
      <c r="X39" s="49"/>
      <c r="Y39" s="49"/>
      <c r="Z39" s="49"/>
      <c r="AA39" s="49"/>
    </row>
    <row r="40" spans="1:27" x14ac:dyDescent="0.2">
      <c r="A40" s="47">
        <v>41091</v>
      </c>
      <c r="B40" s="16">
        <v>1335600</v>
      </c>
      <c r="C40" s="49"/>
      <c r="D40" s="49"/>
      <c r="E40" s="49"/>
      <c r="F40" s="49"/>
      <c r="H40" s="47">
        <v>41091</v>
      </c>
      <c r="I40" s="16">
        <v>1335600</v>
      </c>
      <c r="J40" s="49"/>
      <c r="K40" s="49"/>
      <c r="L40" s="49"/>
      <c r="M40" s="49"/>
      <c r="O40" s="47">
        <v>41091</v>
      </c>
      <c r="P40" s="16">
        <v>1335600</v>
      </c>
      <c r="Q40" s="49"/>
      <c r="R40" s="49"/>
      <c r="S40" s="49"/>
      <c r="T40" s="49"/>
      <c r="V40" s="47">
        <v>41091</v>
      </c>
      <c r="W40" s="16">
        <v>1335600</v>
      </c>
      <c r="X40" s="49"/>
      <c r="Y40" s="49"/>
      <c r="Z40" s="49"/>
      <c r="AA40" s="49"/>
    </row>
    <row r="41" spans="1:27" x14ac:dyDescent="0.2">
      <c r="A41" s="47">
        <v>41122</v>
      </c>
      <c r="B41" s="16">
        <v>1285200</v>
      </c>
      <c r="C41" s="49"/>
      <c r="D41" s="49"/>
      <c r="E41" s="49"/>
      <c r="F41" s="49"/>
      <c r="H41" s="47">
        <v>41122</v>
      </c>
      <c r="I41" s="16">
        <v>1285200</v>
      </c>
      <c r="J41" s="49"/>
      <c r="K41" s="49"/>
      <c r="L41" s="49"/>
      <c r="M41" s="49"/>
      <c r="O41" s="47">
        <v>41122</v>
      </c>
      <c r="P41" s="16">
        <v>1285200</v>
      </c>
      <c r="Q41" s="49"/>
      <c r="R41" s="49"/>
      <c r="S41" s="49"/>
      <c r="T41" s="49"/>
      <c r="V41" s="47">
        <v>41122</v>
      </c>
      <c r="W41" s="16">
        <v>1285200</v>
      </c>
      <c r="X41" s="49"/>
      <c r="Y41" s="49"/>
      <c r="Z41" s="49"/>
      <c r="AA41" s="49"/>
    </row>
    <row r="42" spans="1:27" x14ac:dyDescent="0.2">
      <c r="A42" s="47">
        <v>41153</v>
      </c>
      <c r="B42" s="16">
        <v>1142400</v>
      </c>
      <c r="C42" s="49"/>
      <c r="D42" s="49"/>
      <c r="E42" s="49"/>
      <c r="F42" s="49"/>
      <c r="H42" s="47">
        <v>41153</v>
      </c>
      <c r="I42" s="16">
        <v>1142400</v>
      </c>
      <c r="J42" s="49"/>
      <c r="K42" s="49"/>
      <c r="L42" s="49"/>
      <c r="M42" s="49"/>
      <c r="O42" s="47">
        <v>41153</v>
      </c>
      <c r="P42" s="16">
        <v>1142400</v>
      </c>
      <c r="Q42" s="49"/>
      <c r="R42" s="49"/>
      <c r="S42" s="49"/>
      <c r="T42" s="49"/>
      <c r="V42" s="47">
        <v>41153</v>
      </c>
      <c r="W42" s="16">
        <v>1142400</v>
      </c>
      <c r="X42" s="49"/>
      <c r="Y42" s="49"/>
      <c r="Z42" s="49"/>
      <c r="AA42" s="49"/>
    </row>
    <row r="43" spans="1:27" x14ac:dyDescent="0.2">
      <c r="A43" s="47">
        <v>41183</v>
      </c>
      <c r="B43" s="16">
        <v>1285200</v>
      </c>
      <c r="C43" s="49"/>
      <c r="D43" s="49"/>
      <c r="E43" s="49"/>
      <c r="F43" s="49"/>
      <c r="H43" s="47">
        <v>41183</v>
      </c>
      <c r="I43" s="16">
        <v>1285200</v>
      </c>
      <c r="J43" s="49"/>
      <c r="K43" s="49"/>
      <c r="L43" s="49"/>
      <c r="M43" s="49"/>
      <c r="O43" s="47">
        <v>41183</v>
      </c>
      <c r="P43" s="16">
        <v>1285200</v>
      </c>
      <c r="Q43" s="49"/>
      <c r="R43" s="49"/>
      <c r="S43" s="49"/>
      <c r="T43" s="49"/>
      <c r="V43" s="47">
        <v>41183</v>
      </c>
      <c r="W43" s="16">
        <v>1285200</v>
      </c>
      <c r="X43" s="49"/>
      <c r="Y43" s="49"/>
      <c r="Z43" s="49"/>
      <c r="AA43" s="49"/>
    </row>
    <row r="44" spans="1:27" x14ac:dyDescent="0.2">
      <c r="A44" s="47">
        <v>41214</v>
      </c>
      <c r="B44" s="16">
        <v>982800</v>
      </c>
      <c r="C44" s="49"/>
      <c r="D44" s="49"/>
      <c r="E44" s="49"/>
      <c r="F44" s="49"/>
      <c r="H44" s="47">
        <v>41214</v>
      </c>
      <c r="I44" s="16">
        <v>982800</v>
      </c>
      <c r="J44" s="49"/>
      <c r="K44" s="49"/>
      <c r="L44" s="49"/>
      <c r="M44" s="49"/>
      <c r="O44" s="47">
        <v>41214</v>
      </c>
      <c r="P44" s="16">
        <v>982800</v>
      </c>
      <c r="Q44" s="49"/>
      <c r="R44" s="49"/>
      <c r="S44" s="49"/>
      <c r="T44" s="49"/>
      <c r="V44" s="47">
        <v>41214</v>
      </c>
      <c r="W44" s="16">
        <v>982800</v>
      </c>
      <c r="X44" s="49"/>
      <c r="Y44" s="49"/>
      <c r="Z44" s="49"/>
      <c r="AA44" s="49"/>
    </row>
    <row r="45" spans="1:27" x14ac:dyDescent="0.2">
      <c r="A45" s="47">
        <v>41244</v>
      </c>
      <c r="B45" s="16">
        <v>949200</v>
      </c>
      <c r="C45" s="49"/>
      <c r="D45" s="49"/>
      <c r="E45" s="49"/>
      <c r="F45" s="49"/>
      <c r="H45" s="47">
        <v>41244</v>
      </c>
      <c r="I45" s="16">
        <v>949200</v>
      </c>
      <c r="J45" s="49"/>
      <c r="K45" s="49"/>
      <c r="L45" s="49"/>
      <c r="M45" s="49"/>
      <c r="O45" s="47">
        <v>41244</v>
      </c>
      <c r="P45" s="16">
        <v>949200</v>
      </c>
      <c r="Q45" s="49"/>
      <c r="R45" s="49"/>
      <c r="S45" s="49"/>
      <c r="T45" s="49"/>
      <c r="V45" s="47">
        <v>41244</v>
      </c>
      <c r="W45" s="16">
        <v>949200</v>
      </c>
      <c r="X45" s="49"/>
      <c r="Y45" s="49"/>
      <c r="Z45" s="49"/>
      <c r="AA45" s="49"/>
    </row>
    <row r="46" spans="1:27" x14ac:dyDescent="0.2">
      <c r="A46" s="50">
        <v>41275</v>
      </c>
      <c r="B46" s="49">
        <v>1100400</v>
      </c>
      <c r="C46" s="49"/>
      <c r="D46" s="49"/>
      <c r="E46" s="49"/>
      <c r="F46" s="49"/>
      <c r="H46" s="50">
        <v>41275</v>
      </c>
      <c r="I46" s="49">
        <v>1100400</v>
      </c>
      <c r="J46" s="49"/>
      <c r="K46" s="49"/>
      <c r="L46" s="49"/>
      <c r="M46" s="49"/>
      <c r="O46" s="50">
        <v>41275</v>
      </c>
      <c r="P46" s="49">
        <v>1100400</v>
      </c>
      <c r="Q46" s="49"/>
      <c r="R46" s="49"/>
      <c r="S46" s="49"/>
      <c r="T46" s="49"/>
      <c r="V46" s="50">
        <v>41275</v>
      </c>
      <c r="W46" s="49">
        <v>1100400</v>
      </c>
      <c r="X46" s="49"/>
      <c r="Y46" s="49"/>
      <c r="Z46" s="49"/>
      <c r="AA46" s="49"/>
    </row>
    <row r="47" spans="1:27" x14ac:dyDescent="0.2">
      <c r="A47" s="50">
        <v>41306</v>
      </c>
      <c r="B47" s="49">
        <v>856800</v>
      </c>
      <c r="C47" s="49"/>
      <c r="D47" s="49"/>
      <c r="E47" s="49"/>
      <c r="F47" s="49"/>
      <c r="H47" s="50">
        <v>41306</v>
      </c>
      <c r="I47" s="49">
        <v>856800</v>
      </c>
      <c r="J47" s="49"/>
      <c r="K47" s="49"/>
      <c r="L47" s="49"/>
      <c r="M47" s="49"/>
      <c r="O47" s="50">
        <v>41306</v>
      </c>
      <c r="P47" s="49">
        <v>856800</v>
      </c>
      <c r="Q47" s="49"/>
      <c r="R47" s="49"/>
      <c r="S47" s="49"/>
      <c r="T47" s="49"/>
      <c r="V47" s="50">
        <v>41306</v>
      </c>
      <c r="W47" s="49">
        <v>856800</v>
      </c>
      <c r="X47" s="49"/>
      <c r="Y47" s="49"/>
      <c r="Z47" s="49"/>
      <c r="AA47" s="49"/>
    </row>
    <row r="48" spans="1:27" x14ac:dyDescent="0.2">
      <c r="A48" s="50">
        <v>41334</v>
      </c>
      <c r="B48" s="49">
        <v>898800</v>
      </c>
      <c r="C48" s="49"/>
      <c r="D48" s="49"/>
      <c r="E48" s="49"/>
      <c r="F48" s="49"/>
      <c r="H48" s="50">
        <v>41334</v>
      </c>
      <c r="I48" s="49">
        <v>898800</v>
      </c>
      <c r="J48" s="49"/>
      <c r="K48" s="49"/>
      <c r="L48" s="49"/>
      <c r="M48" s="49"/>
      <c r="O48" s="50">
        <v>41334</v>
      </c>
      <c r="P48" s="49">
        <v>898800</v>
      </c>
      <c r="Q48" s="49"/>
      <c r="R48" s="49"/>
      <c r="S48" s="49"/>
      <c r="T48" s="49"/>
      <c r="V48" s="50">
        <v>41334</v>
      </c>
      <c r="W48" s="49">
        <v>898800</v>
      </c>
      <c r="X48" s="49"/>
      <c r="Y48" s="49"/>
      <c r="Z48" s="49"/>
      <c r="AA48" s="49"/>
    </row>
    <row r="49" spans="1:27" x14ac:dyDescent="0.2">
      <c r="A49" s="50">
        <v>41365</v>
      </c>
      <c r="B49" s="49">
        <v>890400</v>
      </c>
      <c r="C49" s="49"/>
      <c r="D49" s="49"/>
      <c r="E49" s="49"/>
      <c r="F49" s="49"/>
      <c r="H49" s="50">
        <v>41365</v>
      </c>
      <c r="I49" s="49">
        <v>890400</v>
      </c>
      <c r="J49" s="49"/>
      <c r="K49" s="49"/>
      <c r="L49" s="49"/>
      <c r="M49" s="49"/>
      <c r="O49" s="50">
        <v>41365</v>
      </c>
      <c r="P49" s="49">
        <v>890400</v>
      </c>
      <c r="Q49" s="49"/>
      <c r="R49" s="49"/>
      <c r="S49" s="49"/>
      <c r="T49" s="49"/>
      <c r="V49" s="50">
        <v>41365</v>
      </c>
      <c r="W49" s="49">
        <v>890400</v>
      </c>
      <c r="X49" s="49"/>
      <c r="Y49" s="49"/>
      <c r="Z49" s="49"/>
      <c r="AA49" s="49"/>
    </row>
    <row r="50" spans="1:27" x14ac:dyDescent="0.2">
      <c r="A50" s="50">
        <v>41395</v>
      </c>
      <c r="B50" s="49">
        <v>966000</v>
      </c>
      <c r="C50" s="49"/>
      <c r="D50" s="49"/>
      <c r="E50" s="49"/>
      <c r="F50" s="49"/>
      <c r="H50" s="50">
        <v>41395</v>
      </c>
      <c r="I50" s="49">
        <v>966000</v>
      </c>
      <c r="J50" s="49"/>
      <c r="K50" s="49"/>
      <c r="L50" s="49"/>
      <c r="M50" s="49"/>
      <c r="O50" s="50">
        <v>41395</v>
      </c>
      <c r="P50" s="49">
        <v>966000</v>
      </c>
      <c r="Q50" s="49"/>
      <c r="R50" s="49"/>
      <c r="S50" s="49"/>
      <c r="T50" s="49"/>
      <c r="V50" s="50">
        <v>41395</v>
      </c>
      <c r="W50" s="49">
        <v>966000</v>
      </c>
      <c r="X50" s="49"/>
      <c r="Y50" s="49"/>
      <c r="Z50" s="49"/>
      <c r="AA50" s="49"/>
    </row>
    <row r="51" spans="1:27" x14ac:dyDescent="0.2">
      <c r="A51" s="50">
        <v>41426</v>
      </c>
      <c r="B51" s="49">
        <v>907200</v>
      </c>
      <c r="C51" s="49"/>
      <c r="D51" s="49"/>
      <c r="E51" s="49"/>
      <c r="F51" s="49"/>
      <c r="H51" s="50">
        <v>41426</v>
      </c>
      <c r="I51" s="49">
        <v>907200</v>
      </c>
      <c r="J51" s="49"/>
      <c r="K51" s="49"/>
      <c r="L51" s="49"/>
      <c r="M51" s="49"/>
      <c r="O51" s="50">
        <v>41426</v>
      </c>
      <c r="P51" s="49">
        <v>907200</v>
      </c>
      <c r="Q51" s="49"/>
      <c r="R51" s="49"/>
      <c r="S51" s="49"/>
      <c r="T51" s="49"/>
      <c r="V51" s="50">
        <v>41426</v>
      </c>
      <c r="W51" s="49">
        <v>907200</v>
      </c>
      <c r="X51" s="49"/>
      <c r="Y51" s="49"/>
      <c r="Z51" s="49"/>
      <c r="AA51" s="49"/>
    </row>
    <row r="52" spans="1:27" x14ac:dyDescent="0.2">
      <c r="A52" s="50">
        <v>41456</v>
      </c>
      <c r="B52" s="49">
        <v>1323000</v>
      </c>
      <c r="C52" s="49"/>
      <c r="D52" s="49"/>
      <c r="E52" s="49"/>
      <c r="F52" s="49"/>
      <c r="H52" s="50">
        <v>41456</v>
      </c>
      <c r="I52" s="49">
        <v>1323000</v>
      </c>
      <c r="J52" s="49"/>
      <c r="K52" s="49"/>
      <c r="L52" s="49"/>
      <c r="M52" s="49"/>
      <c r="O52" s="50">
        <v>41456</v>
      </c>
      <c r="P52" s="49">
        <v>1323000</v>
      </c>
      <c r="Q52" s="49"/>
      <c r="R52" s="49"/>
      <c r="S52" s="49"/>
      <c r="T52" s="49"/>
      <c r="V52" s="50">
        <v>41456</v>
      </c>
      <c r="W52" s="49">
        <v>1323000</v>
      </c>
      <c r="X52" s="49"/>
      <c r="Y52" s="49"/>
      <c r="Z52" s="49"/>
      <c r="AA52" s="49"/>
    </row>
    <row r="53" spans="1:27" x14ac:dyDescent="0.2">
      <c r="A53" s="50">
        <v>41487</v>
      </c>
      <c r="B53" s="49">
        <v>1432200</v>
      </c>
      <c r="C53" s="49"/>
      <c r="D53" s="49"/>
      <c r="E53" s="49"/>
      <c r="F53" s="49"/>
      <c r="H53" s="50">
        <v>41487</v>
      </c>
      <c r="I53" s="49">
        <v>1432200</v>
      </c>
      <c r="J53" s="49"/>
      <c r="K53" s="49"/>
      <c r="L53" s="49"/>
      <c r="M53" s="49"/>
      <c r="O53" s="50">
        <v>41487</v>
      </c>
      <c r="P53" s="49">
        <v>1432200</v>
      </c>
      <c r="Q53" s="49"/>
      <c r="R53" s="49"/>
      <c r="S53" s="49"/>
      <c r="T53" s="49"/>
      <c r="V53" s="50">
        <v>41487</v>
      </c>
      <c r="W53" s="49">
        <v>1432200</v>
      </c>
      <c r="X53" s="49"/>
      <c r="Y53" s="49"/>
      <c r="Z53" s="49"/>
      <c r="AA53" s="49"/>
    </row>
    <row r="54" spans="1:27" x14ac:dyDescent="0.2">
      <c r="A54" s="50">
        <v>41518</v>
      </c>
      <c r="B54" s="49">
        <v>1243200</v>
      </c>
      <c r="C54" s="49"/>
      <c r="D54" s="49"/>
      <c r="E54" s="49"/>
      <c r="F54" s="49"/>
      <c r="H54" s="50">
        <v>41518</v>
      </c>
      <c r="I54" s="49">
        <v>1243200</v>
      </c>
      <c r="J54" s="49"/>
      <c r="K54" s="49"/>
      <c r="L54" s="49"/>
      <c r="M54" s="49"/>
      <c r="O54" s="50">
        <v>41518</v>
      </c>
      <c r="P54" s="49">
        <v>1243200</v>
      </c>
      <c r="Q54" s="49"/>
      <c r="R54" s="49"/>
      <c r="S54" s="49"/>
      <c r="T54" s="49"/>
      <c r="V54" s="50">
        <v>41518</v>
      </c>
      <c r="W54" s="49">
        <v>1243200</v>
      </c>
      <c r="X54" s="49"/>
      <c r="Y54" s="49"/>
      <c r="Z54" s="49"/>
      <c r="AA54" s="49"/>
    </row>
    <row r="55" spans="1:27" x14ac:dyDescent="0.2">
      <c r="A55" s="50">
        <v>41548</v>
      </c>
      <c r="B55" s="49">
        <v>1184400</v>
      </c>
      <c r="C55" s="49"/>
      <c r="D55" s="49"/>
      <c r="E55" s="49"/>
      <c r="F55" s="49"/>
      <c r="H55" s="50">
        <v>41548</v>
      </c>
      <c r="I55" s="49">
        <v>1184400</v>
      </c>
      <c r="J55" s="49"/>
      <c r="K55" s="49"/>
      <c r="L55" s="49"/>
      <c r="M55" s="49"/>
      <c r="O55" s="50">
        <v>41548</v>
      </c>
      <c r="P55" s="49">
        <v>1184400</v>
      </c>
      <c r="Q55" s="49"/>
      <c r="R55" s="49"/>
      <c r="S55" s="49"/>
      <c r="T55" s="49"/>
      <c r="V55" s="50">
        <v>41548</v>
      </c>
      <c r="W55" s="49">
        <v>1184400</v>
      </c>
      <c r="X55" s="49"/>
      <c r="Y55" s="49"/>
      <c r="Z55" s="49"/>
      <c r="AA55" s="49"/>
    </row>
    <row r="56" spans="1:27" x14ac:dyDescent="0.2">
      <c r="A56" s="50">
        <v>41579</v>
      </c>
      <c r="B56" s="49">
        <v>999600</v>
      </c>
      <c r="C56" s="49"/>
      <c r="D56" s="49"/>
      <c r="E56" s="49"/>
      <c r="F56" s="49"/>
      <c r="H56" s="50">
        <v>41579</v>
      </c>
      <c r="I56" s="49">
        <v>999600</v>
      </c>
      <c r="J56" s="49"/>
      <c r="K56" s="49"/>
      <c r="L56" s="49"/>
      <c r="M56" s="49"/>
      <c r="O56" s="50">
        <v>41579</v>
      </c>
      <c r="P56" s="49">
        <v>999600</v>
      </c>
      <c r="Q56" s="49"/>
      <c r="R56" s="49"/>
      <c r="S56" s="49"/>
      <c r="T56" s="49"/>
      <c r="V56" s="50">
        <v>41579</v>
      </c>
      <c r="W56" s="49">
        <v>999600</v>
      </c>
      <c r="X56" s="49"/>
      <c r="Y56" s="49"/>
      <c r="Z56" s="49"/>
      <c r="AA56" s="49"/>
    </row>
    <row r="57" spans="1:27" x14ac:dyDescent="0.2">
      <c r="A57" s="50">
        <v>41609</v>
      </c>
      <c r="B57" s="49">
        <v>974400</v>
      </c>
      <c r="C57" s="49"/>
      <c r="D57" s="49"/>
      <c r="E57" s="49"/>
      <c r="F57" s="49"/>
      <c r="H57" s="50">
        <v>41609</v>
      </c>
      <c r="I57" s="49">
        <v>974400</v>
      </c>
      <c r="J57" s="49"/>
      <c r="K57" s="49"/>
      <c r="L57" s="49"/>
      <c r="M57" s="49"/>
      <c r="O57" s="50">
        <v>41609</v>
      </c>
      <c r="P57" s="49">
        <v>974400</v>
      </c>
      <c r="Q57" s="49"/>
      <c r="R57" s="49"/>
      <c r="S57" s="49"/>
      <c r="T57" s="49"/>
      <c r="V57" s="50">
        <v>41609</v>
      </c>
      <c r="W57" s="49">
        <v>974400</v>
      </c>
      <c r="X57" s="49"/>
      <c r="Y57" s="49"/>
      <c r="Z57" s="49"/>
      <c r="AA57" s="49"/>
    </row>
    <row r="58" spans="1:27" x14ac:dyDescent="0.2">
      <c r="A58" s="50">
        <v>41640</v>
      </c>
      <c r="B58" s="49">
        <v>814800</v>
      </c>
      <c r="C58" s="49">
        <f t="shared" ref="C58:C74" si="0">AVERAGE(B46,B34)*$C$9</f>
        <v>1096200</v>
      </c>
      <c r="D58" s="49">
        <f t="shared" ref="D58:D74" si="1">AVERAGE(B46,B34)*$D$9</f>
        <v>1068795</v>
      </c>
      <c r="E58" s="49">
        <f t="shared" ref="E58:E74" si="2">AVERAGE(B46,B34)*$E$9</f>
        <v>1041390</v>
      </c>
      <c r="F58" s="49">
        <f t="shared" ref="F58:F74" si="3">AVERAGE(B46,B34)*$F$9</f>
        <v>986580</v>
      </c>
      <c r="H58" s="50">
        <v>41640</v>
      </c>
      <c r="I58" s="49">
        <v>814800</v>
      </c>
      <c r="J58" s="49">
        <f t="shared" ref="J58:J74" si="4">AVERAGE(I46,I34,I22)*$C$9</f>
        <v>1055600</v>
      </c>
      <c r="K58" s="49">
        <f t="shared" ref="K58:K74" si="5">AVERAGE(I46,I34,I22)*$D$9</f>
        <v>1029210</v>
      </c>
      <c r="L58" s="49">
        <f t="shared" ref="L58:L74" si="6">AVERAGE(I46,I34,I22)*$E$9</f>
        <v>1002820</v>
      </c>
      <c r="M58" s="49">
        <f t="shared" ref="M58:M74" si="7">AVERAGE(I46,I34,I22)*$F$9</f>
        <v>950040</v>
      </c>
      <c r="O58" s="50">
        <v>41640</v>
      </c>
      <c r="P58" s="49">
        <v>814800</v>
      </c>
      <c r="Q58" s="49">
        <f t="shared" ref="Q58:Q68" si="8">AVERAGE(P46,P34)*0.85</f>
        <v>931770</v>
      </c>
      <c r="R58" s="49">
        <f t="shared" ref="R58:R68" si="9">AVERAGE(P46,P34)*0.85</f>
        <v>931770</v>
      </c>
      <c r="S58" s="49">
        <f t="shared" ref="S58:S68" si="10">AVERAGE(P46,P34)*0.85</f>
        <v>931770</v>
      </c>
      <c r="T58" s="49">
        <f t="shared" ref="T58:T68" si="11">AVERAGE(P46,P34)*0.85</f>
        <v>931770</v>
      </c>
      <c r="U58" s="43" t="s">
        <v>42</v>
      </c>
      <c r="V58" s="50">
        <v>41640</v>
      </c>
      <c r="W58" s="49">
        <v>814800</v>
      </c>
      <c r="X58" s="49">
        <f t="shared" ref="X58:X68" si="12">AVERAGE(W46,W34,W22)*0.85</f>
        <v>897260</v>
      </c>
      <c r="Y58" s="49">
        <f t="shared" ref="Y58:Y68" si="13">AVERAGE(W46,W34,W22)*0.85</f>
        <v>897260</v>
      </c>
      <c r="Z58" s="49">
        <f t="shared" ref="Z58:Z68" si="14">AVERAGE(W46,W34,W22)*0.85</f>
        <v>897260</v>
      </c>
      <c r="AA58" s="49">
        <f t="shared" ref="AA58:AA68" si="15">AVERAGE(W46,W34,W22)*0.85</f>
        <v>897260</v>
      </c>
    </row>
    <row r="59" spans="1:27" x14ac:dyDescent="0.2">
      <c r="A59" s="50">
        <v>41671</v>
      </c>
      <c r="B59" s="49">
        <v>764400</v>
      </c>
      <c r="C59" s="49">
        <f t="shared" si="0"/>
        <v>919800</v>
      </c>
      <c r="D59" s="49">
        <f t="shared" si="1"/>
        <v>896805</v>
      </c>
      <c r="E59" s="49">
        <f t="shared" si="2"/>
        <v>873810</v>
      </c>
      <c r="F59" s="49">
        <f t="shared" si="3"/>
        <v>827820</v>
      </c>
      <c r="H59" s="50">
        <v>41671</v>
      </c>
      <c r="I59" s="49">
        <v>764400</v>
      </c>
      <c r="J59" s="49">
        <f t="shared" si="4"/>
        <v>946400</v>
      </c>
      <c r="K59" s="49">
        <f t="shared" si="5"/>
        <v>922740</v>
      </c>
      <c r="L59" s="49">
        <f t="shared" si="6"/>
        <v>899080</v>
      </c>
      <c r="M59" s="49">
        <f t="shared" si="7"/>
        <v>851760</v>
      </c>
      <c r="O59" s="50">
        <v>41671</v>
      </c>
      <c r="P59" s="49">
        <v>764400</v>
      </c>
      <c r="Q59" s="49">
        <f t="shared" si="8"/>
        <v>781830</v>
      </c>
      <c r="R59" s="49">
        <f t="shared" si="9"/>
        <v>781830</v>
      </c>
      <c r="S59" s="49">
        <f t="shared" si="10"/>
        <v>781830</v>
      </c>
      <c r="T59" s="49">
        <f t="shared" si="11"/>
        <v>781830</v>
      </c>
      <c r="U59" s="43" t="s">
        <v>42</v>
      </c>
      <c r="V59" s="50">
        <v>41671</v>
      </c>
      <c r="W59" s="49">
        <v>764400</v>
      </c>
      <c r="X59" s="49">
        <f t="shared" si="12"/>
        <v>804440</v>
      </c>
      <c r="Y59" s="49">
        <f t="shared" si="13"/>
        <v>804440</v>
      </c>
      <c r="Z59" s="49">
        <f t="shared" si="14"/>
        <v>804440</v>
      </c>
      <c r="AA59" s="49">
        <f t="shared" si="15"/>
        <v>804440</v>
      </c>
    </row>
    <row r="60" spans="1:27" x14ac:dyDescent="0.2">
      <c r="A60" s="50">
        <v>41699</v>
      </c>
      <c r="B60" s="49">
        <v>764400</v>
      </c>
      <c r="C60" s="49">
        <f t="shared" si="0"/>
        <v>995400</v>
      </c>
      <c r="D60" s="49">
        <f t="shared" si="1"/>
        <v>970515</v>
      </c>
      <c r="E60" s="49">
        <f t="shared" si="2"/>
        <v>945630</v>
      </c>
      <c r="F60" s="49">
        <f t="shared" si="3"/>
        <v>895860</v>
      </c>
      <c r="H60" s="50">
        <v>41699</v>
      </c>
      <c r="I60" s="49">
        <v>764400</v>
      </c>
      <c r="J60" s="49">
        <f t="shared" si="4"/>
        <v>1047200</v>
      </c>
      <c r="K60" s="49">
        <f t="shared" si="5"/>
        <v>1021020</v>
      </c>
      <c r="L60" s="49">
        <f t="shared" si="6"/>
        <v>994840</v>
      </c>
      <c r="M60" s="49">
        <f t="shared" si="7"/>
        <v>942480</v>
      </c>
      <c r="O60" s="50">
        <v>41699</v>
      </c>
      <c r="P60" s="49">
        <v>764400</v>
      </c>
      <c r="Q60" s="49">
        <f t="shared" si="8"/>
        <v>846090</v>
      </c>
      <c r="R60" s="49">
        <f t="shared" si="9"/>
        <v>846090</v>
      </c>
      <c r="S60" s="49">
        <f t="shared" si="10"/>
        <v>846090</v>
      </c>
      <c r="T60" s="49">
        <f t="shared" si="11"/>
        <v>846090</v>
      </c>
      <c r="U60" s="43" t="s">
        <v>42</v>
      </c>
      <c r="V60" s="50">
        <v>41699</v>
      </c>
      <c r="W60" s="49">
        <v>764400</v>
      </c>
      <c r="X60" s="49">
        <f t="shared" si="12"/>
        <v>890120</v>
      </c>
      <c r="Y60" s="49">
        <f t="shared" si="13"/>
        <v>890120</v>
      </c>
      <c r="Z60" s="49">
        <f t="shared" si="14"/>
        <v>890120</v>
      </c>
      <c r="AA60" s="49">
        <f t="shared" si="15"/>
        <v>890120</v>
      </c>
    </row>
    <row r="61" spans="1:27" x14ac:dyDescent="0.2">
      <c r="A61" s="50">
        <v>41730</v>
      </c>
      <c r="B61" s="49">
        <v>932400</v>
      </c>
      <c r="C61" s="49">
        <f t="shared" si="0"/>
        <v>945000</v>
      </c>
      <c r="D61" s="49">
        <f t="shared" si="1"/>
        <v>921375</v>
      </c>
      <c r="E61" s="49">
        <f t="shared" si="2"/>
        <v>897750</v>
      </c>
      <c r="F61" s="49">
        <f t="shared" si="3"/>
        <v>850500</v>
      </c>
      <c r="H61" s="50">
        <v>41730</v>
      </c>
      <c r="I61" s="49">
        <v>932400</v>
      </c>
      <c r="J61" s="49">
        <f t="shared" si="4"/>
        <v>1005200</v>
      </c>
      <c r="K61" s="49">
        <f t="shared" si="5"/>
        <v>980070</v>
      </c>
      <c r="L61" s="49">
        <f t="shared" si="6"/>
        <v>954940</v>
      </c>
      <c r="M61" s="49">
        <f t="shared" si="7"/>
        <v>904680</v>
      </c>
      <c r="O61" s="50">
        <v>41730</v>
      </c>
      <c r="P61" s="49">
        <v>932400</v>
      </c>
      <c r="Q61" s="49">
        <f t="shared" si="8"/>
        <v>803250</v>
      </c>
      <c r="R61" s="49">
        <f t="shared" si="9"/>
        <v>803250</v>
      </c>
      <c r="S61" s="49">
        <f t="shared" si="10"/>
        <v>803250</v>
      </c>
      <c r="T61" s="49">
        <f t="shared" si="11"/>
        <v>803250</v>
      </c>
      <c r="U61" s="43" t="s">
        <v>42</v>
      </c>
      <c r="V61" s="50">
        <v>41730</v>
      </c>
      <c r="W61" s="49">
        <v>932400</v>
      </c>
      <c r="X61" s="49">
        <f t="shared" si="12"/>
        <v>854420</v>
      </c>
      <c r="Y61" s="49">
        <f t="shared" si="13"/>
        <v>854420</v>
      </c>
      <c r="Z61" s="49">
        <f t="shared" si="14"/>
        <v>854420</v>
      </c>
      <c r="AA61" s="49">
        <f t="shared" si="15"/>
        <v>854420</v>
      </c>
    </row>
    <row r="62" spans="1:27" x14ac:dyDescent="0.2">
      <c r="A62" s="50">
        <v>41760</v>
      </c>
      <c r="B62" s="49">
        <v>1722000</v>
      </c>
      <c r="C62" s="49">
        <f t="shared" si="0"/>
        <v>1121400</v>
      </c>
      <c r="D62" s="49">
        <f t="shared" si="1"/>
        <v>1093365</v>
      </c>
      <c r="E62" s="49">
        <f t="shared" si="2"/>
        <v>1065330</v>
      </c>
      <c r="F62" s="49">
        <f t="shared" si="3"/>
        <v>1009260</v>
      </c>
      <c r="H62" s="50">
        <v>41760</v>
      </c>
      <c r="I62" s="49">
        <v>1722000</v>
      </c>
      <c r="J62" s="49">
        <f t="shared" si="4"/>
        <v>1142400</v>
      </c>
      <c r="K62" s="49">
        <f t="shared" si="5"/>
        <v>1113840</v>
      </c>
      <c r="L62" s="49">
        <f t="shared" si="6"/>
        <v>1085280</v>
      </c>
      <c r="M62" s="49">
        <f t="shared" si="7"/>
        <v>1028160</v>
      </c>
      <c r="O62" s="50">
        <v>41760</v>
      </c>
      <c r="P62" s="49">
        <v>1722000</v>
      </c>
      <c r="Q62" s="49">
        <f t="shared" si="8"/>
        <v>953190</v>
      </c>
      <c r="R62" s="49">
        <f t="shared" si="9"/>
        <v>953190</v>
      </c>
      <c r="S62" s="49">
        <f t="shared" si="10"/>
        <v>953190</v>
      </c>
      <c r="T62" s="49">
        <f t="shared" si="11"/>
        <v>953190</v>
      </c>
      <c r="U62" s="43" t="s">
        <v>42</v>
      </c>
      <c r="V62" s="50">
        <v>41760</v>
      </c>
      <c r="W62" s="49">
        <v>1722000</v>
      </c>
      <c r="X62" s="49">
        <f t="shared" si="12"/>
        <v>971040</v>
      </c>
      <c r="Y62" s="49">
        <f t="shared" si="13"/>
        <v>971040</v>
      </c>
      <c r="Z62" s="49">
        <f t="shared" si="14"/>
        <v>971040</v>
      </c>
      <c r="AA62" s="49">
        <f t="shared" si="15"/>
        <v>971040</v>
      </c>
    </row>
    <row r="63" spans="1:27" x14ac:dyDescent="0.2">
      <c r="A63" s="50">
        <v>41791</v>
      </c>
      <c r="B63" s="49">
        <v>1201200</v>
      </c>
      <c r="C63" s="49">
        <f t="shared" si="0"/>
        <v>1020600</v>
      </c>
      <c r="D63" s="49">
        <f t="shared" si="1"/>
        <v>995085</v>
      </c>
      <c r="E63" s="49">
        <f t="shared" si="2"/>
        <v>969570</v>
      </c>
      <c r="F63" s="49">
        <f t="shared" si="3"/>
        <v>918540</v>
      </c>
      <c r="H63" s="50">
        <v>41791</v>
      </c>
      <c r="I63" s="49">
        <v>1201200</v>
      </c>
      <c r="J63" s="49">
        <f t="shared" si="4"/>
        <v>1162000</v>
      </c>
      <c r="K63" s="49">
        <f t="shared" si="5"/>
        <v>1132950</v>
      </c>
      <c r="L63" s="49">
        <f t="shared" si="6"/>
        <v>1103900</v>
      </c>
      <c r="M63" s="49">
        <f t="shared" si="7"/>
        <v>1045800</v>
      </c>
      <c r="O63" s="50">
        <v>41791</v>
      </c>
      <c r="P63" s="49">
        <v>1201200</v>
      </c>
      <c r="Q63" s="49">
        <f t="shared" si="8"/>
        <v>867510</v>
      </c>
      <c r="R63" s="49">
        <f t="shared" si="9"/>
        <v>867510</v>
      </c>
      <c r="S63" s="49">
        <f t="shared" si="10"/>
        <v>867510</v>
      </c>
      <c r="T63" s="49">
        <f t="shared" si="11"/>
        <v>867510</v>
      </c>
      <c r="U63" s="43" t="s">
        <v>42</v>
      </c>
      <c r="V63" s="50">
        <v>41791</v>
      </c>
      <c r="W63" s="49">
        <v>1201200</v>
      </c>
      <c r="X63" s="49">
        <f t="shared" si="12"/>
        <v>987700</v>
      </c>
      <c r="Y63" s="49">
        <f t="shared" si="13"/>
        <v>987700</v>
      </c>
      <c r="Z63" s="49">
        <f t="shared" si="14"/>
        <v>987700</v>
      </c>
      <c r="AA63" s="49">
        <f t="shared" si="15"/>
        <v>987700</v>
      </c>
    </row>
    <row r="64" spans="1:27" x14ac:dyDescent="0.2">
      <c r="A64" s="50">
        <v>41821</v>
      </c>
      <c r="B64" s="49">
        <v>1267618</v>
      </c>
      <c r="C64" s="49">
        <f t="shared" si="0"/>
        <v>1329300</v>
      </c>
      <c r="D64" s="49">
        <f t="shared" si="1"/>
        <v>1296067.5</v>
      </c>
      <c r="E64" s="49">
        <f t="shared" si="2"/>
        <v>1262835</v>
      </c>
      <c r="F64" s="49">
        <f t="shared" si="3"/>
        <v>1196370</v>
      </c>
      <c r="H64" s="50">
        <v>41821</v>
      </c>
      <c r="I64" s="49">
        <v>1267618</v>
      </c>
      <c r="J64" s="49">
        <f t="shared" si="4"/>
        <v>1323000</v>
      </c>
      <c r="K64" s="49">
        <f t="shared" si="5"/>
        <v>1289925</v>
      </c>
      <c r="L64" s="49">
        <f t="shared" si="6"/>
        <v>1256850</v>
      </c>
      <c r="M64" s="49">
        <f t="shared" si="7"/>
        <v>1190700</v>
      </c>
      <c r="O64" s="50">
        <v>41821</v>
      </c>
      <c r="P64" s="49">
        <v>1267618</v>
      </c>
      <c r="Q64" s="49">
        <f t="shared" si="8"/>
        <v>1129905</v>
      </c>
      <c r="R64" s="49">
        <f t="shared" si="9"/>
        <v>1129905</v>
      </c>
      <c r="S64" s="49">
        <f t="shared" si="10"/>
        <v>1129905</v>
      </c>
      <c r="T64" s="49">
        <f t="shared" si="11"/>
        <v>1129905</v>
      </c>
      <c r="U64" s="43" t="s">
        <v>42</v>
      </c>
      <c r="V64" s="50">
        <v>41821</v>
      </c>
      <c r="W64" s="49">
        <v>1267618</v>
      </c>
      <c r="X64" s="49">
        <f t="shared" si="12"/>
        <v>1124550</v>
      </c>
      <c r="Y64" s="49">
        <f t="shared" si="13"/>
        <v>1124550</v>
      </c>
      <c r="Z64" s="49">
        <f t="shared" si="14"/>
        <v>1124550</v>
      </c>
      <c r="AA64" s="49">
        <f t="shared" si="15"/>
        <v>1124550</v>
      </c>
    </row>
    <row r="65" spans="1:27" x14ac:dyDescent="0.2">
      <c r="A65" s="50">
        <v>41852</v>
      </c>
      <c r="B65" s="49">
        <v>1184400</v>
      </c>
      <c r="C65" s="49">
        <f t="shared" si="0"/>
        <v>1358700</v>
      </c>
      <c r="D65" s="49">
        <f t="shared" si="1"/>
        <v>1324732.5</v>
      </c>
      <c r="E65" s="49">
        <f t="shared" si="2"/>
        <v>1290765</v>
      </c>
      <c r="F65" s="49">
        <f t="shared" si="3"/>
        <v>1222830</v>
      </c>
      <c r="H65" s="50">
        <v>41852</v>
      </c>
      <c r="I65" s="49">
        <v>1184400</v>
      </c>
      <c r="J65" s="49">
        <f t="shared" si="4"/>
        <v>1432200</v>
      </c>
      <c r="K65" s="49">
        <f t="shared" si="5"/>
        <v>1396395</v>
      </c>
      <c r="L65" s="49">
        <f t="shared" si="6"/>
        <v>1360590</v>
      </c>
      <c r="M65" s="49">
        <f t="shared" si="7"/>
        <v>1288980</v>
      </c>
      <c r="O65" s="50">
        <v>41852</v>
      </c>
      <c r="P65" s="49">
        <v>1184400</v>
      </c>
      <c r="Q65" s="49">
        <f t="shared" si="8"/>
        <v>1154895</v>
      </c>
      <c r="R65" s="49">
        <f t="shared" si="9"/>
        <v>1154895</v>
      </c>
      <c r="S65" s="49">
        <f t="shared" si="10"/>
        <v>1154895</v>
      </c>
      <c r="T65" s="49">
        <f t="shared" si="11"/>
        <v>1154895</v>
      </c>
      <c r="U65" s="43" t="s">
        <v>42</v>
      </c>
      <c r="V65" s="50">
        <v>41852</v>
      </c>
      <c r="W65" s="49">
        <v>1184400</v>
      </c>
      <c r="X65" s="49">
        <f t="shared" si="12"/>
        <v>1217370</v>
      </c>
      <c r="Y65" s="49">
        <f t="shared" si="13"/>
        <v>1217370</v>
      </c>
      <c r="Z65" s="49">
        <f t="shared" si="14"/>
        <v>1217370</v>
      </c>
      <c r="AA65" s="49">
        <f t="shared" si="15"/>
        <v>1217370</v>
      </c>
    </row>
    <row r="66" spans="1:27" x14ac:dyDescent="0.2">
      <c r="A66" s="50">
        <v>41883</v>
      </c>
      <c r="B66" s="49">
        <v>1226400</v>
      </c>
      <c r="C66" s="49">
        <f t="shared" si="0"/>
        <v>1192800</v>
      </c>
      <c r="D66" s="49">
        <f t="shared" si="1"/>
        <v>1162980</v>
      </c>
      <c r="E66" s="49">
        <f t="shared" si="2"/>
        <v>1133160</v>
      </c>
      <c r="F66" s="49">
        <f t="shared" si="3"/>
        <v>1073520</v>
      </c>
      <c r="H66" s="50">
        <v>41883</v>
      </c>
      <c r="I66" s="49">
        <v>1226400</v>
      </c>
      <c r="J66" s="49">
        <f t="shared" si="4"/>
        <v>1243200</v>
      </c>
      <c r="K66" s="49">
        <f t="shared" si="5"/>
        <v>1212120</v>
      </c>
      <c r="L66" s="49">
        <f t="shared" si="6"/>
        <v>1181040</v>
      </c>
      <c r="M66" s="49">
        <f t="shared" si="7"/>
        <v>1118880</v>
      </c>
      <c r="O66" s="50">
        <v>41883</v>
      </c>
      <c r="P66" s="49">
        <v>1226400</v>
      </c>
      <c r="Q66" s="49">
        <f t="shared" si="8"/>
        <v>1013880</v>
      </c>
      <c r="R66" s="49">
        <f t="shared" si="9"/>
        <v>1013880</v>
      </c>
      <c r="S66" s="49">
        <f t="shared" si="10"/>
        <v>1013880</v>
      </c>
      <c r="T66" s="49">
        <f t="shared" si="11"/>
        <v>1013880</v>
      </c>
      <c r="U66" s="43" t="s">
        <v>42</v>
      </c>
      <c r="V66" s="50">
        <v>41883</v>
      </c>
      <c r="W66" s="49">
        <v>1226400</v>
      </c>
      <c r="X66" s="49">
        <f t="shared" si="12"/>
        <v>1056720</v>
      </c>
      <c r="Y66" s="49">
        <f t="shared" si="13"/>
        <v>1056720</v>
      </c>
      <c r="Z66" s="49">
        <f t="shared" si="14"/>
        <v>1056720</v>
      </c>
      <c r="AA66" s="49">
        <f t="shared" si="15"/>
        <v>1056720</v>
      </c>
    </row>
    <row r="67" spans="1:27" x14ac:dyDescent="0.2">
      <c r="A67" s="50">
        <v>41913</v>
      </c>
      <c r="B67" s="49">
        <v>1075200</v>
      </c>
      <c r="C67" s="49">
        <f t="shared" si="0"/>
        <v>1234800</v>
      </c>
      <c r="D67" s="49">
        <f t="shared" si="1"/>
        <v>1203930</v>
      </c>
      <c r="E67" s="49">
        <f t="shared" si="2"/>
        <v>1173060</v>
      </c>
      <c r="F67" s="49">
        <f t="shared" si="3"/>
        <v>1111320</v>
      </c>
      <c r="H67" s="50">
        <v>41913</v>
      </c>
      <c r="I67" s="49">
        <v>1075200</v>
      </c>
      <c r="J67" s="49">
        <f t="shared" si="4"/>
        <v>1184400</v>
      </c>
      <c r="K67" s="49">
        <f t="shared" si="5"/>
        <v>1154790</v>
      </c>
      <c r="L67" s="49">
        <f t="shared" si="6"/>
        <v>1125180</v>
      </c>
      <c r="M67" s="49">
        <f t="shared" si="7"/>
        <v>1065960</v>
      </c>
      <c r="O67" s="50">
        <v>41913</v>
      </c>
      <c r="P67" s="49">
        <v>1075200</v>
      </c>
      <c r="Q67" s="49">
        <f t="shared" si="8"/>
        <v>1049580</v>
      </c>
      <c r="R67" s="49">
        <f t="shared" si="9"/>
        <v>1049580</v>
      </c>
      <c r="S67" s="49">
        <f t="shared" si="10"/>
        <v>1049580</v>
      </c>
      <c r="T67" s="49">
        <f t="shared" si="11"/>
        <v>1049580</v>
      </c>
      <c r="U67" s="43" t="s">
        <v>42</v>
      </c>
      <c r="V67" s="50">
        <v>41913</v>
      </c>
      <c r="W67" s="49">
        <v>1075200</v>
      </c>
      <c r="X67" s="49">
        <f t="shared" si="12"/>
        <v>1006740</v>
      </c>
      <c r="Y67" s="49">
        <f t="shared" si="13"/>
        <v>1006740</v>
      </c>
      <c r="Z67" s="49">
        <f t="shared" si="14"/>
        <v>1006740</v>
      </c>
      <c r="AA67" s="49">
        <f t="shared" si="15"/>
        <v>1006740</v>
      </c>
    </row>
    <row r="68" spans="1:27" x14ac:dyDescent="0.2">
      <c r="A68" s="50">
        <v>41944</v>
      </c>
      <c r="B68" s="49">
        <v>873600</v>
      </c>
      <c r="C68" s="49">
        <f t="shared" si="0"/>
        <v>991200</v>
      </c>
      <c r="D68" s="49">
        <f t="shared" si="1"/>
        <v>966420</v>
      </c>
      <c r="E68" s="49">
        <f t="shared" si="2"/>
        <v>941640</v>
      </c>
      <c r="F68" s="49">
        <f t="shared" si="3"/>
        <v>892080</v>
      </c>
      <c r="H68" s="50">
        <v>41944</v>
      </c>
      <c r="I68" s="49">
        <v>873600</v>
      </c>
      <c r="J68" s="49">
        <f t="shared" si="4"/>
        <v>1038800</v>
      </c>
      <c r="K68" s="49">
        <f t="shared" si="5"/>
        <v>1012830</v>
      </c>
      <c r="L68" s="49">
        <f t="shared" si="6"/>
        <v>986860</v>
      </c>
      <c r="M68" s="49">
        <f t="shared" si="7"/>
        <v>934920</v>
      </c>
      <c r="O68" s="50">
        <v>41944</v>
      </c>
      <c r="P68" s="49">
        <v>873600</v>
      </c>
      <c r="Q68" s="49">
        <f t="shared" si="8"/>
        <v>842520</v>
      </c>
      <c r="R68" s="49">
        <f t="shared" si="9"/>
        <v>842520</v>
      </c>
      <c r="S68" s="49">
        <f t="shared" si="10"/>
        <v>842520</v>
      </c>
      <c r="T68" s="49">
        <f t="shared" si="11"/>
        <v>842520</v>
      </c>
      <c r="U68" s="43" t="s">
        <v>42</v>
      </c>
      <c r="V68" s="50">
        <v>41944</v>
      </c>
      <c r="W68" s="49">
        <v>873600</v>
      </c>
      <c r="X68" s="49">
        <f t="shared" si="12"/>
        <v>882980</v>
      </c>
      <c r="Y68" s="49">
        <f t="shared" si="13"/>
        <v>882980</v>
      </c>
      <c r="Z68" s="49">
        <f t="shared" si="14"/>
        <v>882980</v>
      </c>
      <c r="AA68" s="49">
        <f t="shared" si="15"/>
        <v>882980</v>
      </c>
    </row>
    <row r="69" spans="1:27" x14ac:dyDescent="0.2">
      <c r="A69" s="50">
        <v>41974</v>
      </c>
      <c r="B69" s="49">
        <v>940800</v>
      </c>
      <c r="C69" s="49">
        <f t="shared" si="0"/>
        <v>961800</v>
      </c>
      <c r="D69" s="49">
        <f t="shared" si="1"/>
        <v>937755</v>
      </c>
      <c r="E69" s="49">
        <f t="shared" si="2"/>
        <v>913710</v>
      </c>
      <c r="F69" s="49">
        <f t="shared" si="3"/>
        <v>865620</v>
      </c>
      <c r="H69" s="50">
        <v>41974</v>
      </c>
      <c r="I69" s="49">
        <v>940800</v>
      </c>
      <c r="J69" s="49">
        <f t="shared" si="4"/>
        <v>985666.66666666663</v>
      </c>
      <c r="K69" s="49">
        <f t="shared" si="5"/>
        <v>961024.99999999988</v>
      </c>
      <c r="L69" s="49">
        <f t="shared" si="6"/>
        <v>936383.33333333326</v>
      </c>
      <c r="M69" s="49">
        <f t="shared" si="7"/>
        <v>887100</v>
      </c>
      <c r="O69" s="51">
        <v>41974</v>
      </c>
      <c r="P69" s="52">
        <v>940800</v>
      </c>
      <c r="Q69" s="52">
        <f>AVERAGE(P57,P45)*0.85</f>
        <v>817530</v>
      </c>
      <c r="R69" s="52">
        <f>AVERAGE(P57,P45)*0.85</f>
        <v>817530</v>
      </c>
      <c r="S69" s="52">
        <f>AVERAGE(P57,P45)*0.85</f>
        <v>817530</v>
      </c>
      <c r="T69" s="52">
        <f>AVERAGE(P57,P45)*0.85</f>
        <v>817530</v>
      </c>
      <c r="U69" s="53" t="s">
        <v>42</v>
      </c>
      <c r="V69" s="51">
        <v>41974</v>
      </c>
      <c r="W69" s="52">
        <v>940800</v>
      </c>
      <c r="X69" s="52">
        <f>AVERAGE(W57,W45,W33)*0.85</f>
        <v>837816.66666666663</v>
      </c>
      <c r="Y69" s="52">
        <f>AVERAGE(W57,W45,W33)*0.85</f>
        <v>837816.66666666663</v>
      </c>
      <c r="Z69" s="52">
        <f>AVERAGE(W57,W45,W33)*0.85</f>
        <v>837816.66666666663</v>
      </c>
      <c r="AA69" s="52">
        <f>AVERAGE(W57,W45,W33)*0.85</f>
        <v>837816.66666666663</v>
      </c>
    </row>
    <row r="70" spans="1:27" x14ac:dyDescent="0.2">
      <c r="A70" s="50">
        <v>42005</v>
      </c>
      <c r="B70" s="49">
        <v>781200</v>
      </c>
      <c r="C70" s="49">
        <f t="shared" si="0"/>
        <v>957600</v>
      </c>
      <c r="D70" s="49">
        <f t="shared" si="1"/>
        <v>933660</v>
      </c>
      <c r="E70" s="49">
        <f t="shared" si="2"/>
        <v>909720</v>
      </c>
      <c r="F70" s="49">
        <f t="shared" si="3"/>
        <v>861840</v>
      </c>
      <c r="H70" s="50">
        <v>42005</v>
      </c>
      <c r="I70" s="49">
        <v>781200</v>
      </c>
      <c r="J70" s="49">
        <f t="shared" si="4"/>
        <v>1002400</v>
      </c>
      <c r="K70" s="49">
        <f t="shared" si="5"/>
        <v>977340</v>
      </c>
      <c r="L70" s="49">
        <f t="shared" si="6"/>
        <v>952280</v>
      </c>
      <c r="M70" s="49">
        <f t="shared" si="7"/>
        <v>902160</v>
      </c>
      <c r="O70" s="50">
        <v>42005</v>
      </c>
      <c r="P70" s="49">
        <v>781200</v>
      </c>
      <c r="Q70" s="49">
        <f t="shared" ref="Q70:Q74" si="16">AVERAGE(P58,P46)*$C$9</f>
        <v>957600</v>
      </c>
      <c r="R70" s="49">
        <f t="shared" ref="R70:R74" si="17">AVERAGE(P58,P46)*$D$9</f>
        <v>933660</v>
      </c>
      <c r="S70" s="49">
        <f t="shared" ref="S70:S74" si="18">AVERAGE(P58,P46)*$E$9</f>
        <v>909720</v>
      </c>
      <c r="T70" s="49">
        <f t="shared" ref="T70:T74" si="19">AVERAGE(P58,P46)*$F$9</f>
        <v>861840</v>
      </c>
      <c r="V70" s="50">
        <v>42005</v>
      </c>
      <c r="W70" s="49">
        <v>781200</v>
      </c>
      <c r="X70" s="49">
        <f t="shared" ref="X70:X74" si="20">AVERAGE(W58,W46,W34)*$C$9</f>
        <v>1002400</v>
      </c>
      <c r="Y70" s="49">
        <f t="shared" ref="Y70:Y74" si="21">AVERAGE(W58,W46,W34)*$D$9</f>
        <v>977340</v>
      </c>
      <c r="Z70" s="49">
        <f t="shared" ref="Z70:Z74" si="22">AVERAGE(W58,W46,W34)*$E$9</f>
        <v>952280</v>
      </c>
      <c r="AA70" s="49">
        <f t="shared" ref="AA70:AA74" si="23">AVERAGE(W58,W46,W34)*$F$9</f>
        <v>902160</v>
      </c>
    </row>
    <row r="71" spans="1:27" x14ac:dyDescent="0.2">
      <c r="A71" s="50">
        <v>42036</v>
      </c>
      <c r="B71" s="49">
        <v>730800</v>
      </c>
      <c r="C71" s="49">
        <f t="shared" si="0"/>
        <v>810600</v>
      </c>
      <c r="D71" s="49">
        <f t="shared" si="1"/>
        <v>790335</v>
      </c>
      <c r="E71" s="49">
        <f t="shared" si="2"/>
        <v>770070</v>
      </c>
      <c r="F71" s="49">
        <f t="shared" si="3"/>
        <v>729540</v>
      </c>
      <c r="H71" s="50">
        <v>42036</v>
      </c>
      <c r="I71" s="49">
        <v>730800</v>
      </c>
      <c r="J71" s="49">
        <f t="shared" si="4"/>
        <v>868000</v>
      </c>
      <c r="K71" s="49">
        <f t="shared" si="5"/>
        <v>846300</v>
      </c>
      <c r="L71" s="49">
        <f t="shared" si="6"/>
        <v>824600</v>
      </c>
      <c r="M71" s="49">
        <f t="shared" si="7"/>
        <v>781200</v>
      </c>
      <c r="O71" s="50">
        <v>42036</v>
      </c>
      <c r="P71" s="49">
        <v>730800</v>
      </c>
      <c r="Q71" s="49">
        <f t="shared" si="16"/>
        <v>810600</v>
      </c>
      <c r="R71" s="49">
        <f t="shared" si="17"/>
        <v>790335</v>
      </c>
      <c r="S71" s="49">
        <f t="shared" si="18"/>
        <v>770070</v>
      </c>
      <c r="T71" s="49">
        <f t="shared" si="19"/>
        <v>729540</v>
      </c>
      <c r="V71" s="50">
        <v>42036</v>
      </c>
      <c r="W71" s="49">
        <v>730800</v>
      </c>
      <c r="X71" s="49">
        <f t="shared" si="20"/>
        <v>868000</v>
      </c>
      <c r="Y71" s="49">
        <f t="shared" si="21"/>
        <v>846300</v>
      </c>
      <c r="Z71" s="49">
        <f t="shared" si="22"/>
        <v>824600</v>
      </c>
      <c r="AA71" s="49">
        <f t="shared" si="23"/>
        <v>781200</v>
      </c>
    </row>
    <row r="72" spans="1:27" x14ac:dyDescent="0.2">
      <c r="A72" s="50">
        <v>42064</v>
      </c>
      <c r="B72" s="49">
        <v>945596</v>
      </c>
      <c r="C72" s="49">
        <f t="shared" si="0"/>
        <v>831600</v>
      </c>
      <c r="D72" s="49">
        <f t="shared" si="1"/>
        <v>810810</v>
      </c>
      <c r="E72" s="49">
        <f t="shared" si="2"/>
        <v>790020</v>
      </c>
      <c r="F72" s="49">
        <f t="shared" si="3"/>
        <v>748440</v>
      </c>
      <c r="H72" s="50">
        <v>42064</v>
      </c>
      <c r="I72" s="49">
        <v>945596</v>
      </c>
      <c r="J72" s="49">
        <f t="shared" si="4"/>
        <v>918400</v>
      </c>
      <c r="K72" s="49">
        <f t="shared" si="5"/>
        <v>895440</v>
      </c>
      <c r="L72" s="49">
        <f t="shared" si="6"/>
        <v>872480</v>
      </c>
      <c r="M72" s="49">
        <f t="shared" si="7"/>
        <v>826560</v>
      </c>
      <c r="O72" s="50">
        <v>42064</v>
      </c>
      <c r="P72" s="49">
        <v>945596</v>
      </c>
      <c r="Q72" s="49">
        <f t="shared" si="16"/>
        <v>831600</v>
      </c>
      <c r="R72" s="49">
        <f t="shared" si="17"/>
        <v>810810</v>
      </c>
      <c r="S72" s="49">
        <f t="shared" si="18"/>
        <v>790020</v>
      </c>
      <c r="T72" s="49">
        <f t="shared" si="19"/>
        <v>748440</v>
      </c>
      <c r="V72" s="50">
        <v>42064</v>
      </c>
      <c r="W72" s="49">
        <v>945596</v>
      </c>
      <c r="X72" s="49">
        <f t="shared" si="20"/>
        <v>918400</v>
      </c>
      <c r="Y72" s="49">
        <f t="shared" si="21"/>
        <v>895440</v>
      </c>
      <c r="Z72" s="49">
        <f t="shared" si="22"/>
        <v>872480</v>
      </c>
      <c r="AA72" s="49">
        <f t="shared" si="23"/>
        <v>826560</v>
      </c>
    </row>
    <row r="73" spans="1:27" x14ac:dyDescent="0.2">
      <c r="A73" s="50">
        <v>42095</v>
      </c>
      <c r="B73" s="49">
        <v>1041600</v>
      </c>
      <c r="C73" s="49">
        <f t="shared" si="0"/>
        <v>911400</v>
      </c>
      <c r="D73" s="49">
        <f t="shared" si="1"/>
        <v>888615</v>
      </c>
      <c r="E73" s="49">
        <f t="shared" si="2"/>
        <v>865830</v>
      </c>
      <c r="F73" s="49">
        <f t="shared" si="3"/>
        <v>820260</v>
      </c>
      <c r="H73" s="50">
        <v>42095</v>
      </c>
      <c r="I73" s="49">
        <v>1041600</v>
      </c>
      <c r="J73" s="49">
        <f t="shared" si="4"/>
        <v>940800</v>
      </c>
      <c r="K73" s="49">
        <f t="shared" si="5"/>
        <v>917280</v>
      </c>
      <c r="L73" s="49">
        <f t="shared" si="6"/>
        <v>893760</v>
      </c>
      <c r="M73" s="49">
        <f t="shared" si="7"/>
        <v>846720</v>
      </c>
      <c r="O73" s="50">
        <v>42095</v>
      </c>
      <c r="P73" s="49">
        <v>1041600</v>
      </c>
      <c r="Q73" s="49">
        <f t="shared" si="16"/>
        <v>911400</v>
      </c>
      <c r="R73" s="49">
        <f t="shared" si="17"/>
        <v>888615</v>
      </c>
      <c r="S73" s="49">
        <f t="shared" si="18"/>
        <v>865830</v>
      </c>
      <c r="T73" s="49">
        <f t="shared" si="19"/>
        <v>820260</v>
      </c>
      <c r="V73" s="50">
        <v>42095</v>
      </c>
      <c r="W73" s="49">
        <v>1041600</v>
      </c>
      <c r="X73" s="49">
        <f t="shared" si="20"/>
        <v>940800</v>
      </c>
      <c r="Y73" s="49">
        <f t="shared" si="21"/>
        <v>917280</v>
      </c>
      <c r="Z73" s="49">
        <f t="shared" si="22"/>
        <v>893760</v>
      </c>
      <c r="AA73" s="49">
        <f t="shared" si="23"/>
        <v>846720</v>
      </c>
    </row>
    <row r="74" spans="1:27" x14ac:dyDescent="0.2">
      <c r="A74" s="50">
        <v>42125</v>
      </c>
      <c r="B74" s="49">
        <v>1058400</v>
      </c>
      <c r="C74" s="49">
        <f t="shared" si="0"/>
        <v>1344000</v>
      </c>
      <c r="D74" s="49">
        <f t="shared" si="1"/>
        <v>1310400</v>
      </c>
      <c r="E74" s="49">
        <f t="shared" si="2"/>
        <v>1276800</v>
      </c>
      <c r="F74" s="49">
        <f t="shared" si="3"/>
        <v>1209600</v>
      </c>
      <c r="H74" s="50">
        <v>42125</v>
      </c>
      <c r="I74" s="49">
        <v>1058400</v>
      </c>
      <c r="J74" s="49">
        <f t="shared" si="4"/>
        <v>1321600</v>
      </c>
      <c r="K74" s="49">
        <f t="shared" si="5"/>
        <v>1288560</v>
      </c>
      <c r="L74" s="49">
        <f t="shared" si="6"/>
        <v>1255520</v>
      </c>
      <c r="M74" s="49">
        <f t="shared" si="7"/>
        <v>1189440</v>
      </c>
      <c r="O74" s="50">
        <v>42125</v>
      </c>
      <c r="P74" s="49">
        <v>1058400</v>
      </c>
      <c r="Q74" s="49">
        <f t="shared" si="16"/>
        <v>1344000</v>
      </c>
      <c r="R74" s="49">
        <f t="shared" si="17"/>
        <v>1310400</v>
      </c>
      <c r="S74" s="49">
        <f t="shared" si="18"/>
        <v>1276800</v>
      </c>
      <c r="T74" s="49">
        <f t="shared" si="19"/>
        <v>1209600</v>
      </c>
      <c r="V74" s="50">
        <v>42125</v>
      </c>
      <c r="W74" s="49">
        <v>1058400</v>
      </c>
      <c r="X74" s="49">
        <f t="shared" si="20"/>
        <v>1321600</v>
      </c>
      <c r="Y74" s="49">
        <f t="shared" si="21"/>
        <v>1288560</v>
      </c>
      <c r="Z74" s="49">
        <f t="shared" si="22"/>
        <v>1255520</v>
      </c>
      <c r="AA74" s="49">
        <f t="shared" si="23"/>
        <v>1189440</v>
      </c>
    </row>
    <row r="75" spans="1:27" x14ac:dyDescent="0.2">
      <c r="A75" s="50">
        <v>42156</v>
      </c>
      <c r="B75" s="49">
        <v>1184400</v>
      </c>
      <c r="C75" s="49">
        <f>AVERAGE(B63,B51)*$C$9</f>
        <v>1054200</v>
      </c>
      <c r="D75" s="49">
        <f>AVERAGE(B63,B51)*$D$9</f>
        <v>1027845</v>
      </c>
      <c r="E75" s="49">
        <f>AVERAGE(B63,B51)*$E$9</f>
        <v>1001490</v>
      </c>
      <c r="F75" s="49">
        <f>AVERAGE(B63,B51)*$F$9</f>
        <v>948780</v>
      </c>
      <c r="H75" s="50">
        <v>42156</v>
      </c>
      <c r="I75" s="49">
        <v>1184400</v>
      </c>
      <c r="J75" s="49">
        <f>AVERAGE(I63,I51,I39)*$C$9</f>
        <v>1080800</v>
      </c>
      <c r="K75" s="49">
        <f>AVERAGE(I63,I51,I39)*$D$9</f>
        <v>1053780</v>
      </c>
      <c r="L75" s="49">
        <f>AVERAGE(I63,I51,I39)*$E$9</f>
        <v>1026760</v>
      </c>
      <c r="M75" s="49">
        <f>AVERAGE(I63,I51,I39)*$F$9</f>
        <v>972720</v>
      </c>
      <c r="O75" s="50">
        <v>42156</v>
      </c>
      <c r="P75" s="49">
        <v>1184400</v>
      </c>
      <c r="Q75" s="49">
        <f>AVERAGE(P63,P51)*$C$9</f>
        <v>1054200</v>
      </c>
      <c r="R75" s="49">
        <f>AVERAGE(P63,P51)*$D$9</f>
        <v>1027845</v>
      </c>
      <c r="S75" s="49">
        <f>AVERAGE(P63,P51)*$E$9</f>
        <v>1001490</v>
      </c>
      <c r="T75" s="49">
        <f>AVERAGE(P63,P51)*$F$9</f>
        <v>948780</v>
      </c>
      <c r="V75" s="50">
        <v>42156</v>
      </c>
      <c r="W75" s="49">
        <v>1184400</v>
      </c>
      <c r="X75" s="49">
        <f>AVERAGE(W63,W51,W39)*$C$9</f>
        <v>1080800</v>
      </c>
      <c r="Y75" s="49">
        <f>AVERAGE(W63,W51,W39)*$D$9</f>
        <v>1053780</v>
      </c>
      <c r="Z75" s="49">
        <f>AVERAGE(W63,W51,W39)*$E$9</f>
        <v>1026760</v>
      </c>
      <c r="AA75" s="49">
        <f>AVERAGE(W63,W51,W39)*$F$9</f>
        <v>972720</v>
      </c>
    </row>
    <row r="76" spans="1:27" x14ac:dyDescent="0.2">
      <c r="B76" s="26" t="s">
        <v>30</v>
      </c>
      <c r="C76" s="54">
        <f>SUM($B$70:$B$75)/SUM(C70:C75)-1</f>
        <v>-2.832842589772222E-2</v>
      </c>
      <c r="D76" s="54">
        <f>SUM($B$70:$B$75)/SUM(D70:D75)-1</f>
        <v>-3.4137701515100094E-3</v>
      </c>
      <c r="E76" s="54">
        <f t="shared" ref="E76:F76" si="24">SUM($B$70:$B$75)/SUM(E70:E75)-1</f>
        <v>2.2812183265555452E-2</v>
      </c>
      <c r="F76" s="54">
        <f t="shared" si="24"/>
        <v>7.9635082335864249E-2</v>
      </c>
      <c r="H76" s="50"/>
      <c r="I76" s="26" t="s">
        <v>30</v>
      </c>
      <c r="J76" s="54">
        <f>SUM($B$70:$B$75)/SUM(J70:J75)-1</f>
        <v>-6.3601435094585823E-2</v>
      </c>
      <c r="K76" s="54">
        <f>SUM($B$70:$B$75)/SUM(K70:K75)-1</f>
        <v>-3.9591215481626474E-2</v>
      </c>
      <c r="L76" s="54">
        <f t="shared" ref="L76" si="25">SUM($B$70:$B$75)/SUM(L70:L75)-1</f>
        <v>-1.4317300099564001E-2</v>
      </c>
      <c r="M76" s="54">
        <f t="shared" ref="M76" si="26">SUM($B$70:$B$75)/SUM(M70:M75)-1</f>
        <v>4.0442849894904764E-2</v>
      </c>
      <c r="P76" s="26" t="s">
        <v>30</v>
      </c>
      <c r="Q76" s="54">
        <f>SUM($B$70:$B$75)/SUM(Q70:Q75)-1</f>
        <v>-2.832842589772222E-2</v>
      </c>
      <c r="R76" s="54">
        <f>SUM($B$70:$B$75)/SUM(R70:R75)-1</f>
        <v>-3.4137701515100094E-3</v>
      </c>
      <c r="S76" s="54">
        <f t="shared" ref="S76" si="27">SUM($B$70:$B$75)/SUM(S70:S75)-1</f>
        <v>2.2812183265555452E-2</v>
      </c>
      <c r="T76" s="54">
        <f t="shared" ref="T76" si="28">SUM($B$70:$B$75)/SUM(T70:T75)-1</f>
        <v>7.9635082335864249E-2</v>
      </c>
      <c r="V76" s="50"/>
      <c r="W76" s="26" t="s">
        <v>30</v>
      </c>
      <c r="X76" s="54">
        <f>SUM($B$70:$B$75)/SUM(X70:X75)-1</f>
        <v>-6.3601435094585823E-2</v>
      </c>
      <c r="Y76" s="54">
        <f>SUM($B$70:$B$75)/SUM(Y70:Y75)-1</f>
        <v>-3.9591215481626474E-2</v>
      </c>
      <c r="Z76" s="54">
        <f t="shared" ref="Z76" si="29">SUM($B$70:$B$75)/SUM(Z70:Z75)-1</f>
        <v>-1.4317300099564001E-2</v>
      </c>
      <c r="AA76" s="54">
        <f t="shared" ref="AA76" si="30">SUM($B$70:$B$75)/SUM(AA70:AA75)-1</f>
        <v>4.0442849894904764E-2</v>
      </c>
    </row>
    <row r="77" spans="1:27" x14ac:dyDescent="0.2">
      <c r="B77" s="26" t="s">
        <v>18</v>
      </c>
      <c r="C77" s="54">
        <f>SUM($B$64:$B$75)/SUM(C64:C75)-1</f>
        <v>-5.1470642625982443E-2</v>
      </c>
      <c r="D77" s="54">
        <f>SUM($B$64:$B$75)/SUM(D64:D75)-1</f>
        <v>-2.7149377052289703E-2</v>
      </c>
      <c r="E77" s="54">
        <f t="shared" ref="E77:F77" si="31">SUM($B$64:$B$75)/SUM(E64:E75)-1</f>
        <v>-1.5480448694551452E-3</v>
      </c>
      <c r="F77" s="54">
        <f t="shared" si="31"/>
        <v>5.3921508193352841E-2</v>
      </c>
      <c r="H77" s="50"/>
      <c r="I77" s="26" t="s">
        <v>18</v>
      </c>
      <c r="J77" s="54">
        <f>SUM($B$64:$B$75)/SUM(J64:J75)-1</f>
        <v>-7.7159613971782615E-2</v>
      </c>
      <c r="K77" s="54">
        <f>SUM($B$64:$B$75)/SUM(K64:K75)-1</f>
        <v>-5.3497039971059035E-2</v>
      </c>
      <c r="L77" s="54">
        <f t="shared" ref="L77:M77" si="32">SUM($B$64:$B$75)/SUM(L64:L75)-1</f>
        <v>-2.8589067338718355E-2</v>
      </c>
      <c r="M77" s="54">
        <f t="shared" si="32"/>
        <v>2.537820669801949E-2</v>
      </c>
      <c r="P77" s="26" t="s">
        <v>18</v>
      </c>
      <c r="Q77" s="54">
        <f>SUM($B$64:$B$75)/SUM(Q64:Q75)-1</f>
        <v>3.2917733356492063E-2</v>
      </c>
      <c r="R77" s="54">
        <f>SUM($B$64:$B$75)/SUM(R64:R75)-1</f>
        <v>4.5882765256510805E-2</v>
      </c>
      <c r="S77" s="54">
        <f t="shared" ref="S77:T77" si="33">SUM($B$64:$B$75)/SUM(S64:S75)-1</f>
        <v>5.9177404699954472E-2</v>
      </c>
      <c r="T77" s="54">
        <f t="shared" si="33"/>
        <v>8.6807095050045247E-2</v>
      </c>
      <c r="V77" s="50"/>
      <c r="W77" s="26" t="s">
        <v>18</v>
      </c>
      <c r="X77" s="54">
        <f>SUM($B$64:$B$75)/SUM(X64:X75)-1</f>
        <v>4.2287963979417142E-3</v>
      </c>
      <c r="Y77" s="54">
        <f>SUM($B$64:$B$75)/SUM(Y64:Y75)-1</f>
        <v>1.694666860160754E-2</v>
      </c>
      <c r="Z77" s="54">
        <f t="shared" ref="Z77:AA77" si="34">SUM($B$64:$B$75)/SUM(Z64:Z75)-1</f>
        <v>2.9990798982449274E-2</v>
      </c>
      <c r="AA77" s="54">
        <f t="shared" si="34"/>
        <v>5.7109374485650788E-2</v>
      </c>
    </row>
    <row r="79" spans="1:27" x14ac:dyDescent="0.2">
      <c r="C79" s="43" t="s">
        <v>34</v>
      </c>
      <c r="J79" s="43" t="s">
        <v>35</v>
      </c>
      <c r="Q79" s="40" t="s">
        <v>36</v>
      </c>
      <c r="X79" s="40" t="s">
        <v>37</v>
      </c>
    </row>
    <row r="80" spans="1:27" x14ac:dyDescent="0.2">
      <c r="Q80" s="43" t="s">
        <v>38</v>
      </c>
      <c r="X80" s="43" t="s">
        <v>38</v>
      </c>
    </row>
  </sheetData>
  <pageMargins left="0.7" right="0.7" top="0.75" bottom="0.75" header="0.3" footer="0.3"/>
  <pageSetup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0A81784C314C449EA3FE98796AF704" ma:contentTypeVersion="" ma:contentTypeDescription="Create a new document." ma:contentTypeScope="" ma:versionID="e634f5a33869a692f43ba36bb9125faf">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Props1.xml><?xml version="1.0" encoding="utf-8"?>
<ds:datastoreItem xmlns:ds="http://schemas.openxmlformats.org/officeDocument/2006/customXml" ds:itemID="{59B2F9AB-D192-48F0-BEB2-0D9C3D5A4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86D0BB-D342-4EBC-8DF5-F24EE3D71B6F}">
  <ds:schemaRefs>
    <ds:schemaRef ds:uri="http://schemas.microsoft.com/sharepoint/v3/contenttype/forms"/>
  </ds:schemaRefs>
</ds:datastoreItem>
</file>

<file path=customXml/itemProps3.xml><?xml version="1.0" encoding="utf-8"?>
<ds:datastoreItem xmlns:ds="http://schemas.openxmlformats.org/officeDocument/2006/customXml" ds:itemID="{298BCDDC-6D51-45C5-8333-50BE0C23E9EE}">
  <ds:schemaRefs>
    <ds:schemaRef ds:uri="http://purl.org/dc/dcmitype/"/>
    <ds:schemaRef ds:uri="http://www.w3.org/XML/1998/namespace"/>
    <ds:schemaRef ds:uri="http://purl.org/dc/terms/"/>
    <ds:schemaRef ds:uri="http://schemas.microsoft.com/office/2006/documentManagement/types"/>
    <ds:schemaRef ds:uri="http://schemas.openxmlformats.org/package/2006/metadata/core-properties"/>
    <ds:schemaRef ds:uri="c85253b9-0a55-49a1-98ad-b5b6252d7079"/>
    <ds:schemaRef ds:uri="http://purl.org/dc/elements/1.1/"/>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2</vt:i4>
      </vt:variant>
    </vt:vector>
  </HeadingPairs>
  <TitlesOfParts>
    <vt:vector size="5" baseType="lpstr">
      <vt:lpstr>Methodology</vt:lpstr>
      <vt:lpstr>Proposed Forecast- by type</vt:lpstr>
      <vt:lpstr>Sheet1</vt:lpstr>
      <vt:lpstr>Chart1</vt:lpstr>
      <vt:lpstr>Chart2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