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195" windowHeight="618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M5" i="2" l="1"/>
  <c r="L5" i="2"/>
  <c r="J5" i="2"/>
  <c r="I5" i="2"/>
  <c r="G5" i="2" l="1"/>
  <c r="F5" i="2"/>
  <c r="J7" i="2"/>
  <c r="B8" i="2" l="1"/>
  <c r="B9" i="2" s="1"/>
  <c r="B10" i="2" s="1"/>
  <c r="F7" i="1" l="1"/>
  <c r="B10" i="1"/>
  <c r="B11" i="1" s="1"/>
  <c r="B12" i="1" s="1"/>
  <c r="B9" i="1"/>
  <c r="H9" i="1"/>
  <c r="H10" i="1"/>
  <c r="H11" i="1"/>
  <c r="H12" i="1"/>
  <c r="H8" i="1"/>
  <c r="I8" i="2" l="1"/>
  <c r="I9" i="2"/>
  <c r="I10" i="2"/>
  <c r="J8" i="2"/>
  <c r="M8" i="2" s="1"/>
  <c r="J9" i="2"/>
  <c r="M9" i="2" s="1"/>
  <c r="J10" i="2" l="1"/>
  <c r="M10" i="2" s="1"/>
  <c r="I7" i="2" l="1"/>
  <c r="L9" i="2" l="1"/>
  <c r="O9" i="2" s="1"/>
  <c r="L10" i="2"/>
  <c r="O10" i="2" s="1"/>
  <c r="L8" i="2"/>
  <c r="O8" i="2" s="1"/>
</calcChain>
</file>

<file path=xl/sharedStrings.xml><?xml version="1.0" encoding="utf-8"?>
<sst xmlns="http://schemas.openxmlformats.org/spreadsheetml/2006/main" count="17" uniqueCount="15">
  <si>
    <t>w/ rebound</t>
  </si>
  <si>
    <t>Rate Case Forecast</t>
  </si>
  <si>
    <t>2015 TYSP forecast</t>
  </si>
  <si>
    <t>change</t>
  </si>
  <si>
    <t>The impact of codes &amp; standards has increased</t>
  </si>
  <si>
    <t>NEL</t>
  </si>
  <si>
    <t>SP</t>
  </si>
  <si>
    <t>Codes &amp; Standards</t>
  </si>
  <si>
    <t>WN LOADs</t>
  </si>
  <si>
    <t>Delta</t>
  </si>
  <si>
    <t>Codes &amp; Standards Impact</t>
  </si>
  <si>
    <t>as of the model calibration (mid 2015)-&gt;</t>
  </si>
  <si>
    <t>SFHHA 010805</t>
  </si>
  <si>
    <t>FPL RC-16</t>
  </si>
  <si>
    <t>SFHHA 010806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</si>
</sst>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0" fontId="2" fillId="0" borderId="0" xfId="0" applyFont="1"/>
    <xf numFmtId="3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B14" sqref="B14"/>
    </sheetView>
  </sheetViews>
  <sheetFormatPr defaultRowHeight="15" x14ac:dyDescent="0.25"/>
  <cols>
    <col min="3" max="4" width="14.28515625" bestFit="1" customWidth="1"/>
    <col min="6" max="6" width="13" customWidth="1"/>
    <col min="7" max="7" width="14.28515625" bestFit="1" customWidth="1"/>
  </cols>
  <sheetData>
    <row r="1" spans="1:8" x14ac:dyDescent="0.3">
      <c r="A1" s="3" t="s">
        <v>12</v>
      </c>
    </row>
    <row r="2" spans="1:8" x14ac:dyDescent="0.3">
      <c r="A2" s="3" t="s">
        <v>13</v>
      </c>
    </row>
    <row r="4" spans="1:8" x14ac:dyDescent="0.3">
      <c r="A4" s="3" t="s">
        <v>4</v>
      </c>
    </row>
    <row r="5" spans="1:8" x14ac:dyDescent="0.3">
      <c r="A5" s="3"/>
    </row>
    <row r="6" spans="1:8" x14ac:dyDescent="0.3">
      <c r="C6" t="s">
        <v>1</v>
      </c>
      <c r="F6" t="s">
        <v>2</v>
      </c>
    </row>
    <row r="7" spans="1:8" x14ac:dyDescent="0.3">
      <c r="C7" t="s">
        <v>0</v>
      </c>
      <c r="F7" t="str">
        <f>C7</f>
        <v>w/ rebound</v>
      </c>
      <c r="H7" t="s">
        <v>3</v>
      </c>
    </row>
    <row r="8" spans="1:8" x14ac:dyDescent="0.3">
      <c r="B8">
        <v>2016</v>
      </c>
      <c r="C8" s="1">
        <v>8555478.1032741796</v>
      </c>
      <c r="D8" s="1"/>
      <c r="F8" s="1">
        <v>6182219.1200109553</v>
      </c>
      <c r="G8" s="1"/>
      <c r="H8" s="2">
        <f>C8/F8-1</f>
        <v>0.38388464355482421</v>
      </c>
    </row>
    <row r="9" spans="1:8" x14ac:dyDescent="0.3">
      <c r="B9">
        <f>+B8+1</f>
        <v>2017</v>
      </c>
      <c r="C9" s="1">
        <v>9619510.195091093</v>
      </c>
      <c r="D9" s="1"/>
      <c r="F9" s="1">
        <v>6973803.7103369115</v>
      </c>
      <c r="G9" s="1"/>
      <c r="H9" s="2">
        <f t="shared" ref="H9:H12" si="0">C9/F9-1</f>
        <v>0.3793778251648503</v>
      </c>
    </row>
    <row r="10" spans="1:8" x14ac:dyDescent="0.3">
      <c r="B10">
        <f t="shared" ref="B10:B12" si="1">+B9+1</f>
        <v>2018</v>
      </c>
      <c r="C10" s="1">
        <v>10533537.054969819</v>
      </c>
      <c r="D10" s="1"/>
      <c r="F10" s="1">
        <v>7660449.3114037346</v>
      </c>
      <c r="G10" s="1"/>
      <c r="H10" s="2">
        <f t="shared" si="0"/>
        <v>0.37505472939936557</v>
      </c>
    </row>
    <row r="11" spans="1:8" x14ac:dyDescent="0.3">
      <c r="B11">
        <f t="shared" si="1"/>
        <v>2019</v>
      </c>
      <c r="C11" s="1">
        <v>11492712.846985606</v>
      </c>
      <c r="D11" s="1"/>
      <c r="F11" s="1">
        <v>8377033.0556076309</v>
      </c>
      <c r="G11" s="1"/>
      <c r="H11" s="2">
        <f t="shared" si="0"/>
        <v>0.37193118025149996</v>
      </c>
    </row>
    <row r="12" spans="1:8" x14ac:dyDescent="0.3">
      <c r="B12">
        <f t="shared" si="1"/>
        <v>2020</v>
      </c>
      <c r="C12" s="1">
        <v>12390727.669068733</v>
      </c>
      <c r="D12" s="1"/>
      <c r="F12" s="1">
        <v>9042920.2227741461</v>
      </c>
      <c r="G12" s="1"/>
      <c r="H12" s="2">
        <f t="shared" si="0"/>
        <v>0.37021309088443566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Normal="100" workbookViewId="0">
      <selection activeCell="D15" sqref="D15"/>
    </sheetView>
  </sheetViews>
  <sheetFormatPr defaultRowHeight="15" x14ac:dyDescent="0.25"/>
  <cols>
    <col min="1" max="1" width="0.28515625" customWidth="1"/>
    <col min="3" max="3" width="12.28515625" bestFit="1" customWidth="1"/>
    <col min="4" max="4" width="10.28515625" bestFit="1" customWidth="1"/>
    <col min="6" max="6" width="12.28515625" customWidth="1"/>
    <col min="11" max="11" width="12.5703125" customWidth="1"/>
  </cols>
  <sheetData>
    <row r="1" spans="1:15" ht="14.45" x14ac:dyDescent="0.3">
      <c r="B1" s="7" t="s">
        <v>14</v>
      </c>
    </row>
    <row r="2" spans="1:15" ht="14.45" x14ac:dyDescent="0.3">
      <c r="B2" s="7" t="s">
        <v>13</v>
      </c>
    </row>
    <row r="4" spans="1:15" ht="14.45" x14ac:dyDescent="0.3">
      <c r="C4" t="s">
        <v>7</v>
      </c>
      <c r="F4" t="s">
        <v>8</v>
      </c>
      <c r="I4" t="s">
        <v>10</v>
      </c>
      <c r="L4" t="s">
        <v>10</v>
      </c>
    </row>
    <row r="5" spans="1:15" ht="14.45" x14ac:dyDescent="0.3">
      <c r="C5" t="s">
        <v>5</v>
      </c>
      <c r="D5" t="s">
        <v>6</v>
      </c>
      <c r="F5" t="str">
        <f>C5</f>
        <v>NEL</v>
      </c>
      <c r="G5" t="str">
        <f>D5</f>
        <v>SP</v>
      </c>
      <c r="I5" t="str">
        <f>F5</f>
        <v>NEL</v>
      </c>
      <c r="J5" t="str">
        <f>G5</f>
        <v>SP</v>
      </c>
      <c r="L5" s="6" t="str">
        <f>I5</f>
        <v>NEL</v>
      </c>
      <c r="M5" s="6" t="str">
        <f>J5</f>
        <v>SP</v>
      </c>
      <c r="O5" t="s">
        <v>9</v>
      </c>
    </row>
    <row r="7" spans="1:15" ht="14.45" x14ac:dyDescent="0.3">
      <c r="A7" t="s">
        <v>11</v>
      </c>
      <c r="B7">
        <v>2015</v>
      </c>
      <c r="C7" s="1">
        <v>-6998167.0807205234</v>
      </c>
      <c r="D7" s="1">
        <v>-1714.2693245666803</v>
      </c>
      <c r="F7" s="4">
        <v>117907706.19186267</v>
      </c>
      <c r="G7" s="4">
        <v>23105.769677498894</v>
      </c>
      <c r="I7" s="2">
        <f t="shared" ref="I7:I10" si="0">C7/F7</f>
        <v>-5.9352923627679709E-2</v>
      </c>
      <c r="J7" s="2">
        <f t="shared" ref="J7:J10" si="1">D7/G7</f>
        <v>-7.4192262300445594E-2</v>
      </c>
      <c r="L7" s="5"/>
      <c r="M7" s="5"/>
    </row>
    <row r="8" spans="1:15" ht="14.45" x14ac:dyDescent="0.3">
      <c r="B8">
        <f t="shared" ref="B8:B10" si="2">B7+1</f>
        <v>2016</v>
      </c>
      <c r="C8" s="1">
        <v>-8555478.1032741796</v>
      </c>
      <c r="D8" s="1">
        <v>-1943.9054781477842</v>
      </c>
      <c r="F8" s="4">
        <v>119644060.11408594</v>
      </c>
      <c r="G8" s="4">
        <v>24117.58135384434</v>
      </c>
      <c r="I8" s="2">
        <f t="shared" si="0"/>
        <v>-7.1507754711066726E-2</v>
      </c>
      <c r="J8" s="2">
        <f t="shared" si="1"/>
        <v>-8.0601178436075879E-2</v>
      </c>
      <c r="L8" s="5">
        <f t="shared" ref="L8:M10" si="3">I8-I$7</f>
        <v>-1.2154831083387017E-2</v>
      </c>
      <c r="M8" s="5">
        <f t="shared" si="3"/>
        <v>-6.4089161356302854E-3</v>
      </c>
      <c r="O8" s="5">
        <f>L8-M8</f>
        <v>-5.745914947756732E-3</v>
      </c>
    </row>
    <row r="9" spans="1:15" ht="14.45" x14ac:dyDescent="0.3">
      <c r="B9">
        <f t="shared" si="2"/>
        <v>2017</v>
      </c>
      <c r="C9" s="1">
        <v>-9619510.195091093</v>
      </c>
      <c r="D9" s="1">
        <v>-2173.48882570876</v>
      </c>
      <c r="F9" s="4">
        <v>118929391.25440854</v>
      </c>
      <c r="G9" s="4">
        <v>24255.516471412255</v>
      </c>
      <c r="I9" s="2">
        <f t="shared" si="0"/>
        <v>-8.0884212839477651E-2</v>
      </c>
      <c r="J9" s="2">
        <f t="shared" si="1"/>
        <v>-8.9608020850450706E-2</v>
      </c>
      <c r="L9" s="5">
        <f t="shared" si="3"/>
        <v>-2.1531289211797942E-2</v>
      </c>
      <c r="M9" s="5">
        <f t="shared" si="3"/>
        <v>-1.5415758550005113E-2</v>
      </c>
      <c r="O9" s="5">
        <f t="shared" ref="O9:O10" si="4">L9-M9</f>
        <v>-6.1155306617928298E-3</v>
      </c>
    </row>
    <row r="10" spans="1:15" ht="14.45" x14ac:dyDescent="0.3">
      <c r="B10">
        <f t="shared" si="2"/>
        <v>2018</v>
      </c>
      <c r="C10" s="1">
        <v>-10533537.054969819</v>
      </c>
      <c r="D10" s="1">
        <v>-2394.7330878447647</v>
      </c>
      <c r="F10" s="4">
        <v>119748222.65093467</v>
      </c>
      <c r="G10" s="4">
        <v>24501.23117971986</v>
      </c>
      <c r="I10" s="2">
        <f t="shared" si="0"/>
        <v>-8.796403672457849E-2</v>
      </c>
      <c r="J10" s="2">
        <f t="shared" si="1"/>
        <v>-9.7739296049209612E-2</v>
      </c>
      <c r="L10" s="5">
        <f t="shared" si="3"/>
        <v>-2.8611113096898781E-2</v>
      </c>
      <c r="M10" s="5">
        <f t="shared" si="3"/>
        <v>-2.3547033748764018E-2</v>
      </c>
      <c r="O10" s="5">
        <f t="shared" si="4"/>
        <v>-5.0640793481347632E-3</v>
      </c>
    </row>
    <row r="11" spans="1:15" ht="14.45" x14ac:dyDescent="0.3">
      <c r="C11" s="1"/>
      <c r="F11" s="4"/>
    </row>
    <row r="15" spans="1:15" ht="14.45" x14ac:dyDescent="0.3">
      <c r="C15" s="1"/>
      <c r="F15" s="4"/>
      <c r="G15" s="4"/>
      <c r="I15" s="2"/>
      <c r="J15" s="2"/>
    </row>
    <row r="16" spans="1:15" ht="14.45" x14ac:dyDescent="0.3">
      <c r="C16" s="1"/>
      <c r="D16" s="4"/>
      <c r="F16" s="4"/>
      <c r="G16" s="4"/>
      <c r="I16" s="2"/>
      <c r="J16" s="2"/>
      <c r="L16" s="5"/>
      <c r="M16" s="5"/>
      <c r="O16" s="5"/>
    </row>
    <row r="17" spans="3:15" ht="14.45" x14ac:dyDescent="0.3">
      <c r="C17" s="1"/>
      <c r="D17" s="4"/>
      <c r="F17" s="4"/>
      <c r="G17" s="4"/>
      <c r="I17" s="2"/>
      <c r="J17" s="2"/>
      <c r="L17" s="5"/>
      <c r="M17" s="5"/>
      <c r="O17" s="5"/>
    </row>
    <row r="18" spans="3:15" x14ac:dyDescent="0.25">
      <c r="C18" s="1"/>
      <c r="D18" s="4"/>
      <c r="F18" s="4"/>
      <c r="G18" s="4"/>
      <c r="I18" s="2"/>
      <c r="J18" s="2"/>
      <c r="L18" s="5"/>
      <c r="M18" s="5"/>
      <c r="O18" s="5"/>
    </row>
  </sheetData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2016-08-01T15:02:26Z</dcterms:created>
  <dcterms:modified xsi:type="dcterms:W3CDTF">2016-08-01T15:02:28Z</dcterms:modified>
</cp:coreProperties>
</file>