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88" windowWidth="19416" windowHeight="8412"/>
  </bookViews>
  <sheets>
    <sheet name="Clause_Income_Statement" sheetId="1" r:id="rId1"/>
  </sheets>
  <definedNames>
    <definedName name="_xlnm.Print_Area" localSheetId="0">Clause_Income_Statement!$A$3:$L$153</definedName>
    <definedName name="_xlnm.Print_Titles" localSheetId="0">Clause_Income_Statement!$A:$A,Clause_Income_Statement!$3:$6</definedName>
  </definedNames>
  <calcPr calcId="145621"/>
</workbook>
</file>

<file path=xl/calcChain.xml><?xml version="1.0" encoding="utf-8"?>
<calcChain xmlns="http://schemas.openxmlformats.org/spreadsheetml/2006/main">
  <c r="T10" i="1" l="1"/>
  <c r="T11" i="1"/>
  <c r="X25" i="1" l="1"/>
  <c r="X26" i="1"/>
  <c r="X27" i="1"/>
  <c r="X28" i="1"/>
  <c r="X29" i="1"/>
  <c r="X30" i="1"/>
  <c r="X31" i="1"/>
  <c r="X32" i="1"/>
  <c r="X33" i="1"/>
  <c r="X34" i="1"/>
  <c r="X19" i="1"/>
  <c r="X20" i="1"/>
  <c r="X21" i="1"/>
  <c r="X22" i="1"/>
  <c r="X23" i="1"/>
  <c r="X24" i="1"/>
  <c r="X18" i="1"/>
  <c r="X17" i="1"/>
  <c r="V34" i="1"/>
  <c r="S30" i="1"/>
  <c r="S29" i="1"/>
  <c r="V32" i="1"/>
  <c r="R15" i="1" l="1"/>
  <c r="R11" i="1" l="1"/>
  <c r="S11" i="1" l="1"/>
  <c r="W14" i="1" l="1"/>
  <c r="W13" i="1"/>
  <c r="W12" i="1"/>
  <c r="W11" i="1"/>
  <c r="W10" i="1"/>
  <c r="W9" i="1"/>
  <c r="V14" i="1"/>
  <c r="V13" i="1"/>
  <c r="V12" i="1"/>
  <c r="V11" i="1"/>
  <c r="V10" i="1"/>
  <c r="V9" i="1"/>
  <c r="U14" i="1"/>
  <c r="U13" i="1"/>
  <c r="U12" i="1"/>
  <c r="U11" i="1"/>
  <c r="U10" i="1"/>
  <c r="U9" i="1"/>
  <c r="T14" i="1"/>
  <c r="T13" i="1"/>
  <c r="T12" i="1"/>
  <c r="T9" i="1"/>
  <c r="S14" i="1"/>
  <c r="S13" i="1"/>
  <c r="S12" i="1"/>
  <c r="S10" i="1"/>
  <c r="S9" i="1"/>
  <c r="R30" i="1"/>
  <c r="R29" i="1"/>
  <c r="R34" i="1"/>
  <c r="R33" i="1"/>
  <c r="R32" i="1"/>
  <c r="R31" i="1"/>
  <c r="R27" i="1"/>
  <c r="R26" i="1"/>
  <c r="R25" i="1"/>
  <c r="R23" i="1"/>
  <c r="R24" i="1"/>
  <c r="R22" i="1"/>
  <c r="R21" i="1"/>
  <c r="R20" i="1"/>
  <c r="R19" i="1"/>
  <c r="R18" i="1"/>
  <c r="R17" i="1"/>
  <c r="R14" i="1"/>
  <c r="R12" i="1"/>
  <c r="R13" i="1"/>
  <c r="R10" i="1"/>
  <c r="R9" i="1"/>
  <c r="X12" i="1" l="1"/>
  <c r="X10" i="1"/>
  <c r="X14" i="1"/>
  <c r="X9" i="1"/>
  <c r="X13" i="1"/>
  <c r="X11" i="1"/>
</calcChain>
</file>

<file path=xl/sharedStrings.xml><?xml version="1.0" encoding="utf-8"?>
<sst xmlns="http://schemas.openxmlformats.org/spreadsheetml/2006/main" count="195" uniqueCount="194">
  <si>
    <t>Clause Income Statement</t>
  </si>
  <si>
    <t>Base</t>
  </si>
  <si>
    <t>Fuel</t>
  </si>
  <si>
    <t>Conservation</t>
  </si>
  <si>
    <t>Environmental</t>
  </si>
  <si>
    <t>Franchise</t>
  </si>
  <si>
    <t>Capacity</t>
  </si>
  <si>
    <t>New Nuclear</t>
  </si>
  <si>
    <t>Gross Receipts Tax</t>
  </si>
  <si>
    <t>Storm Recovery</t>
  </si>
  <si>
    <t>Total Clause</t>
  </si>
  <si>
    <t>Total</t>
  </si>
  <si>
    <t>2017</t>
  </si>
  <si>
    <t/>
  </si>
  <si>
    <t>Net Operating Income</t>
  </si>
  <si>
    <t>Operating Revenues</t>
  </si>
  <si>
    <t>Other Base Revenues</t>
  </si>
  <si>
    <t>450-Forfeited Discounts</t>
  </si>
  <si>
    <t>9450400: Forfeited Disc-Field Collections Charge</t>
  </si>
  <si>
    <t>9450500: Forfeited Disc-Late Pymt-Retail Accounts</t>
  </si>
  <si>
    <t>9456000: Other Electric Revenues</t>
  </si>
  <si>
    <t>9456145: Oth Elec Rev-Regulator Service</t>
  </si>
  <si>
    <t>9456211: Oth Elec Rev-Transm Srce Demand LTF</t>
  </si>
  <si>
    <t>9456212: Oth Elec Rev-Trans Serv Radial Line Ch</t>
  </si>
  <si>
    <t>9456213: Oth Elec Rev-Transm Srce Demand-STF &amp; NF</t>
  </si>
  <si>
    <t>9456221: Oth Elec Rev-Trans Scheduling-LTF</t>
  </si>
  <si>
    <t>9456222: Oth Elec Revenue-Reactive &amp; Voltage</t>
  </si>
  <si>
    <t>9456223: Oth Elec Rev-Trans Scheduling-STF &amp; NF</t>
  </si>
  <si>
    <t>9456224: Oth Elec Rev-AncillarySrvc-RegulationSrv</t>
  </si>
  <si>
    <t>9456249: Oth Elec Rev-Unreserved Use Penalty</t>
  </si>
  <si>
    <t>9456400: Oth Elec Rev-OUC/FMPA Use Chg Recov</t>
  </si>
  <si>
    <t>Sub-Total 450-Forfeited Discounts</t>
  </si>
  <si>
    <t>451-Miscellaneous Service Charges</t>
  </si>
  <si>
    <t>9451000: Misc Serv Revenues</t>
  </si>
  <si>
    <t>9451001: Misc Service Revs-Current Diversion Chrg</t>
  </si>
  <si>
    <t>9451002: Misc Service Revs-Initial Service Chrgs</t>
  </si>
  <si>
    <t>9451003: Misc Service Revs-Connection Service Chrg</t>
  </si>
  <si>
    <t>9451004: Misc Service Revs-Return Payment Chrgs</t>
  </si>
  <si>
    <t>9451005: Misc Service Revs-Reconnect Service Chrg</t>
  </si>
  <si>
    <t>9451100: Misc Serv Revenues-TempContr,Q Facil,Intercnt Pro</t>
  </si>
  <si>
    <t>Sub-Total 451-Miscellaneous Service Charges</t>
  </si>
  <si>
    <t>454-Rent From Electric Property</t>
  </si>
  <si>
    <t>9454000: Rent From Electric Property</t>
  </si>
  <si>
    <t>9454020: Rent From Electric Property-Affiliates</t>
  </si>
  <si>
    <t>9454100: Rent From Electric Property-Future Use Property</t>
  </si>
  <si>
    <t>9454200: Rent From Electric Property-Leased</t>
  </si>
  <si>
    <t>9454300: Rent From Electric Property- CATVAttachments</t>
  </si>
  <si>
    <t>9454400: Rent From Electric Property- Pole Attachments</t>
  </si>
  <si>
    <t>Sub-Total 454-Rent From Electric Property</t>
  </si>
  <si>
    <t>Sales For Resale-Non Clause Recoverable</t>
  </si>
  <si>
    <t>9447210: Sales For Resale-Non-Clause Recoverable</t>
  </si>
  <si>
    <t>Sub-Total Sales For Resale-Non Clause Recoverable</t>
  </si>
  <si>
    <t>Wholesale Base Revenue</t>
  </si>
  <si>
    <t>Other Elect Rev-Unbilled Rev-FERC</t>
  </si>
  <si>
    <t>9456930: Oth Elect Rev-Unbilled Rev-FERC</t>
  </si>
  <si>
    <t>Sub-Total Other Elect Rev-Unbilled Rev-FERC</t>
  </si>
  <si>
    <t>Sales for Resale A01 Base</t>
  </si>
  <si>
    <t>9447001: Sales for Resale-A01 Base</t>
  </si>
  <si>
    <t>9447x01: 9447x01</t>
  </si>
  <si>
    <t>Sub-Total Sales for Resale A01 Base</t>
  </si>
  <si>
    <t>Total Sales of Electricity</t>
  </si>
  <si>
    <t>447-Interchange Power Sales</t>
  </si>
  <si>
    <t>9447110: Sales for Resale-Recov Intchg Pwr A04Fuel</t>
  </si>
  <si>
    <t>9447116: Sales for Resale-Non-Broker Sls A04 Fuel</t>
  </si>
  <si>
    <t>9447120: Sales For Resale-Capac Revs A05 Capacity</t>
  </si>
  <si>
    <t>9447122: Sales For Resale-EstTransmisSrvc-A05 Capac</t>
  </si>
  <si>
    <t>9447123: Sales For Resale-TransmSrvcContra-A05Capac</t>
  </si>
  <si>
    <t>9447124: Sales For Resale-Transmis Srvc-A05 Capac</t>
  </si>
  <si>
    <t>9447125: Sales For Resale-SchSysCntrl Disp A05Capac</t>
  </si>
  <si>
    <t>9447126: Sales For Resale-React&amp;Volt Cntrl A05Capac</t>
  </si>
  <si>
    <t>Sub-Total 447-Interchange Power Sales</t>
  </si>
  <si>
    <t>Sales of Electricity</t>
  </si>
  <si>
    <t>9440001: Residential Sales-A01 Base</t>
  </si>
  <si>
    <t>9440002: Residential Sales-A02 Conservation</t>
  </si>
  <si>
    <t>9440003: Residential Sales-A03 Storm Recovery</t>
  </si>
  <si>
    <t>9440004: Residential Sales-A04 Fuel</t>
  </si>
  <si>
    <t>9440005: Residential Sales-A05 Capacity</t>
  </si>
  <si>
    <t>9440008: Residential Sales-A08 Environmental</t>
  </si>
  <si>
    <t>9440014: Residential Sales-A14 Gross Receipts Tax</t>
  </si>
  <si>
    <t>9440015: Residential Sales-A15 Franchise Tax</t>
  </si>
  <si>
    <t>9440300: Residential Sales-A02Conserv-Load Control Credits</t>
  </si>
  <si>
    <t>9442101: Commercial Sales-A01 Base</t>
  </si>
  <si>
    <t>9442102: Commercial Sales-A02 Conservation</t>
  </si>
  <si>
    <t>9442103: Commercial Sales-A03 Storm Recovery</t>
  </si>
  <si>
    <t>9442104: Commercial Sales-A04 Fuel</t>
  </si>
  <si>
    <t>9442105: Commercial Sales-A05 Capacity</t>
  </si>
  <si>
    <t>9442108: Commercial Sales-A08 Environmental</t>
  </si>
  <si>
    <t>9442114: Commercial Sales-A14 Gross Receipts Tax</t>
  </si>
  <si>
    <t>9442115: Commerc Pub Auth Sales-A15 Franchise Tax</t>
  </si>
  <si>
    <t>9442201: Industrial Sales-A01 Base</t>
  </si>
  <si>
    <t>9442202: Industrial Sales-A02 Conservation</t>
  </si>
  <si>
    <t>9442203: Industrial Sales-A03 Storm Recovery</t>
  </si>
  <si>
    <t>9442204: Industrial Sales-A04 Fuel</t>
  </si>
  <si>
    <t>9442205: Industrial Sales-A05 Capacity</t>
  </si>
  <si>
    <t>9442208: Industrial Sale-A08 Environmental</t>
  </si>
  <si>
    <t>9442214: Industrial Sales-A14 Gross Receipts Tax</t>
  </si>
  <si>
    <t>9442215: Industrial Sales-A15 FranchiseTax</t>
  </si>
  <si>
    <t>9442300: Comm &amp; Industr Sales-Recv Incent-A02 Consv</t>
  </si>
  <si>
    <t>9442330: Comm &amp; Industr Sales-CILC Offset</t>
  </si>
  <si>
    <t>9442340: Comm &amp; IndustSales-C/I Dem Red Inc A02 Cons</t>
  </si>
  <si>
    <t>9442360: Comm &amp; Indust Sales-C/I Dem Red Inc</t>
  </si>
  <si>
    <t>9444001: Public Str &amp; Hwy Lighting-A01 Base</t>
  </si>
  <si>
    <t>9444002: Public Str &amp; Hwy Lighting-A02 Conservatn</t>
  </si>
  <si>
    <t>9444003: Public Str &amp; Hwy Lighting-A03 Storm Recov</t>
  </si>
  <si>
    <t>9444004: Public Str &amp; Hwy Lighting-A04 Fuel</t>
  </si>
  <si>
    <t>9444005: Public Str &amp; Hwy Lighting-A05 Capacity</t>
  </si>
  <si>
    <t>9444008: Public Str &amp; Hwy Lighting-A08Environment</t>
  </si>
  <si>
    <t>9444014: Public Str &amp; Hwy Lighting-A14 Gross RcptsTax</t>
  </si>
  <si>
    <t>9444015: Public Str &amp; Hwy Lighting-A15 Franch Tax</t>
  </si>
  <si>
    <t>9445001: Oth Sales to Public Auth-A01 Base</t>
  </si>
  <si>
    <t>9445002: Oth Sales to Public Auth-A02 Conservatn</t>
  </si>
  <si>
    <t>9445003: Oth Sales to Public Auth-A03 Storm Recov</t>
  </si>
  <si>
    <t>9445004: Oth Sales to Public Auth-A04 Fuel</t>
  </si>
  <si>
    <t>9445005: Oth Sales to Public Auth-A05 Capacity</t>
  </si>
  <si>
    <t>9445008: Oth Sales to Public Auth-A08 Environment</t>
  </si>
  <si>
    <t>9445014: Oth Sales to Pub Auth-A14 Gross RcptsTax</t>
  </si>
  <si>
    <t>9445015: Oth Sales to Public Auth-A15 Franch Tax</t>
  </si>
  <si>
    <t>9446001: Sales to RR/Railways-A01 Base</t>
  </si>
  <si>
    <t>9446002: Sales to RR/Railways-A02 Conservation</t>
  </si>
  <si>
    <t>9446003: Sales to RR/Railways-A03 Storm Recovery</t>
  </si>
  <si>
    <t>9446004: Sales to RR/Railways-A04 Fuel</t>
  </si>
  <si>
    <t>9446005: Sales to RR/Railways-A05 Capacity</t>
  </si>
  <si>
    <t>9446008: Sales to RR/Railways-A08 Envrionmental</t>
  </si>
  <si>
    <t>9446014: Sales to RR/Railways-A14 Gross RcptsTax</t>
  </si>
  <si>
    <t>9446015: Sales to RR/Railways-A15 Franchise Tax</t>
  </si>
  <si>
    <t>9447004: Sales for Resale-A04 Fuel</t>
  </si>
  <si>
    <t>9447010: Sales for Resale-Other Long Term</t>
  </si>
  <si>
    <t>Sub-Total Sales of Electricity</t>
  </si>
  <si>
    <t>Other Operating Revenues</t>
  </si>
  <si>
    <t>456-Deferred Revenues</t>
  </si>
  <si>
    <t>9456943: Other Electric Rev-Defrd SWAPC CPRC-A05 Capacity</t>
  </si>
  <si>
    <t>9456944: Oth Elect Rev-Defrd Rev-OverRec-A05Capac</t>
  </si>
  <si>
    <t>9456970: Oth Elect Rev-Deferred Revs-A02Consv</t>
  </si>
  <si>
    <t>9456980: Oth Elect Rev-Fuel Rev Defer-FERC A04Fuel</t>
  </si>
  <si>
    <t>9456983: Oth Elect Rev-Deferred-A08  Environ</t>
  </si>
  <si>
    <t>9456984: Oth Elect Rev-Fuel Rev - GPIF A04 Fuel</t>
  </si>
  <si>
    <t>9456990: Oth Elect Rev-Over Recov Fuel-FPSC A04Fuel</t>
  </si>
  <si>
    <t>Sub-Total 456-Deferred Revenues</t>
  </si>
  <si>
    <t>456-Other Misc Serv &amp; Elec Revnues</t>
  </si>
  <si>
    <t>9456225: Oth Elec Rev-Energy Imbal Serv A04 Fuel</t>
  </si>
  <si>
    <t>9456230: Oth Elec Rev-Engy Imbal Pen Rev-A04 Fuel</t>
  </si>
  <si>
    <t>9456231: Oth Elec Rev-Engy Imbal Pen Ref-A04 Fuel</t>
  </si>
  <si>
    <t>9456232: Oth Elec Rev-Unreserved Use Penalty Revs</t>
  </si>
  <si>
    <t>Sub-Total 456-Other Misc Serv &amp; Elec Revnues</t>
  </si>
  <si>
    <t>456-Unbilled Revenues</t>
  </si>
  <si>
    <t>9456920: Oth Elect Rev-Unbilled Rev-FPSC</t>
  </si>
  <si>
    <t>Sub-Total 456-Unbilled Revenues</t>
  </si>
  <si>
    <t>Per Books</t>
  </si>
  <si>
    <t>Fuel Adjustments</t>
  </si>
  <si>
    <t>Conservation Adjustments</t>
  </si>
  <si>
    <t>Franchise Fee Adjustments</t>
  </si>
  <si>
    <t>Other (ECRC, CPRC &amp; Storm Charge) Adjustments</t>
  </si>
  <si>
    <t>Other (GRT &amp; Interchg) Adjustments</t>
  </si>
  <si>
    <t>2</t>
  </si>
  <si>
    <t>440   Residential Sales</t>
  </si>
  <si>
    <t>3</t>
  </si>
  <si>
    <t>442   Commercial Sales</t>
  </si>
  <si>
    <t>4</t>
  </si>
  <si>
    <t>442   Industrial Sales</t>
  </si>
  <si>
    <t>5</t>
  </si>
  <si>
    <t>444   Public Street &amp; Highway Lighting</t>
  </si>
  <si>
    <t>6</t>
  </si>
  <si>
    <t>445   Other Sales to Public Authorities</t>
  </si>
  <si>
    <t>7</t>
  </si>
  <si>
    <t>446   Sales to Railroads &amp; Railways</t>
  </si>
  <si>
    <t>9</t>
  </si>
  <si>
    <t>447   Sales for Resale</t>
  </si>
  <si>
    <t>450   Field Collection Late Payment Charges</t>
  </si>
  <si>
    <t>451   Misc. Svc. Revenue - Initial Connection</t>
  </si>
  <si>
    <t>451   Misc. Svc. Revenue - Reconnect after Non-Pay</t>
  </si>
  <si>
    <t>451   Misc. Svc. Revenue - Connect/Disconnect</t>
  </si>
  <si>
    <t>451   Misc. Svc. Revenue - Returned Customer Checks</t>
  </si>
  <si>
    <t>451   Misc. Svc. Revenue - Current Diversion Penalty</t>
  </si>
  <si>
    <t>451   Misc. Svc. Revenue - Other Billings</t>
  </si>
  <si>
    <t>451   Misc. Svc. Revenue - Reimbursements - Other</t>
  </si>
  <si>
    <t>454   Rent from Electric Property - General</t>
  </si>
  <si>
    <t>454   Rent from Electric Property - Future Use / Plt in Ser</t>
  </si>
  <si>
    <t>454   Rent from Electric Property - Pole Attachments</t>
  </si>
  <si>
    <t>456   Oth Electric Rev.  -  Transmission</t>
  </si>
  <si>
    <t>P2/1</t>
  </si>
  <si>
    <t>456   Oth Electric Rev.  -  Miscellaneous</t>
  </si>
  <si>
    <t>P2/2</t>
  </si>
  <si>
    <t>456   Oth Electric Rev. - Deferred Conservation Revenues</t>
  </si>
  <si>
    <t>P2/3</t>
  </si>
  <si>
    <t>456   Oth Electric Rev.  -  Deferred ECRC Revenues</t>
  </si>
  <si>
    <t>P2/4</t>
  </si>
  <si>
    <t>456   Oth Electric Rev.  -  Unbilled Revenue</t>
  </si>
  <si>
    <t>P2/5</t>
  </si>
  <si>
    <t>P2/6</t>
  </si>
  <si>
    <t>456 Oth Electric Rev. - Deferred Capacity Revenues</t>
  </si>
  <si>
    <t>Total Adjusted</t>
  </si>
  <si>
    <t>FPLM: 2016 Rate Case v3</t>
  </si>
  <si>
    <t>OPC 010892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</si>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</sst>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2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6BA8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5"/>
    </xf>
    <xf numFmtId="0" fontId="11" fillId="0" borderId="0" xfId="0" applyFont="1" applyAlignment="1">
      <alignment horizontal="left" indent="6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3"/>
    </xf>
    <xf numFmtId="164" fontId="14" fillId="0" borderId="2" xfId="0" applyNumberFormat="1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indent="1"/>
    </xf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indent="1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>
      <alignment horizontal="left" indent="1"/>
    </xf>
    <xf numFmtId="0" fontId="16" fillId="6" borderId="0" xfId="0" applyFont="1" applyFill="1" applyAlignment="1">
      <alignment horizontal="center"/>
    </xf>
    <xf numFmtId="0" fontId="16" fillId="6" borderId="0" xfId="0" applyFont="1" applyFill="1" applyAlignment="1">
      <alignment horizontal="left" indent="1"/>
    </xf>
    <xf numFmtId="0" fontId="16" fillId="7" borderId="0" xfId="0" applyFont="1" applyFill="1" applyAlignment="1">
      <alignment horizontal="center"/>
    </xf>
    <xf numFmtId="0" fontId="16" fillId="7" borderId="0" xfId="0" applyFont="1" applyFill="1" applyAlignment="1">
      <alignment horizontal="left" indent="1"/>
    </xf>
    <xf numFmtId="0" fontId="16" fillId="8" borderId="0" xfId="0" applyFont="1" applyFill="1" applyAlignment="1">
      <alignment horizontal="center"/>
    </xf>
    <xf numFmtId="0" fontId="16" fillId="8" borderId="0" xfId="0" applyFont="1" applyFill="1" applyAlignment="1">
      <alignment horizontal="left" indent="1"/>
    </xf>
    <xf numFmtId="0" fontId="0" fillId="0" borderId="0" xfId="0" applyFill="1"/>
    <xf numFmtId="0" fontId="16" fillId="9" borderId="0" xfId="0" applyFont="1" applyFill="1" applyAlignment="1">
      <alignment horizontal="center"/>
    </xf>
    <xf numFmtId="0" fontId="16" fillId="9" borderId="0" xfId="0" applyFont="1" applyFill="1" applyAlignment="1">
      <alignment horizontal="left" indent="1"/>
    </xf>
    <xf numFmtId="0" fontId="16" fillId="10" borderId="0" xfId="0" applyFont="1" applyFill="1" applyAlignment="1">
      <alignment horizontal="center"/>
    </xf>
    <xf numFmtId="0" fontId="16" fillId="10" borderId="0" xfId="0" applyFont="1" applyFill="1" applyAlignment="1">
      <alignment horizontal="left" indent="1"/>
    </xf>
    <xf numFmtId="0" fontId="16" fillId="11" borderId="0" xfId="0" applyFont="1" applyFill="1" applyAlignment="1">
      <alignment horizontal="left" indent="1"/>
    </xf>
    <xf numFmtId="0" fontId="16" fillId="12" borderId="0" xfId="0" applyFont="1" applyFill="1" applyAlignment="1">
      <alignment horizontal="center"/>
    </xf>
    <xf numFmtId="0" fontId="16" fillId="12" borderId="0" xfId="0" applyFont="1" applyFill="1" applyAlignment="1">
      <alignment horizontal="left" indent="1"/>
    </xf>
    <xf numFmtId="0" fontId="16" fillId="13" borderId="0" xfId="0" applyFont="1" applyFill="1" applyAlignment="1">
      <alignment horizontal="center"/>
    </xf>
    <xf numFmtId="0" fontId="16" fillId="13" borderId="0" xfId="0" applyFont="1" applyFill="1" applyAlignment="1">
      <alignment horizontal="left" indent="1"/>
    </xf>
    <xf numFmtId="0" fontId="16" fillId="14" borderId="0" xfId="0" applyFont="1" applyFill="1" applyAlignment="1">
      <alignment horizontal="center"/>
    </xf>
    <xf numFmtId="0" fontId="16" fillId="14" borderId="0" xfId="0" applyFont="1" applyFill="1" applyAlignment="1">
      <alignment horizontal="left" indent="1"/>
    </xf>
    <xf numFmtId="0" fontId="16" fillId="15" borderId="0" xfId="0" applyFont="1" applyFill="1" applyAlignment="1">
      <alignment horizontal="center"/>
    </xf>
    <xf numFmtId="0" fontId="16" fillId="15" borderId="0" xfId="0" applyFont="1" applyFill="1" applyAlignment="1">
      <alignment horizontal="left" indent="1"/>
    </xf>
    <xf numFmtId="0" fontId="16" fillId="16" borderId="0" xfId="0" applyFont="1" applyFill="1" applyAlignment="1">
      <alignment horizontal="center"/>
    </xf>
    <xf numFmtId="0" fontId="16" fillId="16" borderId="0" xfId="0" applyFont="1" applyFill="1" applyAlignment="1">
      <alignment horizontal="left" indent="1"/>
    </xf>
    <xf numFmtId="37" fontId="0" fillId="0" borderId="0" xfId="0" applyNumberFormat="1"/>
    <xf numFmtId="164" fontId="0" fillId="0" borderId="0" xfId="0" applyNumberFormat="1"/>
    <xf numFmtId="0" fontId="10" fillId="3" borderId="0" xfId="0" applyFont="1" applyFill="1" applyAlignment="1">
      <alignment horizontal="left" indent="6"/>
    </xf>
    <xf numFmtId="0" fontId="10" fillId="2" borderId="0" xfId="0" applyFont="1" applyFill="1" applyAlignment="1">
      <alignment horizontal="left" indent="6"/>
    </xf>
    <xf numFmtId="0" fontId="10" fillId="4" borderId="0" xfId="0" applyFont="1" applyFill="1" applyAlignment="1">
      <alignment horizontal="left" indent="6"/>
    </xf>
    <xf numFmtId="0" fontId="10" fillId="17" borderId="0" xfId="0" applyFont="1" applyFill="1" applyAlignment="1">
      <alignment horizontal="left" indent="6"/>
    </xf>
    <xf numFmtId="0" fontId="10" fillId="13" borderId="0" xfId="0" applyFont="1" applyFill="1" applyAlignment="1">
      <alignment horizontal="left" indent="6"/>
    </xf>
    <xf numFmtId="0" fontId="10" fillId="5" borderId="0" xfId="0" applyFont="1" applyFill="1" applyAlignment="1">
      <alignment horizontal="left" indent="6"/>
    </xf>
    <xf numFmtId="0" fontId="10" fillId="7" borderId="0" xfId="0" applyFont="1" applyFill="1" applyAlignment="1">
      <alignment horizontal="left" indent="6"/>
    </xf>
    <xf numFmtId="164" fontId="16" fillId="6" borderId="0" xfId="0" applyNumberFormat="1" applyFont="1" applyFill="1" applyAlignment="1">
      <alignment horizontal="left" indent="6"/>
    </xf>
    <xf numFmtId="0" fontId="10" fillId="8" borderId="0" xfId="0" applyFont="1" applyFill="1" applyAlignment="1">
      <alignment horizontal="left" indent="6"/>
    </xf>
    <xf numFmtId="0" fontId="10" fillId="18" borderId="0" xfId="0" applyFont="1" applyFill="1" applyAlignment="1">
      <alignment horizontal="left" indent="6"/>
    </xf>
    <xf numFmtId="0" fontId="10" fillId="12" borderId="0" xfId="0" applyFont="1" applyFill="1" applyAlignment="1">
      <alignment horizontal="left" indent="6"/>
    </xf>
    <xf numFmtId="0" fontId="16" fillId="14" borderId="0" xfId="0" applyFont="1" applyFill="1" applyAlignment="1">
      <alignment horizontal="left" indent="6"/>
    </xf>
    <xf numFmtId="0" fontId="10" fillId="16" borderId="0" xfId="0" applyFont="1" applyFill="1" applyAlignment="1">
      <alignment horizontal="left" indent="6"/>
    </xf>
    <xf numFmtId="0" fontId="16" fillId="15" borderId="0" xfId="0" applyFont="1" applyFill="1" applyAlignment="1">
      <alignment horizontal="left" indent="5"/>
    </xf>
    <xf numFmtId="0" fontId="10" fillId="19" borderId="0" xfId="0" applyFont="1" applyFill="1" applyAlignment="1">
      <alignment horizontal="left" indent="6"/>
    </xf>
    <xf numFmtId="0" fontId="10" fillId="9" borderId="0" xfId="0" applyFont="1" applyFill="1" applyAlignment="1">
      <alignment horizontal="left" indent="6"/>
    </xf>
    <xf numFmtId="0" fontId="16" fillId="18" borderId="0" xfId="0" applyFont="1" applyFill="1" applyAlignment="1">
      <alignment horizontal="center"/>
    </xf>
    <xf numFmtId="0" fontId="16" fillId="18" borderId="0" xfId="0" applyFont="1" applyFill="1" applyAlignment="1">
      <alignment horizontal="left" indent="1"/>
    </xf>
    <xf numFmtId="0" fontId="10" fillId="11" borderId="0" xfId="0" applyFont="1" applyFill="1" applyAlignment="1">
      <alignment horizontal="left" indent="6"/>
    </xf>
    <xf numFmtId="0" fontId="10" fillId="10" borderId="0" xfId="0" applyFont="1" applyFill="1" applyAlignment="1">
      <alignment horizontal="left" indent="6"/>
    </xf>
    <xf numFmtId="0" fontId="16" fillId="19" borderId="0" xfId="0" applyFont="1" applyFill="1" applyAlignment="1">
      <alignment horizontal="center"/>
    </xf>
    <xf numFmtId="0" fontId="16" fillId="19" borderId="0" xfId="0" applyFont="1" applyFill="1" applyAlignment="1">
      <alignment horizontal="left" indent="1"/>
    </xf>
    <xf numFmtId="164" fontId="16" fillId="11" borderId="0" xfId="0" applyNumberFormat="1" applyFon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17" fillId="17" borderId="0" xfId="0" applyFont="1" applyFill="1" applyAlignment="1">
      <alignment horizontal="center"/>
    </xf>
    <xf numFmtId="0" fontId="17" fillId="17" borderId="0" xfId="0" applyFont="1" applyFill="1" applyAlignment="1">
      <alignment horizontal="left" indent="1"/>
    </xf>
    <xf numFmtId="164" fontId="17" fillId="17" borderId="0" xfId="0" applyNumberFormat="1" applyFont="1" applyFill="1" applyAlignment="1">
      <alignment horizontal="right"/>
    </xf>
    <xf numFmtId="164" fontId="18" fillId="2" borderId="0" xfId="0" applyNumberFormat="1" applyFont="1" applyFill="1"/>
    <xf numFmtId="37" fontId="18" fillId="2" borderId="0" xfId="0" applyNumberFormat="1" applyFont="1" applyFill="1"/>
    <xf numFmtId="164" fontId="18" fillId="3" borderId="0" xfId="0" applyNumberFormat="1" applyFont="1" applyFill="1"/>
    <xf numFmtId="37" fontId="18" fillId="3" borderId="0" xfId="0" applyNumberFormat="1" applyFont="1" applyFill="1"/>
    <xf numFmtId="164" fontId="18" fillId="4" borderId="0" xfId="0" applyNumberFormat="1" applyFont="1" applyFill="1"/>
    <xf numFmtId="37" fontId="18" fillId="4" borderId="0" xfId="0" applyNumberFormat="1" applyFont="1" applyFill="1"/>
    <xf numFmtId="164" fontId="18" fillId="5" borderId="0" xfId="0" applyNumberFormat="1" applyFont="1" applyFill="1"/>
    <xf numFmtId="37" fontId="18" fillId="5" borderId="0" xfId="0" applyNumberFormat="1" applyFont="1" applyFill="1"/>
    <xf numFmtId="164" fontId="18" fillId="6" borderId="0" xfId="0" applyNumberFormat="1" applyFont="1" applyFill="1"/>
    <xf numFmtId="37" fontId="18" fillId="6" borderId="0" xfId="0" applyNumberFormat="1" applyFont="1" applyFill="1"/>
    <xf numFmtId="164" fontId="18" fillId="7" borderId="0" xfId="0" applyNumberFormat="1" applyFont="1" applyFill="1"/>
    <xf numFmtId="37" fontId="18" fillId="7" borderId="0" xfId="0" applyNumberFormat="1" applyFont="1" applyFill="1"/>
    <xf numFmtId="164" fontId="18" fillId="8" borderId="0" xfId="0" applyNumberFormat="1" applyFont="1" applyFill="1"/>
    <xf numFmtId="37" fontId="18" fillId="8" borderId="0" xfId="0" applyNumberFormat="1" applyFont="1" applyFill="1"/>
    <xf numFmtId="0" fontId="18" fillId="0" borderId="0" xfId="0" applyFont="1" applyFill="1"/>
    <xf numFmtId="0" fontId="18" fillId="0" borderId="0" xfId="0" applyFont="1"/>
    <xf numFmtId="37" fontId="18" fillId="0" borderId="0" xfId="0" applyNumberFormat="1" applyFont="1"/>
    <xf numFmtId="164" fontId="18" fillId="0" borderId="0" xfId="0" applyNumberFormat="1" applyFont="1"/>
    <xf numFmtId="164" fontId="18" fillId="9" borderId="0" xfId="0" applyNumberFormat="1" applyFont="1" applyFill="1"/>
    <xf numFmtId="37" fontId="18" fillId="9" borderId="0" xfId="0" applyNumberFormat="1" applyFont="1" applyFill="1"/>
    <xf numFmtId="164" fontId="18" fillId="10" borderId="0" xfId="0" applyNumberFormat="1" applyFont="1" applyFill="1"/>
    <xf numFmtId="37" fontId="18" fillId="10" borderId="0" xfId="0" applyNumberFormat="1" applyFont="1" applyFill="1"/>
    <xf numFmtId="164" fontId="18" fillId="11" borderId="0" xfId="0" applyNumberFormat="1" applyFont="1" applyFill="1"/>
    <xf numFmtId="37" fontId="18" fillId="11" borderId="0" xfId="0" applyNumberFormat="1" applyFont="1" applyFill="1"/>
    <xf numFmtId="164" fontId="18" fillId="12" borderId="0" xfId="0" applyNumberFormat="1" applyFont="1" applyFill="1"/>
    <xf numFmtId="37" fontId="18" fillId="12" borderId="0" xfId="0" applyNumberFormat="1" applyFont="1" applyFill="1"/>
    <xf numFmtId="164" fontId="18" fillId="19" borderId="0" xfId="0" applyNumberFormat="1" applyFont="1" applyFill="1"/>
    <xf numFmtId="37" fontId="18" fillId="19" borderId="0" xfId="0" applyNumberFormat="1" applyFont="1" applyFill="1"/>
    <xf numFmtId="164" fontId="18" fillId="13" borderId="0" xfId="0" applyNumberFormat="1" applyFont="1" applyFill="1"/>
    <xf numFmtId="37" fontId="18" fillId="13" borderId="0" xfId="0" applyNumberFormat="1" applyFont="1" applyFill="1"/>
    <xf numFmtId="164" fontId="18" fillId="18" borderId="0" xfId="0" applyNumberFormat="1" applyFont="1" applyFill="1"/>
    <xf numFmtId="37" fontId="18" fillId="18" borderId="0" xfId="0" applyNumberFormat="1" applyFont="1" applyFill="1"/>
    <xf numFmtId="164" fontId="18" fillId="14" borderId="0" xfId="0" applyNumberFormat="1" applyFont="1" applyFill="1"/>
    <xf numFmtId="0" fontId="18" fillId="14" borderId="0" xfId="0" applyFont="1" applyFill="1"/>
    <xf numFmtId="164" fontId="18" fillId="15" borderId="0" xfId="0" applyNumberFormat="1" applyFont="1" applyFill="1"/>
    <xf numFmtId="0" fontId="18" fillId="15" borderId="0" xfId="0" applyFont="1" applyFill="1"/>
    <xf numFmtId="164" fontId="18" fillId="16" borderId="0" xfId="0" applyNumberFormat="1" applyFont="1" applyFill="1"/>
    <xf numFmtId="37" fontId="4" fillId="9" borderId="0" xfId="0" applyNumberFormat="1" applyFont="1" applyFill="1" applyAlignment="1">
      <alignment horizontal="right"/>
    </xf>
    <xf numFmtId="37" fontId="4" fillId="18" borderId="0" xfId="0" applyNumberFormat="1" applyFont="1" applyFill="1" applyAlignment="1">
      <alignment horizontal="right"/>
    </xf>
    <xf numFmtId="37" fontId="4" fillId="13" borderId="0" xfId="0" applyNumberFormat="1" applyFont="1" applyFill="1" applyAlignment="1">
      <alignment horizontal="right"/>
    </xf>
    <xf numFmtId="37" fontId="12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10" borderId="0" xfId="0" applyNumberFormat="1" applyFont="1" applyFill="1" applyAlignment="1">
      <alignment horizontal="right"/>
    </xf>
    <xf numFmtId="37" fontId="4" fillId="11" borderId="0" xfId="0" applyNumberFormat="1" applyFont="1" applyFill="1" applyAlignment="1">
      <alignment horizontal="right"/>
    </xf>
    <xf numFmtId="37" fontId="4" fillId="12" borderId="0" xfId="0" applyNumberFormat="1" applyFont="1" applyFill="1" applyAlignment="1">
      <alignment horizontal="right"/>
    </xf>
    <xf numFmtId="37" fontId="4" fillId="19" borderId="0" xfId="0" applyNumberFormat="1" applyFont="1" applyFill="1" applyAlignment="1">
      <alignment horizontal="right"/>
    </xf>
    <xf numFmtId="37" fontId="4" fillId="16" borderId="0" xfId="0" applyNumberFormat="1" applyFont="1" applyFill="1" applyAlignment="1">
      <alignment horizontal="right"/>
    </xf>
    <xf numFmtId="37" fontId="4" fillId="8" borderId="0" xfId="0" applyNumberFormat="1" applyFont="1" applyFill="1" applyAlignment="1">
      <alignment horizontal="right"/>
    </xf>
    <xf numFmtId="37" fontId="4" fillId="2" borderId="0" xfId="0" applyNumberFormat="1" applyFont="1" applyFill="1" applyAlignment="1">
      <alignment horizontal="right"/>
    </xf>
    <xf numFmtId="37" fontId="4" fillId="3" borderId="0" xfId="0" applyNumberFormat="1" applyFont="1" applyFill="1" applyAlignment="1">
      <alignment horizontal="right"/>
    </xf>
    <xf numFmtId="37" fontId="4" fillId="4" borderId="0" xfId="0" applyNumberFormat="1" applyFont="1" applyFill="1" applyAlignment="1">
      <alignment horizontal="right"/>
    </xf>
    <xf numFmtId="37" fontId="4" fillId="5" borderId="0" xfId="0" applyNumberFormat="1" applyFont="1" applyFill="1" applyAlignment="1">
      <alignment horizontal="right"/>
    </xf>
    <xf numFmtId="37" fontId="16" fillId="6" borderId="0" xfId="0" applyNumberFormat="1" applyFont="1" applyFill="1" applyAlignment="1">
      <alignment horizontal="right"/>
    </xf>
    <xf numFmtId="37" fontId="4" fillId="7" borderId="0" xfId="0" applyNumberFormat="1" applyFont="1" applyFill="1" applyAlignment="1">
      <alignment horizontal="right"/>
    </xf>
    <xf numFmtId="37" fontId="4" fillId="17" borderId="0" xfId="0" applyNumberFormat="1" applyFont="1" applyFill="1" applyAlignment="1">
      <alignment horizontal="right"/>
    </xf>
    <xf numFmtId="37" fontId="16" fillId="14" borderId="0" xfId="0" applyNumberFormat="1" applyFont="1" applyFill="1" applyAlignment="1">
      <alignment horizontal="right"/>
    </xf>
    <xf numFmtId="37" fontId="16" fillId="15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/>
    <xf numFmtId="0" fontId="19" fillId="0" borderId="0" xfId="0" applyFont="1"/>
    <xf numFmtId="0" fontId="19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3"/>
  <sheetViews>
    <sheetView showGridLines="0" showZeros="0" tabSelected="1" zoomScale="55" zoomScaleNormal="55" workbookViewId="0">
      <pane xSplit="1" ySplit="6" topLeftCell="B7" activePane="bottomRight" state="frozen"/>
      <selection pane="topRight"/>
      <selection pane="bottomLeft"/>
      <selection pane="bottomRight" activeCell="B1" sqref="A1:XFD2"/>
    </sheetView>
  </sheetViews>
  <sheetFormatPr defaultRowHeight="14.4" x14ac:dyDescent="0.3"/>
  <cols>
    <col min="1" max="1" width="63.33203125" bestFit="1" customWidth="1"/>
    <col min="2" max="12" width="15.6640625" customWidth="1"/>
    <col min="13" max="13" width="10.6640625" bestFit="1" customWidth="1"/>
    <col min="16" max="16" width="8.88671875" style="30"/>
    <col min="17" max="17" width="50.33203125" style="30" bestFit="1" customWidth="1"/>
    <col min="18" max="18" width="16.6640625" customWidth="1"/>
    <col min="19" max="19" width="18" customWidth="1"/>
    <col min="20" max="20" width="17.88671875" customWidth="1"/>
    <col min="21" max="24" width="21.109375" customWidth="1"/>
  </cols>
  <sheetData>
    <row r="1" spans="1:24" s="135" customFormat="1" x14ac:dyDescent="0.3">
      <c r="A1" s="135" t="s">
        <v>192</v>
      </c>
      <c r="P1" s="136"/>
      <c r="Q1" s="136"/>
    </row>
    <row r="2" spans="1:24" s="135" customFormat="1" x14ac:dyDescent="0.3">
      <c r="A2" s="135" t="s">
        <v>193</v>
      </c>
      <c r="P2" s="136"/>
      <c r="Q2" s="136"/>
    </row>
    <row r="3" spans="1:24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4" x14ac:dyDescent="0.3">
      <c r="A4" s="2" t="s">
        <v>191</v>
      </c>
    </row>
    <row r="5" spans="1:24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4" ht="45" customHeight="1" thickBot="1" x14ac:dyDescent="0.3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R6" s="15" t="s">
        <v>147</v>
      </c>
      <c r="S6" s="15" t="s">
        <v>148</v>
      </c>
      <c r="T6" s="15" t="s">
        <v>149</v>
      </c>
      <c r="U6" s="15" t="s">
        <v>150</v>
      </c>
      <c r="V6" s="15" t="s">
        <v>151</v>
      </c>
      <c r="W6" s="15" t="s">
        <v>152</v>
      </c>
      <c r="X6" s="15" t="s">
        <v>190</v>
      </c>
    </row>
    <row r="7" spans="1:24" x14ac:dyDescent="0.3">
      <c r="A7" s="4" t="s">
        <v>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4" x14ac:dyDescent="0.3">
      <c r="A8" s="6" t="s">
        <v>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4" x14ac:dyDescent="0.3">
      <c r="A9" s="7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P9" s="16" t="s">
        <v>153</v>
      </c>
      <c r="Q9" s="17" t="s">
        <v>154</v>
      </c>
      <c r="R9" s="76">
        <f>SUM(L74:L82)</f>
        <v>5968029.4253805056</v>
      </c>
      <c r="S9" s="77">
        <f>-SUM(C74:C82)</f>
        <v>-1659194.8495968571</v>
      </c>
      <c r="T9" s="77">
        <f>-SUM(D74:D82)</f>
        <v>-50723.392351206654</v>
      </c>
      <c r="U9" s="77">
        <f>-SUM(F74:F82)</f>
        <v>-264547.7764983357</v>
      </c>
      <c r="V9" s="77">
        <f>-SUM(E74:E82,G74:G82,J74:J82,H74:H82)</f>
        <v>-339883.40277535771</v>
      </c>
      <c r="W9" s="77">
        <f>-SUM(I74:I82)</f>
        <v>-143188.71977862323</v>
      </c>
      <c r="X9" s="77">
        <f>SUM(R9:W9)</f>
        <v>3510491.2843801249</v>
      </c>
    </row>
    <row r="10" spans="1:24" x14ac:dyDescent="0.3">
      <c r="A10" s="8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P10" s="18" t="s">
        <v>155</v>
      </c>
      <c r="Q10" s="19" t="s">
        <v>156</v>
      </c>
      <c r="R10" s="78">
        <f>SUM(L83:L90)</f>
        <v>3983501.9041536506</v>
      </c>
      <c r="S10" s="79">
        <f>-SUM(C83:C90)</f>
        <v>-1348981.2925370135</v>
      </c>
      <c r="T10" s="79">
        <f>-SUM(D83:D90)-D99-D101</f>
        <v>-15249.496081934783</v>
      </c>
      <c r="U10" s="79">
        <f>-SUM(F83:F90)</f>
        <v>-184173.49452709837</v>
      </c>
      <c r="V10" s="79">
        <f>-SUM(G83:G90,E83:E90,J83:J90,H83:H90)</f>
        <v>-276336.65334676253</v>
      </c>
      <c r="W10" s="79">
        <f>-SUM(I83:I90)</f>
        <v>-94983.21024066383</v>
      </c>
      <c r="X10" s="79">
        <f t="shared" ref="X10:X14" si="0">SUM(R10:W10)</f>
        <v>2063777.7574201778</v>
      </c>
    </row>
    <row r="11" spans="1:24" x14ac:dyDescent="0.3">
      <c r="A11" s="9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P11" s="20" t="s">
        <v>157</v>
      </c>
      <c r="Q11" s="21" t="s">
        <v>158</v>
      </c>
      <c r="R11" s="80">
        <f>SUM(L91:L102)</f>
        <v>217147.76149760699</v>
      </c>
      <c r="S11" s="81">
        <f>-SUM(C91:C98)</f>
        <v>-94717.033823281163</v>
      </c>
      <c r="T11" s="81">
        <f>-SUM(D91:D98)</f>
        <v>-5451.1493466440015</v>
      </c>
      <c r="U11" s="81">
        <f>-SUM(F91:F98)</f>
        <v>-9603.7199165406928</v>
      </c>
      <c r="V11" s="81">
        <f>-SUM(E91:E98,G91:G98,H91:H98,J91:J98)</f>
        <v>-19402.632405993478</v>
      </c>
      <c r="W11" s="81">
        <f>-SUM(I91:I98)</f>
        <v>-5188.6010395266576</v>
      </c>
      <c r="X11" s="81">
        <f>SUM(R11:W11)</f>
        <v>82784.624965620984</v>
      </c>
    </row>
    <row r="12" spans="1:24" x14ac:dyDescent="0.3">
      <c r="A12" s="10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P12" s="22" t="s">
        <v>159</v>
      </c>
      <c r="Q12" s="23" t="s">
        <v>160</v>
      </c>
      <c r="R12" s="82">
        <f>SUM(L103:L110)</f>
        <v>84859.414637347756</v>
      </c>
      <c r="S12" s="83">
        <f>-SUM(C103:C110)</f>
        <v>-14210.208865370805</v>
      </c>
      <c r="T12" s="83">
        <f>-SUM(D103:D110)</f>
        <v>-817.82513287595089</v>
      </c>
      <c r="U12" s="83">
        <f>-SUM(F103:F110)</f>
        <v>-3778.8720098406725</v>
      </c>
      <c r="V12" s="83">
        <f>-SUM(E103:E110,G103:G110,H103:H110,J103:J110)</f>
        <v>-2910.9384859073721</v>
      </c>
      <c r="W12" s="83">
        <f>-SUM(I103:I110)</f>
        <v>-1439.295940071677</v>
      </c>
      <c r="X12" s="83">
        <f t="shared" si="0"/>
        <v>61702.274203281275</v>
      </c>
    </row>
    <row r="13" spans="1:24" x14ac:dyDescent="0.3">
      <c r="A13" s="63" t="s">
        <v>18</v>
      </c>
      <c r="B13" s="113">
        <v>187.57787999999996</v>
      </c>
      <c r="C13" s="113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187.57787999999996</v>
      </c>
      <c r="P13" s="24" t="s">
        <v>161</v>
      </c>
      <c r="Q13" s="25" t="s">
        <v>162</v>
      </c>
      <c r="R13" s="84">
        <f>SUM(L111:L118)</f>
        <v>2341.1165831301601</v>
      </c>
      <c r="S13" s="85">
        <f>-SUM(C111:C118)</f>
        <v>-666.98503206024338</v>
      </c>
      <c r="T13" s="85">
        <f>-SUM(D111:D118)</f>
        <v>-38.386284652031065</v>
      </c>
      <c r="U13" s="85">
        <f>-SUM(F111:F118)</f>
        <v>-103.55291913242719</v>
      </c>
      <c r="V13" s="85">
        <f>-SUM(E111:E118,G111:G118,H111:H118,J111:J118)</f>
        <v>-136.6308136455151</v>
      </c>
      <c r="W13" s="85">
        <f>-SUM(I111:I118)</f>
        <v>-55.939091599943325</v>
      </c>
      <c r="X13" s="85">
        <f t="shared" si="0"/>
        <v>1339.6224420399999</v>
      </c>
    </row>
    <row r="14" spans="1:24" x14ac:dyDescent="0.3">
      <c r="A14" s="63" t="s">
        <v>19</v>
      </c>
      <c r="B14" s="113">
        <v>59714.860505227378</v>
      </c>
      <c r="C14" s="113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59714.860505227378</v>
      </c>
      <c r="P14" s="26" t="s">
        <v>163</v>
      </c>
      <c r="Q14" s="27" t="s">
        <v>164</v>
      </c>
      <c r="R14" s="86">
        <f>SUM(L119:L126)</f>
        <v>7985.9405452385508</v>
      </c>
      <c r="S14" s="87">
        <f>+-SUM(C119:C126)</f>
        <v>-2653.7801239213172</v>
      </c>
      <c r="T14" s="87">
        <f>-SUM(D119:D126)</f>
        <v>-152.73020284440946</v>
      </c>
      <c r="U14" s="87">
        <f>-SUM(F119:F126)</f>
        <v>-353.05459268212428</v>
      </c>
      <c r="V14" s="87">
        <f>-SUM(E119:E126,G119:G126,H119:H126,J119:J126)</f>
        <v>-543.62260041678974</v>
      </c>
      <c r="W14" s="87">
        <f>-SUM(I119:I126)</f>
        <v>-190.82214881391073</v>
      </c>
      <c r="X14" s="87">
        <f t="shared" si="0"/>
        <v>4091.9308765600008</v>
      </c>
    </row>
    <row r="15" spans="1:24" x14ac:dyDescent="0.3">
      <c r="A15" s="57" t="s">
        <v>20</v>
      </c>
      <c r="B15" s="114">
        <v>28439.892169999999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28439.892169999999</v>
      </c>
      <c r="P15" s="28" t="s">
        <v>165</v>
      </c>
      <c r="Q15" s="29" t="s">
        <v>166</v>
      </c>
      <c r="R15" s="88">
        <f>SUM(L57,L63:L70,L127:L128,L48,L58)</f>
        <v>447882.15667414741</v>
      </c>
      <c r="S15" s="89"/>
      <c r="T15" s="89"/>
      <c r="U15" s="89"/>
      <c r="V15" s="88"/>
      <c r="W15" s="88"/>
      <c r="X15" s="89"/>
    </row>
    <row r="16" spans="1:24" x14ac:dyDescent="0.3">
      <c r="A16" s="57" t="s">
        <v>21</v>
      </c>
      <c r="B16" s="114">
        <v>86.4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86.4</v>
      </c>
      <c r="P16" s="90"/>
      <c r="Q16" s="91"/>
      <c r="R16" s="91"/>
      <c r="S16" s="92"/>
      <c r="T16" s="92"/>
      <c r="U16" s="92"/>
      <c r="V16" s="93"/>
      <c r="W16" s="93"/>
      <c r="X16" s="92"/>
    </row>
    <row r="17" spans="1:24" x14ac:dyDescent="0.3">
      <c r="A17" s="52" t="s">
        <v>22</v>
      </c>
      <c r="B17" s="115">
        <v>44521.470659163984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44521.470659163984</v>
      </c>
      <c r="P17" s="31">
        <v>14</v>
      </c>
      <c r="Q17" s="32" t="s">
        <v>167</v>
      </c>
      <c r="R17" s="94">
        <f>SUM(L13:L14)</f>
        <v>59902.438385227375</v>
      </c>
      <c r="S17" s="95"/>
      <c r="T17" s="95"/>
      <c r="U17" s="95"/>
      <c r="V17" s="94"/>
      <c r="W17" s="94"/>
      <c r="X17" s="94">
        <f>SUM(R17:W17)</f>
        <v>59902.438385227375</v>
      </c>
    </row>
    <row r="18" spans="1:24" x14ac:dyDescent="0.3">
      <c r="A18" s="52" t="s">
        <v>23</v>
      </c>
      <c r="B18" s="115">
        <v>241.12200000000001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241.12200000000001</v>
      </c>
      <c r="P18" s="33">
        <v>15</v>
      </c>
      <c r="Q18" s="34" t="s">
        <v>168</v>
      </c>
      <c r="R18" s="96">
        <f>L31</f>
        <v>1002.9487879780806</v>
      </c>
      <c r="S18" s="97"/>
      <c r="T18" s="97"/>
      <c r="U18" s="97"/>
      <c r="V18" s="96"/>
      <c r="W18" s="96"/>
      <c r="X18" s="96">
        <f>SUM(R18:W18)</f>
        <v>1002.9487879780806</v>
      </c>
    </row>
    <row r="19" spans="1:24" x14ac:dyDescent="0.3">
      <c r="A19" s="52" t="s">
        <v>24</v>
      </c>
      <c r="B19" s="115">
        <v>3293.4961200000007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3293.4961200000007</v>
      </c>
      <c r="P19" s="33">
        <v>16</v>
      </c>
      <c r="Q19" s="34" t="s">
        <v>169</v>
      </c>
      <c r="R19" s="96">
        <f>+L34</f>
        <v>14693.790999999999</v>
      </c>
      <c r="S19" s="97"/>
      <c r="T19" s="97"/>
      <c r="U19" s="97"/>
      <c r="V19" s="96"/>
      <c r="W19" s="96"/>
      <c r="X19" s="96">
        <f t="shared" ref="X19:X34" si="1">SUM(R19:W19)</f>
        <v>14693.790999999999</v>
      </c>
    </row>
    <row r="20" spans="1:24" x14ac:dyDescent="0.3">
      <c r="A20" s="52" t="s">
        <v>25</v>
      </c>
      <c r="B20" s="115">
        <v>356.72877545601807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356.72877545601807</v>
      </c>
      <c r="P20" s="33">
        <v>17</v>
      </c>
      <c r="Q20" s="34" t="s">
        <v>170</v>
      </c>
      <c r="R20" s="96">
        <f>+L32</f>
        <v>17541.66</v>
      </c>
      <c r="S20" s="97"/>
      <c r="T20" s="97"/>
      <c r="U20" s="97"/>
      <c r="V20" s="96"/>
      <c r="W20" s="96"/>
      <c r="X20" s="96">
        <f t="shared" si="1"/>
        <v>17541.66</v>
      </c>
    </row>
    <row r="21" spans="1:24" x14ac:dyDescent="0.3">
      <c r="A21" s="52" t="s">
        <v>26</v>
      </c>
      <c r="B21" s="115">
        <v>1153.5835988386027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1153.5835988386027</v>
      </c>
      <c r="P21" s="33">
        <v>18</v>
      </c>
      <c r="Q21" s="34" t="s">
        <v>171</v>
      </c>
      <c r="R21" s="96">
        <f>+L33</f>
        <v>6046.3236905591166</v>
      </c>
      <c r="S21" s="97"/>
      <c r="T21" s="97"/>
      <c r="U21" s="97"/>
      <c r="V21" s="96"/>
      <c r="W21" s="96"/>
      <c r="X21" s="96">
        <f t="shared" si="1"/>
        <v>6046.3236905591166</v>
      </c>
    </row>
    <row r="22" spans="1:24" x14ac:dyDescent="0.3">
      <c r="A22" s="52" t="s">
        <v>27</v>
      </c>
      <c r="B22" s="115">
        <v>372.14085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372.14085</v>
      </c>
      <c r="P22" s="33">
        <v>19</v>
      </c>
      <c r="Q22" s="34" t="s">
        <v>172</v>
      </c>
      <c r="R22" s="96">
        <f>+L30</f>
        <v>1398.3314659101004</v>
      </c>
      <c r="S22" s="97"/>
      <c r="T22" s="97"/>
      <c r="U22" s="97"/>
      <c r="V22" s="96"/>
      <c r="W22" s="96"/>
      <c r="X22" s="96">
        <f t="shared" si="1"/>
        <v>1398.3314659101004</v>
      </c>
    </row>
    <row r="23" spans="1:24" x14ac:dyDescent="0.3">
      <c r="A23" s="52" t="s">
        <v>28</v>
      </c>
      <c r="B23" s="115">
        <v>337.47833909526219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337.47833909526219</v>
      </c>
      <c r="P23" s="33">
        <v>20</v>
      </c>
      <c r="Q23" s="34" t="s">
        <v>173</v>
      </c>
      <c r="R23" s="96">
        <f>+L29</f>
        <v>1811.2684800000002</v>
      </c>
      <c r="S23" s="97"/>
      <c r="T23" s="97"/>
      <c r="U23" s="97"/>
      <c r="V23" s="96"/>
      <c r="W23" s="96"/>
      <c r="X23" s="96">
        <f t="shared" si="1"/>
        <v>1811.2684800000002</v>
      </c>
    </row>
    <row r="24" spans="1:24" x14ac:dyDescent="0.3">
      <c r="A24" s="52" t="s">
        <v>29</v>
      </c>
      <c r="B24" s="115">
        <v>247.68259000000003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247.68259000000003</v>
      </c>
      <c r="P24" s="33">
        <v>21</v>
      </c>
      <c r="Q24" s="34" t="s">
        <v>174</v>
      </c>
      <c r="R24" s="96">
        <f>+L35</f>
        <v>-1426.0321199999998</v>
      </c>
      <c r="S24" s="97"/>
      <c r="T24" s="97"/>
      <c r="U24" s="97"/>
      <c r="V24" s="96"/>
      <c r="W24" s="96"/>
      <c r="X24" s="96">
        <f t="shared" si="1"/>
        <v>-1426.0321199999998</v>
      </c>
    </row>
    <row r="25" spans="1:24" x14ac:dyDescent="0.3">
      <c r="A25" s="57" t="s">
        <v>30</v>
      </c>
      <c r="B25" s="114">
        <v>1684.5076100000003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1684.5076100000003</v>
      </c>
      <c r="P25" s="70">
        <v>22</v>
      </c>
      <c r="Q25" s="35" t="s">
        <v>175</v>
      </c>
      <c r="R25" s="98">
        <f>+L39+L40+L42</f>
        <v>25033.150369023955</v>
      </c>
      <c r="S25" s="99"/>
      <c r="T25" s="99"/>
      <c r="U25" s="99"/>
      <c r="V25" s="98"/>
      <c r="W25" s="98"/>
      <c r="X25" s="98">
        <f t="shared" si="1"/>
        <v>25033.150369023955</v>
      </c>
    </row>
    <row r="26" spans="1:24" x14ac:dyDescent="0.3">
      <c r="A26" s="11" t="s">
        <v>31</v>
      </c>
      <c r="B26" s="116">
        <v>140636941.09778124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140636941.09778124</v>
      </c>
      <c r="P26" s="36">
        <v>23</v>
      </c>
      <c r="Q26" s="37" t="s">
        <v>176</v>
      </c>
      <c r="R26" s="100">
        <f>+L41</f>
        <v>405.31200000000001</v>
      </c>
      <c r="S26" s="101"/>
      <c r="T26" s="101"/>
      <c r="U26" s="101"/>
      <c r="V26" s="100"/>
      <c r="W26" s="100"/>
      <c r="X26" s="100">
        <f t="shared" si="1"/>
        <v>405.31200000000001</v>
      </c>
    </row>
    <row r="27" spans="1:24" x14ac:dyDescent="0.3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P27" s="68">
        <v>24</v>
      </c>
      <c r="Q27" s="69" t="s">
        <v>177</v>
      </c>
      <c r="R27" s="102">
        <f>+L43+L44</f>
        <v>33211</v>
      </c>
      <c r="S27" s="103"/>
      <c r="T27" s="103"/>
      <c r="U27" s="103"/>
      <c r="V27" s="102"/>
      <c r="W27" s="102"/>
      <c r="X27" s="102">
        <f t="shared" si="1"/>
        <v>33211</v>
      </c>
    </row>
    <row r="28" spans="1:24" x14ac:dyDescent="0.3">
      <c r="A28" s="10" t="s">
        <v>32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X28">
        <f t="shared" si="1"/>
        <v>0</v>
      </c>
    </row>
    <row r="29" spans="1:24" x14ac:dyDescent="0.3">
      <c r="A29" s="67" t="s">
        <v>33</v>
      </c>
      <c r="B29" s="118">
        <v>1811.2684800000002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1811.2684800000002</v>
      </c>
      <c r="P29" s="38" t="s">
        <v>179</v>
      </c>
      <c r="Q29" s="39" t="s">
        <v>178</v>
      </c>
      <c r="R29" s="104">
        <f>SUM(L17:L24,L143:L146)</f>
        <v>51730.531311949759</v>
      </c>
      <c r="S29" s="105">
        <f>-SUM(C143:C146)</f>
        <v>-1198.4564858332562</v>
      </c>
      <c r="T29" s="105"/>
      <c r="U29" s="105"/>
      <c r="V29" s="104"/>
      <c r="W29" s="104"/>
      <c r="X29" s="104">
        <f t="shared" si="1"/>
        <v>50532.074826116499</v>
      </c>
    </row>
    <row r="30" spans="1:24" x14ac:dyDescent="0.3">
      <c r="A30" s="67" t="s">
        <v>34</v>
      </c>
      <c r="B30" s="118">
        <v>1398.3314659101004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1398.3314659101004</v>
      </c>
      <c r="P30" s="64" t="s">
        <v>181</v>
      </c>
      <c r="Q30" s="65" t="s">
        <v>180</v>
      </c>
      <c r="R30" s="106">
        <f>SUM(L15,L16,L25,L136,L138:L139)</f>
        <v>18890.907537920149</v>
      </c>
      <c r="S30" s="107">
        <f>-SUM(C138:C139)</f>
        <v>11319.892242079852</v>
      </c>
      <c r="T30" s="107"/>
      <c r="U30" s="107"/>
      <c r="V30" s="106"/>
      <c r="W30" s="106"/>
      <c r="X30" s="106">
        <f t="shared" si="1"/>
        <v>30210.799780000001</v>
      </c>
    </row>
    <row r="31" spans="1:24" x14ac:dyDescent="0.3">
      <c r="A31" s="67" t="s">
        <v>35</v>
      </c>
      <c r="B31" s="118">
        <v>1002.9487879780806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>
        <v>0</v>
      </c>
      <c r="L31" s="118">
        <v>1002.9487879780806</v>
      </c>
      <c r="P31" s="40" t="s">
        <v>183</v>
      </c>
      <c r="Q31" s="41" t="s">
        <v>182</v>
      </c>
      <c r="R31" s="108">
        <f>SUM(L135)</f>
        <v>6.3795596361160283E-11</v>
      </c>
      <c r="S31" s="109"/>
      <c r="T31" s="109"/>
      <c r="U31" s="109"/>
      <c r="V31" s="108"/>
      <c r="W31" s="108"/>
      <c r="X31" s="108">
        <f t="shared" si="1"/>
        <v>6.3795596361160283E-11</v>
      </c>
    </row>
    <row r="32" spans="1:24" x14ac:dyDescent="0.3">
      <c r="A32" s="67" t="s">
        <v>36</v>
      </c>
      <c r="B32" s="118">
        <v>17541.66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17541.66</v>
      </c>
      <c r="P32" s="42" t="s">
        <v>185</v>
      </c>
      <c r="Q32" s="43" t="s">
        <v>184</v>
      </c>
      <c r="R32" s="110">
        <f>SUM(L137)</f>
        <v>6809.1372326230894</v>
      </c>
      <c r="S32" s="111"/>
      <c r="T32" s="111"/>
      <c r="U32" s="111"/>
      <c r="V32" s="110">
        <f>+-E137</f>
        <v>-6809.1372326230894</v>
      </c>
      <c r="W32" s="110"/>
      <c r="X32" s="110">
        <f t="shared" si="1"/>
        <v>0</v>
      </c>
    </row>
    <row r="33" spans="1:24" x14ac:dyDescent="0.3">
      <c r="A33" s="67" t="s">
        <v>37</v>
      </c>
      <c r="B33" s="118">
        <v>6046.3236905591166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6046.3236905591166</v>
      </c>
      <c r="P33" s="44" t="s">
        <v>187</v>
      </c>
      <c r="Q33" s="45" t="s">
        <v>186</v>
      </c>
      <c r="R33" s="112">
        <f>SUM(L53,L150)</f>
        <v>444.06297538780234</v>
      </c>
      <c r="S33" s="112"/>
      <c r="T33" s="112"/>
      <c r="U33" s="112"/>
      <c r="V33" s="112"/>
      <c r="W33" s="112"/>
      <c r="X33" s="112">
        <f t="shared" si="1"/>
        <v>444.06297538780234</v>
      </c>
    </row>
    <row r="34" spans="1:24" x14ac:dyDescent="0.3">
      <c r="A34" s="67" t="s">
        <v>38</v>
      </c>
      <c r="B34" s="118">
        <v>14693.790999999999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14693.790999999999</v>
      </c>
      <c r="P34" s="73" t="s">
        <v>188</v>
      </c>
      <c r="Q34" s="74" t="s">
        <v>189</v>
      </c>
      <c r="R34" s="75">
        <f>+L133+L134</f>
        <v>12425.275616965993</v>
      </c>
      <c r="S34" s="75"/>
      <c r="T34" s="75"/>
      <c r="U34" s="75"/>
      <c r="V34" s="75">
        <f>-SUM(G133:G134)</f>
        <v>-12425.275616965993</v>
      </c>
      <c r="W34" s="75"/>
      <c r="X34" s="75">
        <f t="shared" si="1"/>
        <v>0</v>
      </c>
    </row>
    <row r="35" spans="1:24" x14ac:dyDescent="0.3">
      <c r="A35" s="67" t="s">
        <v>39</v>
      </c>
      <c r="B35" s="118">
        <v>-1426.0321199999998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0</v>
      </c>
      <c r="K35" s="118">
        <v>0</v>
      </c>
      <c r="L35" s="118">
        <v>-1426.0321199999998</v>
      </c>
      <c r="P35" s="133"/>
      <c r="Q35" s="90"/>
      <c r="R35" s="134"/>
      <c r="S35" s="134"/>
      <c r="T35" s="134"/>
      <c r="U35" s="134"/>
      <c r="V35" s="134"/>
      <c r="W35" s="134"/>
      <c r="X35" s="90"/>
    </row>
    <row r="36" spans="1:24" x14ac:dyDescent="0.3">
      <c r="A36" s="11" t="s">
        <v>40</v>
      </c>
      <c r="B36" s="116">
        <v>41068291.304447301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41068291.304447301</v>
      </c>
    </row>
    <row r="37" spans="1:24" x14ac:dyDescent="0.3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R37" s="47"/>
    </row>
    <row r="38" spans="1:24" x14ac:dyDescent="0.3">
      <c r="A38" s="10" t="s">
        <v>41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R38" s="47"/>
    </row>
    <row r="39" spans="1:24" x14ac:dyDescent="0.3">
      <c r="A39" s="66" t="s">
        <v>42</v>
      </c>
      <c r="B39" s="119">
        <v>13105.720229999999</v>
      </c>
      <c r="C39" s="119">
        <v>0</v>
      </c>
      <c r="D39" s="119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13105.720229999999</v>
      </c>
      <c r="R39" s="47"/>
    </row>
    <row r="40" spans="1:24" x14ac:dyDescent="0.3">
      <c r="A40" s="66" t="s">
        <v>43</v>
      </c>
      <c r="B40" s="119">
        <v>10358.790139023955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10358.790139023955</v>
      </c>
    </row>
    <row r="41" spans="1:24" x14ac:dyDescent="0.3">
      <c r="A41" s="58" t="s">
        <v>44</v>
      </c>
      <c r="B41" s="120">
        <v>405.31200000000001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I41" s="120">
        <v>0</v>
      </c>
      <c r="J41" s="120">
        <v>0</v>
      </c>
      <c r="K41" s="120">
        <v>0</v>
      </c>
      <c r="L41" s="120">
        <v>405.31200000000001</v>
      </c>
      <c r="R41" s="72"/>
    </row>
    <row r="42" spans="1:24" x14ac:dyDescent="0.3">
      <c r="A42" s="66" t="s">
        <v>45</v>
      </c>
      <c r="B42" s="119">
        <v>1568.64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1568.64</v>
      </c>
      <c r="R42" s="72"/>
    </row>
    <row r="43" spans="1:24" x14ac:dyDescent="0.3">
      <c r="A43" s="62" t="s">
        <v>46</v>
      </c>
      <c r="B43" s="121">
        <v>10608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v>0</v>
      </c>
      <c r="K43" s="121">
        <v>0</v>
      </c>
      <c r="L43" s="121">
        <v>10608</v>
      </c>
      <c r="R43" s="72"/>
    </row>
    <row r="44" spans="1:24" x14ac:dyDescent="0.3">
      <c r="A44" s="62" t="s">
        <v>47</v>
      </c>
      <c r="B44" s="121">
        <v>22603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  <c r="L44" s="121">
        <v>22603</v>
      </c>
      <c r="R44" s="72"/>
    </row>
    <row r="45" spans="1:24" x14ac:dyDescent="0.3">
      <c r="A45" s="11" t="s">
        <v>48</v>
      </c>
      <c r="B45" s="116">
        <v>58649462.369023949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58649462.369023949</v>
      </c>
    </row>
    <row r="46" spans="1:24" x14ac:dyDescent="0.3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1:24" x14ac:dyDescent="0.3">
      <c r="A47" s="10" t="s">
        <v>49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</row>
    <row r="48" spans="1:24" x14ac:dyDescent="0.3">
      <c r="A48" s="56" t="s">
        <v>50</v>
      </c>
      <c r="B48" s="123">
        <v>3300.0176900000001</v>
      </c>
      <c r="C48" s="123">
        <v>0</v>
      </c>
      <c r="D48" s="123">
        <v>0</v>
      </c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3300.0176900000001</v>
      </c>
    </row>
    <row r="49" spans="1:12" x14ac:dyDescent="0.3">
      <c r="A49" s="11" t="s">
        <v>51</v>
      </c>
      <c r="B49" s="116">
        <v>3300017.69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3300017.69</v>
      </c>
    </row>
    <row r="50" spans="1:12" x14ac:dyDescent="0.3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x14ac:dyDescent="0.3">
      <c r="A51" s="9" t="s">
        <v>52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</row>
    <row r="52" spans="1:12" x14ac:dyDescent="0.3">
      <c r="A52" s="10" t="s">
        <v>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</row>
    <row r="53" spans="1:12" x14ac:dyDescent="0.3">
      <c r="A53" s="60" t="s">
        <v>54</v>
      </c>
      <c r="B53" s="122">
        <v>-560.37875256148914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22">
        <v>0</v>
      </c>
      <c r="L53" s="122">
        <v>-560.37875256148914</v>
      </c>
    </row>
    <row r="54" spans="1:12" x14ac:dyDescent="0.3">
      <c r="A54" s="11" t="s">
        <v>55</v>
      </c>
      <c r="B54" s="116">
        <v>-560378.75256148912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-560378.75256148912</v>
      </c>
    </row>
    <row r="55" spans="1:12" x14ac:dyDescent="0.3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2" x14ac:dyDescent="0.3">
      <c r="A56" s="10" t="s">
        <v>56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</row>
    <row r="57" spans="1:12" x14ac:dyDescent="0.3">
      <c r="A57" s="56" t="s">
        <v>57</v>
      </c>
      <c r="B57" s="123">
        <v>180329.89103067314</v>
      </c>
      <c r="C57" s="123">
        <v>0</v>
      </c>
      <c r="D57" s="123">
        <v>0</v>
      </c>
      <c r="E57" s="123">
        <v>0</v>
      </c>
      <c r="F57" s="123">
        <v>0</v>
      </c>
      <c r="G57" s="123">
        <v>0</v>
      </c>
      <c r="H57" s="123">
        <v>0</v>
      </c>
      <c r="I57" s="123">
        <v>0</v>
      </c>
      <c r="J57" s="123">
        <v>0</v>
      </c>
      <c r="K57" s="123">
        <v>0</v>
      </c>
      <c r="L57" s="123">
        <v>180329.89103067314</v>
      </c>
    </row>
    <row r="58" spans="1:12" x14ac:dyDescent="0.3">
      <c r="A58" s="56" t="s">
        <v>58</v>
      </c>
      <c r="B58" s="123">
        <v>27883.452000000001</v>
      </c>
      <c r="C58" s="123">
        <v>0</v>
      </c>
      <c r="D58" s="123">
        <v>0</v>
      </c>
      <c r="E58" s="123">
        <v>0</v>
      </c>
      <c r="F58" s="123">
        <v>0</v>
      </c>
      <c r="G58" s="123">
        <v>0</v>
      </c>
      <c r="H58" s="123">
        <v>0</v>
      </c>
      <c r="I58" s="123">
        <v>0</v>
      </c>
      <c r="J58" s="123">
        <v>0</v>
      </c>
      <c r="K58" s="123">
        <v>0</v>
      </c>
      <c r="L58" s="123">
        <v>27883.452000000001</v>
      </c>
    </row>
    <row r="59" spans="1:12" x14ac:dyDescent="0.3">
      <c r="A59" s="11" t="s">
        <v>59</v>
      </c>
      <c r="B59" s="116">
        <v>208213343.03067315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208213343.03067315</v>
      </c>
    </row>
    <row r="60" spans="1:12" x14ac:dyDescent="0.3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x14ac:dyDescent="0.3">
      <c r="A61" s="9" t="s">
        <v>60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</row>
    <row r="62" spans="1:12" x14ac:dyDescent="0.3">
      <c r="A62" s="10" t="s">
        <v>61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</row>
    <row r="63" spans="1:12" x14ac:dyDescent="0.3">
      <c r="A63" s="56" t="s">
        <v>62</v>
      </c>
      <c r="B63" s="123">
        <v>0</v>
      </c>
      <c r="C63" s="123">
        <v>44791.252169027081</v>
      </c>
      <c r="D63" s="123">
        <v>0</v>
      </c>
      <c r="E63" s="123">
        <v>0</v>
      </c>
      <c r="F63" s="123">
        <v>0</v>
      </c>
      <c r="G63" s="123">
        <v>0</v>
      </c>
      <c r="H63" s="123">
        <v>0</v>
      </c>
      <c r="I63" s="123">
        <v>0</v>
      </c>
      <c r="J63" s="123">
        <v>0</v>
      </c>
      <c r="K63" s="123">
        <v>44791.252169027081</v>
      </c>
      <c r="L63" s="123">
        <v>44791.252169027081</v>
      </c>
    </row>
    <row r="64" spans="1:12" x14ac:dyDescent="0.3">
      <c r="A64" s="56" t="s">
        <v>63</v>
      </c>
      <c r="B64" s="123">
        <v>0</v>
      </c>
      <c r="C64" s="123">
        <v>13419.65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0</v>
      </c>
      <c r="K64" s="123">
        <v>13419.65</v>
      </c>
      <c r="L64" s="123">
        <v>13419.65</v>
      </c>
    </row>
    <row r="65" spans="1:13" x14ac:dyDescent="0.3">
      <c r="A65" s="56" t="s">
        <v>64</v>
      </c>
      <c r="B65" s="123">
        <v>0</v>
      </c>
      <c r="C65" s="123">
        <v>0</v>
      </c>
      <c r="D65" s="123">
        <v>0</v>
      </c>
      <c r="E65" s="123">
        <v>0</v>
      </c>
      <c r="F65" s="123">
        <v>0</v>
      </c>
      <c r="G65" s="123">
        <v>211.9284390366</v>
      </c>
      <c r="H65" s="123">
        <v>0</v>
      </c>
      <c r="I65" s="123">
        <v>0</v>
      </c>
      <c r="J65" s="123">
        <v>0</v>
      </c>
      <c r="K65" s="123">
        <v>211.9284390366</v>
      </c>
      <c r="L65" s="123">
        <v>211.9284390366</v>
      </c>
    </row>
    <row r="66" spans="1:13" x14ac:dyDescent="0.3">
      <c r="A66" s="56" t="s">
        <v>65</v>
      </c>
      <c r="B66" s="123">
        <v>0</v>
      </c>
      <c r="C66" s="123">
        <v>0</v>
      </c>
      <c r="D66" s="123">
        <v>0</v>
      </c>
      <c r="E66" s="123">
        <v>0</v>
      </c>
      <c r="F66" s="123">
        <v>0</v>
      </c>
      <c r="G66" s="123">
        <v>4219.4597573699994</v>
      </c>
      <c r="H66" s="123">
        <v>0</v>
      </c>
      <c r="I66" s="123">
        <v>0</v>
      </c>
      <c r="J66" s="123">
        <v>0</v>
      </c>
      <c r="K66" s="123">
        <v>4219.4597573699994</v>
      </c>
      <c r="L66" s="123">
        <v>4219.4597573699994</v>
      </c>
    </row>
    <row r="67" spans="1:13" x14ac:dyDescent="0.3">
      <c r="A67" s="56" t="s">
        <v>66</v>
      </c>
      <c r="B67" s="123">
        <v>0</v>
      </c>
      <c r="C67" s="123">
        <v>0</v>
      </c>
      <c r="D67" s="123">
        <v>0</v>
      </c>
      <c r="E67" s="123">
        <v>0</v>
      </c>
      <c r="F67" s="123">
        <v>0</v>
      </c>
      <c r="G67" s="123">
        <v>-4219.4597573699994</v>
      </c>
      <c r="H67" s="123">
        <v>0</v>
      </c>
      <c r="I67" s="123">
        <v>0</v>
      </c>
      <c r="J67" s="123">
        <v>0</v>
      </c>
      <c r="K67" s="123">
        <v>-4219.4597573699994</v>
      </c>
      <c r="L67" s="123">
        <v>-4219.4597573699994</v>
      </c>
    </row>
    <row r="68" spans="1:13" x14ac:dyDescent="0.3">
      <c r="A68" s="56" t="s">
        <v>67</v>
      </c>
      <c r="B68" s="123">
        <v>0</v>
      </c>
      <c r="C68" s="123">
        <v>0</v>
      </c>
      <c r="D68" s="123">
        <v>0</v>
      </c>
      <c r="E68" s="123">
        <v>0</v>
      </c>
      <c r="F68" s="123">
        <v>0</v>
      </c>
      <c r="G68" s="123">
        <v>3843.0307654364333</v>
      </c>
      <c r="H68" s="123">
        <v>0</v>
      </c>
      <c r="I68" s="123">
        <v>0</v>
      </c>
      <c r="J68" s="123">
        <v>0</v>
      </c>
      <c r="K68" s="123">
        <v>3843.0307654364333</v>
      </c>
      <c r="L68" s="123">
        <v>3843.0307654364333</v>
      </c>
    </row>
    <row r="69" spans="1:13" x14ac:dyDescent="0.3">
      <c r="A69" s="56" t="s">
        <v>68</v>
      </c>
      <c r="B69" s="123">
        <v>0</v>
      </c>
      <c r="C69" s="123">
        <v>0</v>
      </c>
      <c r="D69" s="123">
        <v>0</v>
      </c>
      <c r="E69" s="123">
        <v>0</v>
      </c>
      <c r="F69" s="123">
        <v>0</v>
      </c>
      <c r="G69" s="123">
        <v>26.191870678933242</v>
      </c>
      <c r="H69" s="123">
        <v>0</v>
      </c>
      <c r="I69" s="123">
        <v>0</v>
      </c>
      <c r="J69" s="123">
        <v>0</v>
      </c>
      <c r="K69" s="123">
        <v>26.191870678933242</v>
      </c>
      <c r="L69" s="123">
        <v>26.191870678933242</v>
      </c>
    </row>
    <row r="70" spans="1:13" x14ac:dyDescent="0.3">
      <c r="A70" s="56" t="s">
        <v>69</v>
      </c>
      <c r="B70" s="123">
        <v>0</v>
      </c>
      <c r="C70" s="123">
        <v>0</v>
      </c>
      <c r="D70" s="123">
        <v>0</v>
      </c>
      <c r="E70" s="123">
        <v>0</v>
      </c>
      <c r="F70" s="123">
        <v>0</v>
      </c>
      <c r="G70" s="123">
        <v>350.23713199221919</v>
      </c>
      <c r="H70" s="123">
        <v>0</v>
      </c>
      <c r="I70" s="123">
        <v>0</v>
      </c>
      <c r="J70" s="123">
        <v>0</v>
      </c>
      <c r="K70" s="123">
        <v>350.23713199221919</v>
      </c>
      <c r="L70" s="123">
        <v>350.23713199221919</v>
      </c>
    </row>
    <row r="71" spans="1:13" x14ac:dyDescent="0.3">
      <c r="A71" s="11" t="s">
        <v>70</v>
      </c>
      <c r="B71" s="116">
        <v>0</v>
      </c>
      <c r="C71" s="116">
        <v>58210902.169027083</v>
      </c>
      <c r="D71" s="116">
        <v>0</v>
      </c>
      <c r="E71" s="116">
        <v>0</v>
      </c>
      <c r="F71" s="116">
        <v>0</v>
      </c>
      <c r="G71" s="116">
        <v>4431388.2071441859</v>
      </c>
      <c r="H71" s="116">
        <v>0</v>
      </c>
      <c r="I71" s="116">
        <v>0</v>
      </c>
      <c r="J71" s="116">
        <v>0</v>
      </c>
      <c r="K71" s="116">
        <v>62642290.376171269</v>
      </c>
      <c r="L71" s="116">
        <v>62642290.376171269</v>
      </c>
    </row>
    <row r="72" spans="1:13" x14ac:dyDescent="0.3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3" x14ac:dyDescent="0.3">
      <c r="A73" s="10" t="s">
        <v>71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</row>
    <row r="74" spans="1:13" x14ac:dyDescent="0.3">
      <c r="A74" s="49" t="s">
        <v>72</v>
      </c>
      <c r="B74" s="124">
        <v>3510491.2843801253</v>
      </c>
      <c r="C74" s="124">
        <v>0</v>
      </c>
      <c r="D74" s="124">
        <v>0</v>
      </c>
      <c r="E74" s="124">
        <v>0</v>
      </c>
      <c r="F74" s="124">
        <v>0</v>
      </c>
      <c r="G74" s="124">
        <v>0</v>
      </c>
      <c r="H74" s="124">
        <v>8940.3637599999947</v>
      </c>
      <c r="I74" s="124">
        <v>0</v>
      </c>
      <c r="J74" s="124">
        <v>0</v>
      </c>
      <c r="K74" s="124">
        <v>8940.3637599999947</v>
      </c>
      <c r="L74" s="124">
        <v>3519431.6481401254</v>
      </c>
      <c r="M74" s="47"/>
    </row>
    <row r="75" spans="1:13" x14ac:dyDescent="0.3">
      <c r="A75" s="49" t="s">
        <v>73</v>
      </c>
      <c r="B75" s="124">
        <v>0</v>
      </c>
      <c r="C75" s="124">
        <v>0</v>
      </c>
      <c r="D75" s="124">
        <v>95489.887671206656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95489.887671206656</v>
      </c>
      <c r="L75" s="124">
        <v>95489.887671206656</v>
      </c>
    </row>
    <row r="76" spans="1:13" x14ac:dyDescent="0.3">
      <c r="A76" s="49" t="s">
        <v>74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61809.731008846662</v>
      </c>
      <c r="K76" s="124">
        <v>61809.731008846662</v>
      </c>
      <c r="L76" s="124">
        <v>61809.731008846662</v>
      </c>
    </row>
    <row r="77" spans="1:13" x14ac:dyDescent="0.3">
      <c r="A77" s="49" t="s">
        <v>75</v>
      </c>
      <c r="B77" s="124">
        <v>0</v>
      </c>
      <c r="C77" s="124">
        <v>1659194.8495968571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1659194.8495968571</v>
      </c>
      <c r="L77" s="124">
        <v>1659194.8495968571</v>
      </c>
    </row>
    <row r="78" spans="1:13" x14ac:dyDescent="0.3">
      <c r="A78" s="49" t="s">
        <v>76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159224.81370410934</v>
      </c>
      <c r="H78" s="124">
        <v>0</v>
      </c>
      <c r="I78" s="124">
        <v>0</v>
      </c>
      <c r="J78" s="124">
        <v>0</v>
      </c>
      <c r="K78" s="124">
        <v>159224.81370410934</v>
      </c>
      <c r="L78" s="124">
        <v>159224.81370410934</v>
      </c>
    </row>
    <row r="79" spans="1:13" x14ac:dyDescent="0.3">
      <c r="A79" s="49" t="s">
        <v>77</v>
      </c>
      <c r="B79" s="124">
        <v>0</v>
      </c>
      <c r="C79" s="124">
        <v>0</v>
      </c>
      <c r="D79" s="124">
        <v>0</v>
      </c>
      <c r="E79" s="124">
        <v>109908.49430240176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109908.49430240176</v>
      </c>
      <c r="L79" s="124">
        <v>109908.49430240176</v>
      </c>
    </row>
    <row r="80" spans="1:13" x14ac:dyDescent="0.3">
      <c r="A80" s="49" t="s">
        <v>78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143188.71977862323</v>
      </c>
      <c r="J80" s="124">
        <v>0</v>
      </c>
      <c r="K80" s="124">
        <v>143188.71977862323</v>
      </c>
      <c r="L80" s="124">
        <v>143188.71977862323</v>
      </c>
    </row>
    <row r="81" spans="1:12" x14ac:dyDescent="0.3">
      <c r="A81" s="49" t="s">
        <v>79</v>
      </c>
      <c r="B81" s="124">
        <v>0</v>
      </c>
      <c r="C81" s="124">
        <v>0</v>
      </c>
      <c r="D81" s="124">
        <v>0</v>
      </c>
      <c r="E81" s="124">
        <v>0</v>
      </c>
      <c r="F81" s="124">
        <v>264547.7764983357</v>
      </c>
      <c r="G81" s="124">
        <v>0</v>
      </c>
      <c r="H81" s="124">
        <v>0</v>
      </c>
      <c r="I81" s="124">
        <v>0</v>
      </c>
      <c r="J81" s="124">
        <v>0</v>
      </c>
      <c r="K81" s="124">
        <v>264547.7764983357</v>
      </c>
      <c r="L81" s="124">
        <v>264547.7764983357</v>
      </c>
    </row>
    <row r="82" spans="1:12" x14ac:dyDescent="0.3">
      <c r="A82" s="49" t="s">
        <v>80</v>
      </c>
      <c r="B82" s="124">
        <v>0</v>
      </c>
      <c r="C82" s="124">
        <v>0</v>
      </c>
      <c r="D82" s="124">
        <v>-44766.495320000002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-44766.495320000002</v>
      </c>
      <c r="L82" s="124">
        <v>-44766.495320000002</v>
      </c>
    </row>
    <row r="83" spans="1:12" x14ac:dyDescent="0.3">
      <c r="A83" s="48" t="s">
        <v>81</v>
      </c>
      <c r="B83" s="125">
        <v>2001390.758833498</v>
      </c>
      <c r="C83" s="125">
        <v>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I83" s="125">
        <v>0</v>
      </c>
      <c r="J83" s="125">
        <v>0</v>
      </c>
      <c r="K83" s="125">
        <v>0</v>
      </c>
      <c r="L83" s="125">
        <v>2001390.758833498</v>
      </c>
    </row>
    <row r="84" spans="1:12" x14ac:dyDescent="0.3">
      <c r="A84" s="48" t="s">
        <v>82</v>
      </c>
      <c r="B84" s="125">
        <v>0</v>
      </c>
      <c r="C84" s="125">
        <v>0</v>
      </c>
      <c r="D84" s="125">
        <v>77636.494668614236</v>
      </c>
      <c r="E84" s="125">
        <v>0</v>
      </c>
      <c r="F84" s="125">
        <v>0</v>
      </c>
      <c r="G84" s="125">
        <v>0</v>
      </c>
      <c r="H84" s="125">
        <v>0</v>
      </c>
      <c r="I84" s="125">
        <v>0</v>
      </c>
      <c r="J84" s="125">
        <v>0</v>
      </c>
      <c r="K84" s="125">
        <v>77636.494668614236</v>
      </c>
      <c r="L84" s="125">
        <v>77636.494668614236</v>
      </c>
    </row>
    <row r="85" spans="1:12" x14ac:dyDescent="0.3">
      <c r="A85" s="48" t="s">
        <v>83</v>
      </c>
      <c r="B85" s="125">
        <v>0</v>
      </c>
      <c r="C85" s="125">
        <v>0</v>
      </c>
      <c r="D85" s="125">
        <v>0</v>
      </c>
      <c r="E85" s="125">
        <v>0</v>
      </c>
      <c r="F85" s="125">
        <v>0</v>
      </c>
      <c r="G85" s="125">
        <v>0</v>
      </c>
      <c r="H85" s="125">
        <v>0</v>
      </c>
      <c r="I85" s="125">
        <v>0</v>
      </c>
      <c r="J85" s="125">
        <v>50253.392992353132</v>
      </c>
      <c r="K85" s="125">
        <v>50253.392992353132</v>
      </c>
      <c r="L85" s="125">
        <v>50253.392992353132</v>
      </c>
    </row>
    <row r="86" spans="1:12" x14ac:dyDescent="0.3">
      <c r="A86" s="48" t="s">
        <v>84</v>
      </c>
      <c r="B86" s="125">
        <v>0</v>
      </c>
      <c r="C86" s="125">
        <v>1348981.2925370135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5">
        <v>0</v>
      </c>
      <c r="K86" s="125">
        <v>1348981.2925370135</v>
      </c>
      <c r="L86" s="125">
        <v>1348981.2925370135</v>
      </c>
    </row>
    <row r="87" spans="1:12" x14ac:dyDescent="0.3">
      <c r="A87" s="48" t="s">
        <v>85</v>
      </c>
      <c r="B87" s="125">
        <v>0</v>
      </c>
      <c r="C87" s="125">
        <v>0</v>
      </c>
      <c r="D87" s="125">
        <v>0</v>
      </c>
      <c r="E87" s="125">
        <v>0</v>
      </c>
      <c r="F87" s="125">
        <v>0</v>
      </c>
      <c r="G87" s="125">
        <v>136723.95289219334</v>
      </c>
      <c r="H87" s="125">
        <v>0</v>
      </c>
      <c r="I87" s="125">
        <v>0</v>
      </c>
      <c r="J87" s="125">
        <v>0</v>
      </c>
      <c r="K87" s="125">
        <v>136723.95289219334</v>
      </c>
      <c r="L87" s="125">
        <v>136723.95289219334</v>
      </c>
    </row>
    <row r="88" spans="1:12" x14ac:dyDescent="0.3">
      <c r="A88" s="48" t="s">
        <v>86</v>
      </c>
      <c r="B88" s="125">
        <v>0</v>
      </c>
      <c r="C88" s="125">
        <v>0</v>
      </c>
      <c r="D88" s="125">
        <v>0</v>
      </c>
      <c r="E88" s="125">
        <v>89359.307462216064</v>
      </c>
      <c r="F88" s="125">
        <v>0</v>
      </c>
      <c r="G88" s="125">
        <v>0</v>
      </c>
      <c r="H88" s="125">
        <v>0</v>
      </c>
      <c r="I88" s="125">
        <v>0</v>
      </c>
      <c r="J88" s="125">
        <v>0</v>
      </c>
      <c r="K88" s="125">
        <v>89359.307462216064</v>
      </c>
      <c r="L88" s="125">
        <v>89359.307462216064</v>
      </c>
    </row>
    <row r="89" spans="1:12" x14ac:dyDescent="0.3">
      <c r="A89" s="48" t="s">
        <v>87</v>
      </c>
      <c r="B89" s="125">
        <v>0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5">
        <v>94983.21024066383</v>
      </c>
      <c r="J89" s="125">
        <v>0</v>
      </c>
      <c r="K89" s="125">
        <v>94983.21024066383</v>
      </c>
      <c r="L89" s="125">
        <v>94983.21024066383</v>
      </c>
    </row>
    <row r="90" spans="1:12" x14ac:dyDescent="0.3">
      <c r="A90" s="48" t="s">
        <v>88</v>
      </c>
      <c r="B90" s="125">
        <v>0</v>
      </c>
      <c r="C90" s="125">
        <v>0</v>
      </c>
      <c r="D90" s="125">
        <v>0</v>
      </c>
      <c r="E90" s="125">
        <v>0</v>
      </c>
      <c r="F90" s="125">
        <v>184173.49452709837</v>
      </c>
      <c r="G90" s="125">
        <v>0</v>
      </c>
      <c r="H90" s="125">
        <v>0</v>
      </c>
      <c r="I90" s="125">
        <v>0</v>
      </c>
      <c r="J90" s="125">
        <v>0</v>
      </c>
      <c r="K90" s="125">
        <v>184173.49452709837</v>
      </c>
      <c r="L90" s="125">
        <v>184173.49452709837</v>
      </c>
    </row>
    <row r="91" spans="1:12" x14ac:dyDescent="0.3">
      <c r="A91" s="50" t="s">
        <v>89</v>
      </c>
      <c r="B91" s="126">
        <v>82784.624965620969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26">
        <v>0</v>
      </c>
      <c r="L91" s="126">
        <v>82784.624965620969</v>
      </c>
    </row>
    <row r="92" spans="1:12" x14ac:dyDescent="0.3">
      <c r="A92" s="50" t="s">
        <v>90</v>
      </c>
      <c r="B92" s="126">
        <v>0</v>
      </c>
      <c r="C92" s="126">
        <v>0</v>
      </c>
      <c r="D92" s="126">
        <v>5451.1493466440015</v>
      </c>
      <c r="E92" s="126">
        <v>0</v>
      </c>
      <c r="F92" s="126">
        <v>0</v>
      </c>
      <c r="G92" s="126">
        <v>0</v>
      </c>
      <c r="H92" s="126">
        <v>0</v>
      </c>
      <c r="I92" s="126">
        <v>0</v>
      </c>
      <c r="J92" s="126">
        <v>0</v>
      </c>
      <c r="K92" s="126">
        <v>5451.1493466440015</v>
      </c>
      <c r="L92" s="126">
        <v>5451.1493466440015</v>
      </c>
    </row>
    <row r="93" spans="1:12" x14ac:dyDescent="0.3">
      <c r="A93" s="50" t="s">
        <v>91</v>
      </c>
      <c r="B93" s="126">
        <v>0</v>
      </c>
      <c r="C93" s="126">
        <v>0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6">
        <v>3528.4791198546218</v>
      </c>
      <c r="K93" s="126">
        <v>3528.4791198546218</v>
      </c>
      <c r="L93" s="126">
        <v>3528.4791198546218</v>
      </c>
    </row>
    <row r="94" spans="1:12" x14ac:dyDescent="0.3">
      <c r="A94" s="50" t="s">
        <v>92</v>
      </c>
      <c r="B94" s="126">
        <v>0</v>
      </c>
      <c r="C94" s="126">
        <v>94717.033823281163</v>
      </c>
      <c r="D94" s="126">
        <v>0</v>
      </c>
      <c r="E94" s="126">
        <v>0</v>
      </c>
      <c r="F94" s="126">
        <v>0</v>
      </c>
      <c r="G94" s="126">
        <v>0</v>
      </c>
      <c r="H94" s="126">
        <v>0</v>
      </c>
      <c r="I94" s="126">
        <v>0</v>
      </c>
      <c r="J94" s="126">
        <v>0</v>
      </c>
      <c r="K94" s="126">
        <v>94717.033823281163</v>
      </c>
      <c r="L94" s="126">
        <v>94717.033823281163</v>
      </c>
    </row>
    <row r="95" spans="1:12" x14ac:dyDescent="0.3">
      <c r="A95" s="50" t="s">
        <v>93</v>
      </c>
      <c r="B95" s="126">
        <v>0</v>
      </c>
      <c r="C95" s="126">
        <v>0</v>
      </c>
      <c r="D95" s="126">
        <v>0</v>
      </c>
      <c r="E95" s="126">
        <v>0</v>
      </c>
      <c r="F95" s="126">
        <v>0</v>
      </c>
      <c r="G95" s="126">
        <v>9599.9013049228397</v>
      </c>
      <c r="H95" s="126">
        <v>0</v>
      </c>
      <c r="I95" s="126">
        <v>0</v>
      </c>
      <c r="J95" s="126">
        <v>0</v>
      </c>
      <c r="K95" s="126">
        <v>9599.9013049228397</v>
      </c>
      <c r="L95" s="126">
        <v>9599.9013049228397</v>
      </c>
    </row>
    <row r="96" spans="1:12" x14ac:dyDescent="0.3">
      <c r="A96" s="50" t="s">
        <v>94</v>
      </c>
      <c r="B96" s="126">
        <v>0</v>
      </c>
      <c r="C96" s="126">
        <v>0</v>
      </c>
      <c r="D96" s="126">
        <v>0</v>
      </c>
      <c r="E96" s="126">
        <v>6274.2519812160144</v>
      </c>
      <c r="F96" s="126">
        <v>0</v>
      </c>
      <c r="G96" s="126">
        <v>0</v>
      </c>
      <c r="H96" s="126">
        <v>0</v>
      </c>
      <c r="I96" s="126">
        <v>0</v>
      </c>
      <c r="J96" s="126">
        <v>0</v>
      </c>
      <c r="K96" s="126">
        <v>6274.2519812160144</v>
      </c>
      <c r="L96" s="126">
        <v>6274.2519812160144</v>
      </c>
    </row>
    <row r="97" spans="1:12" x14ac:dyDescent="0.3">
      <c r="A97" s="50" t="s">
        <v>95</v>
      </c>
      <c r="B97" s="126">
        <v>0</v>
      </c>
      <c r="C97" s="126">
        <v>0</v>
      </c>
      <c r="D97" s="126">
        <v>0</v>
      </c>
      <c r="E97" s="126">
        <v>0</v>
      </c>
      <c r="F97" s="126">
        <v>0</v>
      </c>
      <c r="G97" s="126">
        <v>0</v>
      </c>
      <c r="H97" s="126">
        <v>0</v>
      </c>
      <c r="I97" s="126">
        <v>5188.6010395266576</v>
      </c>
      <c r="J97" s="126">
        <v>0</v>
      </c>
      <c r="K97" s="126">
        <v>5188.6010395266576</v>
      </c>
      <c r="L97" s="126">
        <v>5188.6010395266576</v>
      </c>
    </row>
    <row r="98" spans="1:12" x14ac:dyDescent="0.3">
      <c r="A98" s="50" t="s">
        <v>96</v>
      </c>
      <c r="B98" s="126">
        <v>0</v>
      </c>
      <c r="C98" s="126">
        <v>0</v>
      </c>
      <c r="D98" s="126">
        <v>0</v>
      </c>
      <c r="E98" s="126">
        <v>0</v>
      </c>
      <c r="F98" s="126">
        <v>9603.7199165406928</v>
      </c>
      <c r="G98" s="126">
        <v>0</v>
      </c>
      <c r="H98" s="126">
        <v>0</v>
      </c>
      <c r="I98" s="126">
        <v>0</v>
      </c>
      <c r="J98" s="126">
        <v>0</v>
      </c>
      <c r="K98" s="126">
        <v>9603.7199165406928</v>
      </c>
      <c r="L98" s="126">
        <v>9603.7199165406928</v>
      </c>
    </row>
    <row r="99" spans="1:12" x14ac:dyDescent="0.3">
      <c r="A99" s="50" t="s">
        <v>97</v>
      </c>
      <c r="B99" s="126">
        <v>0</v>
      </c>
      <c r="C99" s="126">
        <v>0</v>
      </c>
      <c r="D99" s="126">
        <v>-41687.645529437039</v>
      </c>
      <c r="E99" s="126">
        <v>0</v>
      </c>
      <c r="F99" s="126">
        <v>0</v>
      </c>
      <c r="G99" s="126">
        <v>0</v>
      </c>
      <c r="H99" s="126">
        <v>0</v>
      </c>
      <c r="I99" s="126">
        <v>0</v>
      </c>
      <c r="J99" s="126">
        <v>0</v>
      </c>
      <c r="K99" s="126">
        <v>-41687.645529437039</v>
      </c>
      <c r="L99" s="126">
        <v>-41687.645529437039</v>
      </c>
    </row>
    <row r="100" spans="1:12" x14ac:dyDescent="0.3">
      <c r="A100" s="50" t="s">
        <v>98</v>
      </c>
      <c r="B100" s="126">
        <v>41687.645529437039</v>
      </c>
      <c r="C100" s="126">
        <v>0</v>
      </c>
      <c r="D100" s="126">
        <v>0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6">
        <v>0</v>
      </c>
      <c r="K100" s="126">
        <v>0</v>
      </c>
      <c r="L100" s="126">
        <v>41687.645529437039</v>
      </c>
    </row>
    <row r="101" spans="1:12" x14ac:dyDescent="0.3">
      <c r="A101" s="50" t="s">
        <v>99</v>
      </c>
      <c r="B101" s="126">
        <v>0</v>
      </c>
      <c r="C101" s="126">
        <v>0</v>
      </c>
      <c r="D101" s="126">
        <v>-20699.353057242413</v>
      </c>
      <c r="E101" s="126">
        <v>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v>-20699.353057242413</v>
      </c>
      <c r="L101" s="126">
        <v>-20699.353057242413</v>
      </c>
    </row>
    <row r="102" spans="1:12" x14ac:dyDescent="0.3">
      <c r="A102" s="50" t="s">
        <v>100</v>
      </c>
      <c r="B102" s="126">
        <v>20699.353057242413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v>0</v>
      </c>
      <c r="L102" s="126">
        <v>20699.353057242413</v>
      </c>
    </row>
    <row r="103" spans="1:12" x14ac:dyDescent="0.3">
      <c r="A103" s="53" t="s">
        <v>101</v>
      </c>
      <c r="B103" s="127">
        <v>61702.274203281275</v>
      </c>
      <c r="C103" s="127">
        <v>0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61702.274203281275</v>
      </c>
    </row>
    <row r="104" spans="1:12" x14ac:dyDescent="0.3">
      <c r="A104" s="53" t="s">
        <v>102</v>
      </c>
      <c r="B104" s="127">
        <v>0</v>
      </c>
      <c r="C104" s="127">
        <v>0</v>
      </c>
      <c r="D104" s="127">
        <v>817.82513287595089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817.82513287595089</v>
      </c>
      <c r="L104" s="127">
        <v>817.82513287595089</v>
      </c>
    </row>
    <row r="105" spans="1:12" x14ac:dyDescent="0.3">
      <c r="A105" s="53" t="s">
        <v>103</v>
      </c>
      <c r="B105" s="127">
        <v>0</v>
      </c>
      <c r="C105" s="127">
        <v>0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127">
        <v>0</v>
      </c>
      <c r="J105" s="127">
        <v>529.37072927963197</v>
      </c>
      <c r="K105" s="127">
        <v>529.37072927963197</v>
      </c>
      <c r="L105" s="127">
        <v>529.37072927963197</v>
      </c>
    </row>
    <row r="106" spans="1:12" x14ac:dyDescent="0.3">
      <c r="A106" s="53" t="s">
        <v>104</v>
      </c>
      <c r="B106" s="127">
        <v>0</v>
      </c>
      <c r="C106" s="127">
        <v>14210.208865370805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127">
        <v>0</v>
      </c>
      <c r="J106" s="127">
        <v>0</v>
      </c>
      <c r="K106" s="127">
        <v>14210.208865370805</v>
      </c>
      <c r="L106" s="127">
        <v>14210.208865370805</v>
      </c>
    </row>
    <row r="107" spans="1:12" x14ac:dyDescent="0.3">
      <c r="A107" s="53" t="s">
        <v>105</v>
      </c>
      <c r="B107" s="127">
        <v>0</v>
      </c>
      <c r="C107" s="127">
        <v>0</v>
      </c>
      <c r="D107" s="127">
        <v>0</v>
      </c>
      <c r="E107" s="127">
        <v>0</v>
      </c>
      <c r="F107" s="127">
        <v>0</v>
      </c>
      <c r="G107" s="127">
        <v>1440.2541667892531</v>
      </c>
      <c r="H107" s="127">
        <v>0</v>
      </c>
      <c r="I107" s="127">
        <v>0</v>
      </c>
      <c r="J107" s="127">
        <v>0</v>
      </c>
      <c r="K107" s="127">
        <v>1440.2541667892531</v>
      </c>
      <c r="L107" s="127">
        <v>1440.2541667892531</v>
      </c>
    </row>
    <row r="108" spans="1:12" x14ac:dyDescent="0.3">
      <c r="A108" s="53" t="s">
        <v>106</v>
      </c>
      <c r="B108" s="127">
        <v>0</v>
      </c>
      <c r="C108" s="127">
        <v>0</v>
      </c>
      <c r="D108" s="127">
        <v>0</v>
      </c>
      <c r="E108" s="127">
        <v>941.31358983848702</v>
      </c>
      <c r="F108" s="127">
        <v>0</v>
      </c>
      <c r="G108" s="127">
        <v>0</v>
      </c>
      <c r="H108" s="127">
        <v>0</v>
      </c>
      <c r="I108" s="127">
        <v>0</v>
      </c>
      <c r="J108" s="127">
        <v>0</v>
      </c>
      <c r="K108" s="127">
        <v>941.31358983848702</v>
      </c>
      <c r="L108" s="127">
        <v>941.31358983848702</v>
      </c>
    </row>
    <row r="109" spans="1:12" x14ac:dyDescent="0.3">
      <c r="A109" s="53" t="s">
        <v>107</v>
      </c>
      <c r="B109" s="127">
        <v>0</v>
      </c>
      <c r="C109" s="127">
        <v>0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127">
        <v>1439.295940071677</v>
      </c>
      <c r="J109" s="127">
        <v>0</v>
      </c>
      <c r="K109" s="127">
        <v>1439.295940071677</v>
      </c>
      <c r="L109" s="127">
        <v>1439.295940071677</v>
      </c>
    </row>
    <row r="110" spans="1:12" x14ac:dyDescent="0.3">
      <c r="A110" s="53" t="s">
        <v>108</v>
      </c>
      <c r="B110" s="127">
        <v>0</v>
      </c>
      <c r="C110" s="127">
        <v>0</v>
      </c>
      <c r="D110" s="127">
        <v>0</v>
      </c>
      <c r="E110" s="127">
        <v>0</v>
      </c>
      <c r="F110" s="127">
        <v>3778.8720098406725</v>
      </c>
      <c r="G110" s="127">
        <v>0</v>
      </c>
      <c r="H110" s="127">
        <v>0</v>
      </c>
      <c r="I110" s="127">
        <v>0</v>
      </c>
      <c r="J110" s="127">
        <v>0</v>
      </c>
      <c r="K110" s="127">
        <v>3778.8720098406725</v>
      </c>
      <c r="L110" s="127">
        <v>3778.8720098406725</v>
      </c>
    </row>
    <row r="111" spans="1:12" x14ac:dyDescent="0.3">
      <c r="A111" s="55" t="s">
        <v>109</v>
      </c>
      <c r="B111" s="128">
        <v>1339.6224420400001</v>
      </c>
      <c r="C111" s="128">
        <v>0</v>
      </c>
      <c r="D111" s="128">
        <v>0</v>
      </c>
      <c r="E111" s="128">
        <v>0</v>
      </c>
      <c r="F111" s="128">
        <v>0</v>
      </c>
      <c r="G111" s="128">
        <v>0</v>
      </c>
      <c r="H111" s="128">
        <v>0</v>
      </c>
      <c r="I111" s="128">
        <v>0</v>
      </c>
      <c r="J111" s="128">
        <v>0</v>
      </c>
      <c r="K111" s="128">
        <v>0</v>
      </c>
      <c r="L111" s="128">
        <v>1339.6224420400001</v>
      </c>
    </row>
    <row r="112" spans="1:12" x14ac:dyDescent="0.3">
      <c r="A112" s="55" t="s">
        <v>110</v>
      </c>
      <c r="B112" s="128">
        <v>0</v>
      </c>
      <c r="C112" s="128">
        <v>0</v>
      </c>
      <c r="D112" s="128">
        <v>38.386284652031065</v>
      </c>
      <c r="E112" s="128">
        <v>0</v>
      </c>
      <c r="F112" s="128">
        <v>0</v>
      </c>
      <c r="G112" s="128">
        <v>0</v>
      </c>
      <c r="H112" s="128">
        <v>0</v>
      </c>
      <c r="I112" s="128">
        <v>0</v>
      </c>
      <c r="J112" s="128">
        <v>0</v>
      </c>
      <c r="K112" s="128">
        <v>38.386284652031065</v>
      </c>
      <c r="L112" s="128">
        <v>38.386284652031065</v>
      </c>
    </row>
    <row r="113" spans="1:12" x14ac:dyDescent="0.3">
      <c r="A113" s="55" t="s">
        <v>111</v>
      </c>
      <c r="B113" s="128">
        <v>0</v>
      </c>
      <c r="C113" s="128">
        <v>0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24.847091002354276</v>
      </c>
      <c r="K113" s="128">
        <v>24.847091002354276</v>
      </c>
      <c r="L113" s="128">
        <v>24.847091002354276</v>
      </c>
    </row>
    <row r="114" spans="1:12" x14ac:dyDescent="0.3">
      <c r="A114" s="55" t="s">
        <v>112</v>
      </c>
      <c r="B114" s="128">
        <v>0</v>
      </c>
      <c r="C114" s="128">
        <v>666.98503206024338</v>
      </c>
      <c r="D114" s="128">
        <v>0</v>
      </c>
      <c r="E114" s="128">
        <v>0</v>
      </c>
      <c r="F114" s="128">
        <v>0</v>
      </c>
      <c r="G114" s="128">
        <v>0</v>
      </c>
      <c r="H114" s="128">
        <v>0</v>
      </c>
      <c r="I114" s="128">
        <v>0</v>
      </c>
      <c r="J114" s="128">
        <v>0</v>
      </c>
      <c r="K114" s="128">
        <v>666.98503206024338</v>
      </c>
      <c r="L114" s="128">
        <v>666.98503206024338</v>
      </c>
    </row>
    <row r="115" spans="1:12" x14ac:dyDescent="0.3">
      <c r="A115" s="55" t="s">
        <v>113</v>
      </c>
      <c r="B115" s="128">
        <v>0</v>
      </c>
      <c r="C115" s="128">
        <v>0</v>
      </c>
      <c r="D115" s="128">
        <v>0</v>
      </c>
      <c r="E115" s="128">
        <v>0</v>
      </c>
      <c r="F115" s="128">
        <v>0</v>
      </c>
      <c r="G115" s="128">
        <v>67.601256301855372</v>
      </c>
      <c r="H115" s="128">
        <v>0</v>
      </c>
      <c r="I115" s="128">
        <v>0</v>
      </c>
      <c r="J115" s="128">
        <v>0</v>
      </c>
      <c r="K115" s="128">
        <v>67.601256301855372</v>
      </c>
      <c r="L115" s="128">
        <v>67.601256301855372</v>
      </c>
    </row>
    <row r="116" spans="1:12" x14ac:dyDescent="0.3">
      <c r="A116" s="55" t="s">
        <v>114</v>
      </c>
      <c r="B116" s="128">
        <v>0</v>
      </c>
      <c r="C116" s="128">
        <v>0</v>
      </c>
      <c r="D116" s="128">
        <v>0</v>
      </c>
      <c r="E116" s="128">
        <v>44.182466341305457</v>
      </c>
      <c r="F116" s="128">
        <v>0</v>
      </c>
      <c r="G116" s="128">
        <v>0</v>
      </c>
      <c r="H116" s="128">
        <v>0</v>
      </c>
      <c r="I116" s="128">
        <v>0</v>
      </c>
      <c r="J116" s="128">
        <v>0</v>
      </c>
      <c r="K116" s="128">
        <v>44.182466341305457</v>
      </c>
      <c r="L116" s="128">
        <v>44.182466341305457</v>
      </c>
    </row>
    <row r="117" spans="1:12" x14ac:dyDescent="0.3">
      <c r="A117" s="55" t="s">
        <v>115</v>
      </c>
      <c r="B117" s="128">
        <v>0</v>
      </c>
      <c r="C117" s="128">
        <v>0</v>
      </c>
      <c r="D117" s="128">
        <v>0</v>
      </c>
      <c r="E117" s="128">
        <v>0</v>
      </c>
      <c r="F117" s="128">
        <v>0</v>
      </c>
      <c r="G117" s="128">
        <v>0</v>
      </c>
      <c r="H117" s="128">
        <v>0</v>
      </c>
      <c r="I117" s="128">
        <v>55.939091599943325</v>
      </c>
      <c r="J117" s="128">
        <v>0</v>
      </c>
      <c r="K117" s="128">
        <v>55.939091599943325</v>
      </c>
      <c r="L117" s="128">
        <v>55.939091599943325</v>
      </c>
    </row>
    <row r="118" spans="1:12" x14ac:dyDescent="0.3">
      <c r="A118" s="55" t="s">
        <v>116</v>
      </c>
      <c r="B118" s="128">
        <v>0</v>
      </c>
      <c r="C118" s="128">
        <v>0</v>
      </c>
      <c r="D118" s="128">
        <v>0</v>
      </c>
      <c r="E118" s="128">
        <v>0</v>
      </c>
      <c r="F118" s="128">
        <v>103.55291913242719</v>
      </c>
      <c r="G118" s="128">
        <v>0</v>
      </c>
      <c r="H118" s="128">
        <v>0</v>
      </c>
      <c r="I118" s="128">
        <v>0</v>
      </c>
      <c r="J118" s="128">
        <v>0</v>
      </c>
      <c r="K118" s="128">
        <v>103.55291913242719</v>
      </c>
      <c r="L118" s="128">
        <v>103.55291913242719</v>
      </c>
    </row>
    <row r="119" spans="1:12" x14ac:dyDescent="0.3">
      <c r="A119" s="54" t="s">
        <v>117</v>
      </c>
      <c r="B119" s="129">
        <v>4091.9308765599999</v>
      </c>
      <c r="C119" s="129">
        <v>0</v>
      </c>
      <c r="D119" s="129">
        <v>0</v>
      </c>
      <c r="E119" s="129">
        <v>0</v>
      </c>
      <c r="F119" s="129">
        <v>0</v>
      </c>
      <c r="G119" s="129">
        <v>0</v>
      </c>
      <c r="H119" s="129">
        <v>0</v>
      </c>
      <c r="I119" s="129">
        <v>0</v>
      </c>
      <c r="J119" s="129">
        <v>0</v>
      </c>
      <c r="K119" s="129">
        <v>0</v>
      </c>
      <c r="L119" s="129">
        <v>4091.9308765599999</v>
      </c>
    </row>
    <row r="120" spans="1:12" x14ac:dyDescent="0.3">
      <c r="A120" s="54" t="s">
        <v>118</v>
      </c>
      <c r="B120" s="129">
        <v>0</v>
      </c>
      <c r="C120" s="129">
        <v>0</v>
      </c>
      <c r="D120" s="129">
        <v>152.73020284440946</v>
      </c>
      <c r="E120" s="129">
        <v>0</v>
      </c>
      <c r="F120" s="129">
        <v>0</v>
      </c>
      <c r="G120" s="129">
        <v>0</v>
      </c>
      <c r="H120" s="129">
        <v>0</v>
      </c>
      <c r="I120" s="129">
        <v>0</v>
      </c>
      <c r="J120" s="129">
        <v>0</v>
      </c>
      <c r="K120" s="129">
        <v>152.73020284440946</v>
      </c>
      <c r="L120" s="129">
        <v>152.73020284440946</v>
      </c>
    </row>
    <row r="121" spans="1:12" x14ac:dyDescent="0.3">
      <c r="A121" s="54" t="s">
        <v>119</v>
      </c>
      <c r="B121" s="129">
        <v>0</v>
      </c>
      <c r="C121" s="129">
        <v>0</v>
      </c>
      <c r="D121" s="129">
        <v>0</v>
      </c>
      <c r="E121" s="129">
        <v>0</v>
      </c>
      <c r="F121" s="129">
        <v>0</v>
      </c>
      <c r="G121" s="129">
        <v>0</v>
      </c>
      <c r="H121" s="129">
        <v>0</v>
      </c>
      <c r="I121" s="129">
        <v>0</v>
      </c>
      <c r="J121" s="129">
        <v>98.860863542371433</v>
      </c>
      <c r="K121" s="129">
        <v>98.860863542371433</v>
      </c>
      <c r="L121" s="129">
        <v>98.860863542371433</v>
      </c>
    </row>
    <row r="122" spans="1:12" x14ac:dyDescent="0.3">
      <c r="A122" s="54" t="s">
        <v>120</v>
      </c>
      <c r="B122" s="129">
        <v>0</v>
      </c>
      <c r="C122" s="129">
        <v>2653.7801239213172</v>
      </c>
      <c r="D122" s="129">
        <v>0</v>
      </c>
      <c r="E122" s="129">
        <v>0</v>
      </c>
      <c r="F122" s="129">
        <v>0</v>
      </c>
      <c r="G122" s="129">
        <v>0</v>
      </c>
      <c r="H122" s="129">
        <v>0</v>
      </c>
      <c r="I122" s="129">
        <v>0</v>
      </c>
      <c r="J122" s="129">
        <v>0</v>
      </c>
      <c r="K122" s="129">
        <v>2653.7801239213172</v>
      </c>
      <c r="L122" s="129">
        <v>2653.7801239213172</v>
      </c>
    </row>
    <row r="123" spans="1:12" x14ac:dyDescent="0.3">
      <c r="A123" s="54" t="s">
        <v>121</v>
      </c>
      <c r="B123" s="129">
        <v>0</v>
      </c>
      <c r="C123" s="129">
        <v>0</v>
      </c>
      <c r="D123" s="129">
        <v>0</v>
      </c>
      <c r="E123" s="129">
        <v>0</v>
      </c>
      <c r="F123" s="129">
        <v>0</v>
      </c>
      <c r="G123" s="129">
        <v>268.96985944621736</v>
      </c>
      <c r="H123" s="129">
        <v>0</v>
      </c>
      <c r="I123" s="129">
        <v>0</v>
      </c>
      <c r="J123" s="129">
        <v>0</v>
      </c>
      <c r="K123" s="129">
        <v>268.96985944621736</v>
      </c>
      <c r="L123" s="129">
        <v>268.96985944621736</v>
      </c>
    </row>
    <row r="124" spans="1:12" x14ac:dyDescent="0.3">
      <c r="A124" s="54" t="s">
        <v>122</v>
      </c>
      <c r="B124" s="129">
        <v>0</v>
      </c>
      <c r="C124" s="129">
        <v>0</v>
      </c>
      <c r="D124" s="129">
        <v>0</v>
      </c>
      <c r="E124" s="129">
        <v>175.79187742820096</v>
      </c>
      <c r="F124" s="129">
        <v>0</v>
      </c>
      <c r="G124" s="129">
        <v>0</v>
      </c>
      <c r="H124" s="129">
        <v>0</v>
      </c>
      <c r="I124" s="129">
        <v>0</v>
      </c>
      <c r="J124" s="129">
        <v>0</v>
      </c>
      <c r="K124" s="129">
        <v>175.79187742820096</v>
      </c>
      <c r="L124" s="129">
        <v>175.79187742820096</v>
      </c>
    </row>
    <row r="125" spans="1:12" x14ac:dyDescent="0.3">
      <c r="A125" s="54" t="s">
        <v>123</v>
      </c>
      <c r="B125" s="129">
        <v>0</v>
      </c>
      <c r="C125" s="129">
        <v>0</v>
      </c>
      <c r="D125" s="129">
        <v>0</v>
      </c>
      <c r="E125" s="129">
        <v>0</v>
      </c>
      <c r="F125" s="129">
        <v>0</v>
      </c>
      <c r="G125" s="129">
        <v>0</v>
      </c>
      <c r="H125" s="129">
        <v>0</v>
      </c>
      <c r="I125" s="129">
        <v>190.82214881391073</v>
      </c>
      <c r="J125" s="129">
        <v>0</v>
      </c>
      <c r="K125" s="129">
        <v>190.82214881391073</v>
      </c>
      <c r="L125" s="129">
        <v>190.82214881391073</v>
      </c>
    </row>
    <row r="126" spans="1:12" x14ac:dyDescent="0.3">
      <c r="A126" s="54" t="s">
        <v>124</v>
      </c>
      <c r="B126" s="129">
        <v>0</v>
      </c>
      <c r="C126" s="129">
        <v>0</v>
      </c>
      <c r="D126" s="129">
        <v>0</v>
      </c>
      <c r="E126" s="129">
        <v>0</v>
      </c>
      <c r="F126" s="129">
        <v>353.05459268212428</v>
      </c>
      <c r="G126" s="129">
        <v>0</v>
      </c>
      <c r="H126" s="129">
        <v>0</v>
      </c>
      <c r="I126" s="129">
        <v>0</v>
      </c>
      <c r="J126" s="129">
        <v>0</v>
      </c>
      <c r="K126" s="129">
        <v>353.05459268212428</v>
      </c>
      <c r="L126" s="129">
        <v>353.05459268212428</v>
      </c>
    </row>
    <row r="127" spans="1:12" x14ac:dyDescent="0.3">
      <c r="A127" s="56" t="s">
        <v>125</v>
      </c>
      <c r="B127" s="123">
        <v>0</v>
      </c>
      <c r="C127" s="123">
        <v>173475.82677310219</v>
      </c>
      <c r="D127" s="123">
        <v>0</v>
      </c>
      <c r="E127" s="123">
        <v>0</v>
      </c>
      <c r="F127" s="123">
        <v>0</v>
      </c>
      <c r="G127" s="123">
        <v>0</v>
      </c>
      <c r="H127" s="123">
        <v>0</v>
      </c>
      <c r="I127" s="123">
        <v>0</v>
      </c>
      <c r="J127" s="123">
        <v>0</v>
      </c>
      <c r="K127" s="123">
        <v>173475.82677310219</v>
      </c>
      <c r="L127" s="123">
        <v>173475.82677310219</v>
      </c>
    </row>
    <row r="128" spans="1:12" x14ac:dyDescent="0.3">
      <c r="A128" s="56" t="s">
        <v>126</v>
      </c>
      <c r="B128" s="123">
        <v>250.67880420081372</v>
      </c>
      <c r="C128" s="123">
        <v>0</v>
      </c>
      <c r="D128" s="123">
        <v>0</v>
      </c>
      <c r="E128" s="123">
        <v>0</v>
      </c>
      <c r="F128" s="123">
        <v>0</v>
      </c>
      <c r="G128" s="123">
        <v>0</v>
      </c>
      <c r="H128" s="123">
        <v>0</v>
      </c>
      <c r="I128" s="123">
        <v>0</v>
      </c>
      <c r="J128" s="123">
        <v>0</v>
      </c>
      <c r="K128" s="123">
        <v>0</v>
      </c>
      <c r="L128" s="123">
        <v>250.67880420081372</v>
      </c>
    </row>
    <row r="129" spans="1:12" x14ac:dyDescent="0.3">
      <c r="A129" s="11" t="s">
        <v>127</v>
      </c>
      <c r="B129" s="116">
        <v>5724438173.0920067</v>
      </c>
      <c r="C129" s="116">
        <v>3293899976.7516065</v>
      </c>
      <c r="D129" s="116">
        <v>72432979.400157839</v>
      </c>
      <c r="E129" s="116">
        <v>206703341.67944181</v>
      </c>
      <c r="F129" s="116">
        <v>462560470.46363002</v>
      </c>
      <c r="G129" s="116">
        <v>307325493.18376285</v>
      </c>
      <c r="H129" s="116">
        <v>8940363.7599999942</v>
      </c>
      <c r="I129" s="116">
        <v>245046588.23929924</v>
      </c>
      <c r="J129" s="116">
        <v>116244681.80487879</v>
      </c>
      <c r="K129" s="116">
        <v>4713153895.2827778</v>
      </c>
      <c r="L129" s="116">
        <v>10437592068.374784</v>
      </c>
    </row>
    <row r="130" spans="1:12" x14ac:dyDescent="0.3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</row>
    <row r="131" spans="1:12" x14ac:dyDescent="0.3">
      <c r="A131" s="9" t="s">
        <v>128</v>
      </c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</row>
    <row r="132" spans="1:12" x14ac:dyDescent="0.3">
      <c r="A132" s="10" t="s">
        <v>129</v>
      </c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</row>
    <row r="133" spans="1:12" x14ac:dyDescent="0.3">
      <c r="A133" s="51" t="s">
        <v>130</v>
      </c>
      <c r="B133" s="130">
        <v>0</v>
      </c>
      <c r="C133" s="130">
        <v>0</v>
      </c>
      <c r="D133" s="130">
        <v>0</v>
      </c>
      <c r="E133" s="130">
        <v>0</v>
      </c>
      <c r="F133" s="130">
        <v>0</v>
      </c>
      <c r="G133" s="130">
        <v>2981.2559999999999</v>
      </c>
      <c r="H133" s="130">
        <v>0</v>
      </c>
      <c r="I133" s="130">
        <v>0</v>
      </c>
      <c r="J133" s="130">
        <v>0</v>
      </c>
      <c r="K133" s="130">
        <v>2981.2559999999999</v>
      </c>
      <c r="L133" s="130">
        <v>2981.2559999999999</v>
      </c>
    </row>
    <row r="134" spans="1:12" x14ac:dyDescent="0.3">
      <c r="A134" s="51" t="s">
        <v>131</v>
      </c>
      <c r="B134" s="130">
        <v>0</v>
      </c>
      <c r="C134" s="130">
        <v>0</v>
      </c>
      <c r="D134" s="130">
        <v>0</v>
      </c>
      <c r="E134" s="130">
        <v>0</v>
      </c>
      <c r="F134" s="130">
        <v>0</v>
      </c>
      <c r="G134" s="130">
        <v>9444.0196169659939</v>
      </c>
      <c r="H134" s="130">
        <v>0</v>
      </c>
      <c r="I134" s="130">
        <v>0</v>
      </c>
      <c r="J134" s="130">
        <v>0</v>
      </c>
      <c r="K134" s="130">
        <v>9444.0196169659939</v>
      </c>
      <c r="L134" s="130">
        <v>9444.0196169659939</v>
      </c>
    </row>
    <row r="135" spans="1:12" x14ac:dyDescent="0.3">
      <c r="A135" s="59" t="s">
        <v>132</v>
      </c>
      <c r="B135" s="131">
        <v>0</v>
      </c>
      <c r="C135" s="131">
        <v>0</v>
      </c>
      <c r="D135" s="131">
        <v>6.3795596361160283E-11</v>
      </c>
      <c r="E135" s="131">
        <v>0</v>
      </c>
      <c r="F135" s="131">
        <v>0</v>
      </c>
      <c r="G135" s="131">
        <v>0</v>
      </c>
      <c r="H135" s="131">
        <v>0</v>
      </c>
      <c r="I135" s="131">
        <v>0</v>
      </c>
      <c r="J135" s="131">
        <v>0</v>
      </c>
      <c r="K135" s="131">
        <v>6.3795596361160283E-11</v>
      </c>
      <c r="L135" s="131">
        <v>6.3795596361160283E-11</v>
      </c>
    </row>
    <row r="136" spans="1:12" x14ac:dyDescent="0.3">
      <c r="A136" s="57" t="s">
        <v>133</v>
      </c>
      <c r="B136" s="114">
        <v>0</v>
      </c>
      <c r="C136" s="114">
        <v>0</v>
      </c>
      <c r="D136" s="114">
        <v>0</v>
      </c>
      <c r="E136" s="114">
        <v>0</v>
      </c>
      <c r="F136" s="114">
        <v>0</v>
      </c>
      <c r="G136" s="114">
        <v>0</v>
      </c>
      <c r="H136" s="114">
        <v>0</v>
      </c>
      <c r="I136" s="114">
        <v>0</v>
      </c>
      <c r="J136" s="114">
        <v>0</v>
      </c>
      <c r="K136" s="114">
        <v>0</v>
      </c>
      <c r="L136" s="114">
        <v>0</v>
      </c>
    </row>
    <row r="137" spans="1:12" x14ac:dyDescent="0.3">
      <c r="A137" s="61" t="s">
        <v>134</v>
      </c>
      <c r="B137" s="132">
        <v>0</v>
      </c>
      <c r="C137" s="132">
        <v>0</v>
      </c>
      <c r="D137" s="132">
        <v>0</v>
      </c>
      <c r="E137" s="132">
        <v>6809.1372326230894</v>
      </c>
      <c r="F137" s="132">
        <v>0</v>
      </c>
      <c r="G137" s="132">
        <v>0</v>
      </c>
      <c r="H137" s="132">
        <v>0</v>
      </c>
      <c r="I137" s="132">
        <v>0</v>
      </c>
      <c r="J137" s="132">
        <v>0</v>
      </c>
      <c r="K137" s="132">
        <v>6809.1372326230894</v>
      </c>
      <c r="L137" s="132">
        <v>6809.1372326230894</v>
      </c>
    </row>
    <row r="138" spans="1:12" x14ac:dyDescent="0.3">
      <c r="A138" s="57" t="s">
        <v>135</v>
      </c>
      <c r="B138" s="114">
        <v>0</v>
      </c>
      <c r="C138" s="114">
        <v>-11303.114000000001</v>
      </c>
      <c r="D138" s="114">
        <v>0</v>
      </c>
      <c r="E138" s="114">
        <v>0</v>
      </c>
      <c r="F138" s="114">
        <v>0</v>
      </c>
      <c r="G138" s="114">
        <v>0</v>
      </c>
      <c r="H138" s="114">
        <v>0</v>
      </c>
      <c r="I138" s="114">
        <v>0</v>
      </c>
      <c r="J138" s="114">
        <v>0</v>
      </c>
      <c r="K138" s="114">
        <v>-11303.114000000001</v>
      </c>
      <c r="L138" s="114">
        <v>-11303.114000000001</v>
      </c>
    </row>
    <row r="139" spans="1:12" x14ac:dyDescent="0.3">
      <c r="A139" s="57" t="s">
        <v>136</v>
      </c>
      <c r="B139" s="114">
        <v>0</v>
      </c>
      <c r="C139" s="114">
        <v>-16.778242079850287</v>
      </c>
      <c r="D139" s="114">
        <v>0</v>
      </c>
      <c r="E139" s="114">
        <v>0</v>
      </c>
      <c r="F139" s="114">
        <v>0</v>
      </c>
      <c r="G139" s="114">
        <v>0</v>
      </c>
      <c r="H139" s="114">
        <v>0</v>
      </c>
      <c r="I139" s="114">
        <v>0</v>
      </c>
      <c r="J139" s="114">
        <v>0</v>
      </c>
      <c r="K139" s="114">
        <v>-16.778242079850287</v>
      </c>
      <c r="L139" s="114">
        <v>-16.778242079850287</v>
      </c>
    </row>
    <row r="140" spans="1:12" x14ac:dyDescent="0.3">
      <c r="A140" s="11" t="s">
        <v>137</v>
      </c>
      <c r="B140" s="116">
        <v>0</v>
      </c>
      <c r="C140" s="116">
        <v>-11319892.242079852</v>
      </c>
      <c r="D140" s="116">
        <v>6.3795596361160278E-8</v>
      </c>
      <c r="E140" s="116">
        <v>6809137.2326230891</v>
      </c>
      <c r="F140" s="116">
        <v>0</v>
      </c>
      <c r="G140" s="116">
        <v>12425275.616965994</v>
      </c>
      <c r="H140" s="116">
        <v>0</v>
      </c>
      <c r="I140" s="116">
        <v>0</v>
      </c>
      <c r="J140" s="116">
        <v>0</v>
      </c>
      <c r="K140" s="116">
        <v>7914520.6075092945</v>
      </c>
      <c r="L140" s="116">
        <v>7914520.6075092945</v>
      </c>
    </row>
    <row r="141" spans="1:12" x14ac:dyDescent="0.3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12" x14ac:dyDescent="0.3">
      <c r="A142" s="10" t="s">
        <v>138</v>
      </c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</row>
    <row r="143" spans="1:12" x14ac:dyDescent="0.3">
      <c r="A143" s="52" t="s">
        <v>139</v>
      </c>
      <c r="B143" s="115">
        <v>0</v>
      </c>
      <c r="C143" s="115">
        <v>1092.7406414737952</v>
      </c>
      <c r="D143" s="115">
        <v>0</v>
      </c>
      <c r="E143" s="115">
        <v>0</v>
      </c>
      <c r="F143" s="115">
        <v>0</v>
      </c>
      <c r="G143" s="115">
        <v>0</v>
      </c>
      <c r="H143" s="115">
        <v>0</v>
      </c>
      <c r="I143" s="115">
        <v>0</v>
      </c>
      <c r="J143" s="115">
        <v>0</v>
      </c>
      <c r="K143" s="115">
        <v>1092.7406414737952</v>
      </c>
      <c r="L143" s="115">
        <v>1092.7406414737952</v>
      </c>
    </row>
    <row r="144" spans="1:12" x14ac:dyDescent="0.3">
      <c r="A144" s="52" t="s">
        <v>140</v>
      </c>
      <c r="B144" s="115">
        <v>0</v>
      </c>
      <c r="C144" s="115">
        <v>118.23321992646561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  <c r="I144" s="115">
        <v>0</v>
      </c>
      <c r="J144" s="115">
        <v>0</v>
      </c>
      <c r="K144" s="115">
        <v>118.23321992646561</v>
      </c>
      <c r="L144" s="115">
        <v>118.23321992646561</v>
      </c>
    </row>
    <row r="145" spans="1:17" x14ac:dyDescent="0.3">
      <c r="A145" s="52" t="s">
        <v>141</v>
      </c>
      <c r="B145" s="115">
        <v>0</v>
      </c>
      <c r="C145" s="115">
        <v>-12.517375567004589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  <c r="I145" s="115">
        <v>0</v>
      </c>
      <c r="J145" s="115">
        <v>0</v>
      </c>
      <c r="K145" s="115">
        <v>-12.517375567004589</v>
      </c>
      <c r="L145" s="115">
        <v>-12.517375567004589</v>
      </c>
    </row>
    <row r="146" spans="1:17" x14ac:dyDescent="0.3">
      <c r="A146" s="52" t="s">
        <v>142</v>
      </c>
      <c r="B146" s="115">
        <v>8.3718935626347406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  <c r="I146" s="115">
        <v>0</v>
      </c>
      <c r="J146" s="115">
        <v>0</v>
      </c>
      <c r="K146" s="115">
        <v>0</v>
      </c>
      <c r="L146" s="115">
        <v>8.3718935626347406</v>
      </c>
    </row>
    <row r="147" spans="1:17" x14ac:dyDescent="0.3">
      <c r="A147" s="11" t="s">
        <v>143</v>
      </c>
      <c r="B147" s="116">
        <v>8371.8935626347411</v>
      </c>
      <c r="C147" s="116">
        <v>1198456.4858332563</v>
      </c>
      <c r="D147" s="116">
        <v>0</v>
      </c>
      <c r="E147" s="116"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  <c r="K147" s="116">
        <v>1198456.4858332563</v>
      </c>
      <c r="L147" s="116">
        <v>1206828.379395891</v>
      </c>
    </row>
    <row r="148" spans="1:17" x14ac:dyDescent="0.3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</row>
    <row r="149" spans="1:17" x14ac:dyDescent="0.3">
      <c r="A149" s="10" t="s">
        <v>144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</row>
    <row r="150" spans="1:17" x14ac:dyDescent="0.3">
      <c r="A150" s="60" t="s">
        <v>145</v>
      </c>
      <c r="B150" s="122">
        <v>1004.4417279492915</v>
      </c>
      <c r="C150" s="122">
        <v>0</v>
      </c>
      <c r="D150" s="122">
        <v>0</v>
      </c>
      <c r="E150" s="122">
        <v>0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1004.4417279492915</v>
      </c>
    </row>
    <row r="151" spans="1:17" x14ac:dyDescent="0.3">
      <c r="A151" s="11" t="s">
        <v>146</v>
      </c>
      <c r="B151" s="12">
        <v>1004441.7279492915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1004441.7279492915</v>
      </c>
    </row>
    <row r="152" spans="1:17" ht="15.75" thickBot="1" x14ac:dyDescent="0.3"/>
    <row r="153" spans="1:17" ht="15.75" thickBot="1" x14ac:dyDescent="0.3">
      <c r="A153" s="13" t="s">
        <v>15</v>
      </c>
      <c r="B153" s="14">
        <v>6176758.6634528823</v>
      </c>
      <c r="C153" s="14">
        <v>3341989.4431643868</v>
      </c>
      <c r="D153" s="14">
        <v>72432.979400157899</v>
      </c>
      <c r="E153" s="14">
        <v>213512.47891206492</v>
      </c>
      <c r="F153" s="14">
        <v>462560.47046363004</v>
      </c>
      <c r="G153" s="14">
        <v>324182.15700787306</v>
      </c>
      <c r="H153" s="14">
        <v>8940.3637599999947</v>
      </c>
      <c r="I153" s="14">
        <v>245046.58823929925</v>
      </c>
      <c r="J153" s="14">
        <v>116244.68180487878</v>
      </c>
      <c r="K153" s="14">
        <v>4784909.1627522903</v>
      </c>
      <c r="L153" s="14">
        <v>10961667.826205172</v>
      </c>
    </row>
    <row r="156" spans="1:17" ht="15" x14ac:dyDescent="0.25">
      <c r="Q156" s="71"/>
    </row>
    <row r="160" spans="1:17" ht="15" collapsed="1" x14ac:dyDescent="0.25"/>
    <row r="174" ht="15" collapsed="1" x14ac:dyDescent="0.25"/>
    <row r="191" ht="15" collapsed="1" x14ac:dyDescent="0.25"/>
    <row r="204" ht="15" collapsed="1" x14ac:dyDescent="0.25"/>
    <row r="215" ht="15" collapsed="1" x14ac:dyDescent="0.25"/>
    <row r="223" ht="15" collapsed="1" x14ac:dyDescent="0.25"/>
    <row r="244" ht="15" collapsed="1" x14ac:dyDescent="0.25"/>
    <row r="263" ht="15" collapsed="1" x14ac:dyDescent="0.25"/>
    <row r="353" collapsed="1" x14ac:dyDescent="0.3"/>
    <row r="368" ht="15" collapsed="1" x14ac:dyDescent="0.25"/>
    <row r="379" ht="15" collapsed="1" x14ac:dyDescent="0.25"/>
    <row r="407" ht="15" collapsed="1" x14ac:dyDescent="0.25"/>
    <row r="423" ht="15" collapsed="1" x14ac:dyDescent="0.25"/>
    <row r="439" ht="15" collapsed="1" x14ac:dyDescent="0.25"/>
    <row r="445" ht="15" collapsed="1" x14ac:dyDescent="0.25"/>
    <row r="446" ht="15" collapsed="1" x14ac:dyDescent="0.25"/>
    <row r="452" ht="15" collapsed="1" x14ac:dyDescent="0.25"/>
    <row r="459" ht="15" collapsed="1" x14ac:dyDescent="0.25"/>
    <row r="503" collapsed="1" x14ac:dyDescent="0.3"/>
    <row r="505" ht="15" collapsed="1" x14ac:dyDescent="0.25"/>
    <row r="518" ht="15" collapsed="1" x14ac:dyDescent="0.25"/>
    <row r="527" ht="15" collapsed="1" x14ac:dyDescent="0.25"/>
    <row r="535" ht="15" collapsed="1" x14ac:dyDescent="0.25"/>
    <row r="541" ht="15" collapsed="1" x14ac:dyDescent="0.25"/>
    <row r="542" ht="15" collapsed="1" x14ac:dyDescent="0.25"/>
    <row r="545" collapsed="1" x14ac:dyDescent="0.3"/>
    <row r="553" collapsed="1" x14ac:dyDescent="0.3"/>
  </sheetData>
  <pageMargins left="0.7" right="0.7" top="0.75" bottom="0.75" header="0.3" footer="0.3"/>
  <pageSetup scale="45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63DB74-0BF5-409D-817E-7C0B8CFED11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FBF0031-916D-4E21-A2A3-0954AC223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94C30-53F5-480F-A162-158ED6CFA2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Clause_Income_Statement</vt:lpstr>
      <vt:lpstr>Clause_Income_Statement!Print_Area</vt:lpstr>
      <vt:lpstr>Clause_Income_Statement!Print_Titles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2016-04-11T18:05:28Z</dcterms:created>
  <dcterms:modified xsi:type="dcterms:W3CDTF">2016-04-14T17:16:28Z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