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19416" windowHeight="10032" tabRatio="949"/>
  </bookViews>
  <sheets>
    <sheet name="Data for MFR B-23" sheetId="2" r:id="rId1"/>
    <sheet name="GL Balances" sheetId="4" r:id="rId2"/>
    <sheet name="Annual - Ledger Bal Sheet-FERC" sheetId="12" r:id="rId3"/>
    <sheet name="ITC Detail" sheetId="1" r:id="rId4"/>
    <sheet name="CITC 2009 - 2015" sheetId="3" r:id="rId5"/>
    <sheet name="Desoto Balances" sheetId="5" r:id="rId6"/>
    <sheet name="SpaceCoast" sheetId="6" r:id="rId7"/>
    <sheet name="Martin Balances" sheetId="7" r:id="rId8"/>
    <sheet name="TAX  Federal Tax Rates &amp; Inputs" sheetId="9" r:id="rId9"/>
    <sheet name="Scenario Info" sheetId="10" r:id="rId10"/>
  </sheets>
  <definedNames>
    <definedName name="_xlnm.Print_Area" localSheetId="2">'Annual - Ledger Bal Sheet-FERC'!$A$4:$I$47</definedName>
    <definedName name="_xlnm.Print_Area" localSheetId="4">'CITC 2009 - 2015'!$A$4:$I$43</definedName>
    <definedName name="_xlnm.Print_Area" localSheetId="0">'Data for MFR B-23'!$A$6:$Q$50</definedName>
    <definedName name="_xlnm.Print_Area" localSheetId="5">'Desoto Balances'!$A$70:$S$82</definedName>
    <definedName name="_xlnm.Print_Area" localSheetId="1">'GL Balances'!$A$4:$H$63</definedName>
    <definedName name="_xlnm.Print_Area" localSheetId="3">'ITC Detail'!$A$8:$O$150</definedName>
    <definedName name="_xlnm.Print_Area" localSheetId="7">'Martin Balances'!$A$70:$S$82</definedName>
    <definedName name="_xlnm.Print_Area" localSheetId="6">SpaceCoast!$A$69:$S$81</definedName>
    <definedName name="_xlnm.Print_Area" localSheetId="8">'TAX  Federal Tax Rates &amp; Inputs'!$B$4:$BU$35</definedName>
    <definedName name="_xlnm.Print_Titles" localSheetId="0">'Data for MFR B-23'!$4:$5</definedName>
    <definedName name="_xlnm.Print_Titles" localSheetId="5">'Desoto Balances'!$4:$12</definedName>
    <definedName name="_xlnm.Print_Titles" localSheetId="3">'ITC Detail'!$4:$7</definedName>
    <definedName name="_xlnm.Print_Titles" localSheetId="7">'Martin Balances'!$4:$12</definedName>
    <definedName name="_xlnm.Print_Titles" localSheetId="6">SpaceCoast!$4:$12</definedName>
    <definedName name="_xlnm.Print_Titles" localSheetId="8">'TAX  Federal Tax Rates &amp; Inputs'!$A:$A</definedName>
  </definedNames>
  <calcPr calcId="145621"/>
</workbook>
</file>

<file path=xl/calcChain.xml><?xml version="1.0" encoding="utf-8"?>
<calcChain xmlns="http://schemas.openxmlformats.org/spreadsheetml/2006/main">
  <c r="P149" i="1" l="1"/>
  <c r="P133" i="1"/>
  <c r="P85" i="1"/>
  <c r="P101" i="1"/>
  <c r="P117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I149" i="1"/>
  <c r="J149" i="1" s="1"/>
  <c r="I148" i="1"/>
  <c r="J148" i="1" s="1"/>
  <c r="I147" i="1"/>
  <c r="J147" i="1" s="1"/>
  <c r="I146" i="1"/>
  <c r="J146" i="1" s="1"/>
  <c r="I145" i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M133" i="1"/>
  <c r="M132" i="1"/>
  <c r="M131" i="1"/>
  <c r="M130" i="1"/>
  <c r="M129" i="1"/>
  <c r="M128" i="1"/>
  <c r="M127" i="1"/>
  <c r="M126" i="1"/>
  <c r="M125" i="1"/>
  <c r="M124" i="1"/>
  <c r="M123" i="1"/>
  <c r="M122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I117" i="1"/>
  <c r="I116" i="1"/>
  <c r="I115" i="1"/>
  <c r="I114" i="1"/>
  <c r="I113" i="1"/>
  <c r="J113" i="1" s="1"/>
  <c r="I112" i="1"/>
  <c r="I111" i="1"/>
  <c r="I110" i="1"/>
  <c r="J110" i="1" s="1"/>
  <c r="I109" i="1"/>
  <c r="J109" i="1" s="1"/>
  <c r="I108" i="1"/>
  <c r="J108" i="1" s="1"/>
  <c r="I107" i="1"/>
  <c r="J107" i="1" s="1"/>
  <c r="I106" i="1"/>
  <c r="J106" i="1" s="1"/>
  <c r="M101" i="1"/>
  <c r="M100" i="1"/>
  <c r="M99" i="1"/>
  <c r="M98" i="1"/>
  <c r="M97" i="1"/>
  <c r="M96" i="1"/>
  <c r="M95" i="1"/>
  <c r="M94" i="1"/>
  <c r="M93" i="1"/>
  <c r="M92" i="1"/>
  <c r="M91" i="1"/>
  <c r="M90" i="1"/>
  <c r="I101" i="1"/>
  <c r="J101" i="1" s="1"/>
  <c r="I100" i="1"/>
  <c r="J100" i="1" s="1"/>
  <c r="I99" i="1"/>
  <c r="I98" i="1"/>
  <c r="J98" i="1" s="1"/>
  <c r="I97" i="1"/>
  <c r="J97" i="1" s="1"/>
  <c r="I96" i="1"/>
  <c r="J96" i="1" s="1"/>
  <c r="I95" i="1"/>
  <c r="J95" i="1" s="1"/>
  <c r="I94" i="1"/>
  <c r="I93" i="1"/>
  <c r="J93" i="1" s="1"/>
  <c r="I92" i="1"/>
  <c r="J92" i="1" s="1"/>
  <c r="I91" i="1"/>
  <c r="J91" i="1" s="1"/>
  <c r="I90" i="1"/>
  <c r="J90" i="1" s="1"/>
  <c r="H150" i="1"/>
  <c r="G150" i="1"/>
  <c r="F150" i="1"/>
  <c r="D150" i="1"/>
  <c r="C150" i="1"/>
  <c r="J145" i="1"/>
  <c r="B140" i="1"/>
  <c r="B141" i="1" s="1"/>
  <c r="B142" i="1" s="1"/>
  <c r="B143" i="1" s="1"/>
  <c r="B144" i="1" s="1"/>
  <c r="B145" i="1" s="1"/>
  <c r="B146" i="1" s="1"/>
  <c r="B147" i="1" s="1"/>
  <c r="B148" i="1" s="1"/>
  <c r="B149" i="1" s="1"/>
  <c r="B139" i="1"/>
  <c r="G134" i="1"/>
  <c r="F134" i="1"/>
  <c r="D134" i="1"/>
  <c r="C134" i="1"/>
  <c r="J133" i="1"/>
  <c r="H132" i="1"/>
  <c r="H131" i="1"/>
  <c r="J131" i="1" s="1"/>
  <c r="H130" i="1"/>
  <c r="H129" i="1"/>
  <c r="J129" i="1" s="1"/>
  <c r="H128" i="1"/>
  <c r="H127" i="1"/>
  <c r="H126" i="1"/>
  <c r="H125" i="1"/>
  <c r="H124" i="1"/>
  <c r="H123" i="1"/>
  <c r="J123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H122" i="1"/>
  <c r="G118" i="1"/>
  <c r="I40" i="2" s="1"/>
  <c r="F118" i="1"/>
  <c r="D118" i="1"/>
  <c r="C118" i="1"/>
  <c r="J117" i="1"/>
  <c r="H117" i="1"/>
  <c r="H116" i="1"/>
  <c r="H115" i="1"/>
  <c r="J115" i="1" s="1"/>
  <c r="H114" i="1"/>
  <c r="J112" i="1"/>
  <c r="J111" i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H102" i="1"/>
  <c r="C41" i="2" s="1"/>
  <c r="G102" i="1"/>
  <c r="C40" i="2" s="1"/>
  <c r="F102" i="1"/>
  <c r="D102" i="1"/>
  <c r="C102" i="1"/>
  <c r="J99" i="1"/>
  <c r="J94" i="1"/>
  <c r="B91" i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H86" i="1"/>
  <c r="O25" i="2" s="1"/>
  <c r="G86" i="1"/>
  <c r="F86" i="1"/>
  <c r="E86" i="1"/>
  <c r="D86" i="1"/>
  <c r="C86" i="1"/>
  <c r="M85" i="1"/>
  <c r="I85" i="1"/>
  <c r="J85" i="1" s="1"/>
  <c r="M84" i="1"/>
  <c r="I84" i="1"/>
  <c r="J84" i="1" s="1"/>
  <c r="M83" i="1"/>
  <c r="I83" i="1"/>
  <c r="J83" i="1" s="1"/>
  <c r="M82" i="1"/>
  <c r="I82" i="1"/>
  <c r="J82" i="1" s="1"/>
  <c r="M81" i="1"/>
  <c r="I81" i="1"/>
  <c r="J81" i="1" s="1"/>
  <c r="M80" i="1"/>
  <c r="I80" i="1"/>
  <c r="J80" i="1" s="1"/>
  <c r="M79" i="1"/>
  <c r="I79" i="1"/>
  <c r="J79" i="1" s="1"/>
  <c r="M78" i="1"/>
  <c r="I78" i="1"/>
  <c r="J78" i="1" s="1"/>
  <c r="M77" i="1"/>
  <c r="I77" i="1"/>
  <c r="J77" i="1" s="1"/>
  <c r="M76" i="1"/>
  <c r="I76" i="1"/>
  <c r="J76" i="1" s="1"/>
  <c r="M75" i="1"/>
  <c r="I75" i="1"/>
  <c r="J75" i="1" s="1"/>
  <c r="B75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M74" i="1"/>
  <c r="I74" i="1"/>
  <c r="J74" i="1" s="1"/>
  <c r="I72" i="1"/>
  <c r="Q70" i="1"/>
  <c r="M70" i="1"/>
  <c r="I70" i="1"/>
  <c r="H70" i="1"/>
  <c r="I25" i="2" s="1"/>
  <c r="G70" i="1"/>
  <c r="F70" i="1"/>
  <c r="E70" i="1"/>
  <c r="D70" i="1"/>
  <c r="C70" i="1"/>
  <c r="Q69" i="1"/>
  <c r="Q71" i="1" s="1"/>
  <c r="J69" i="1"/>
  <c r="K69" i="1" s="1"/>
  <c r="J68" i="1"/>
  <c r="J67" i="1"/>
  <c r="J66" i="1"/>
  <c r="J65" i="1"/>
  <c r="J64" i="1"/>
  <c r="J63" i="1"/>
  <c r="J62" i="1"/>
  <c r="B62" i="1"/>
  <c r="B63" i="1" s="1"/>
  <c r="B64" i="1" s="1"/>
  <c r="B65" i="1" s="1"/>
  <c r="B66" i="1" s="1"/>
  <c r="B67" i="1" s="1"/>
  <c r="B68" i="1" s="1"/>
  <c r="B69" i="1" s="1"/>
  <c r="J61" i="1"/>
  <c r="J60" i="1"/>
  <c r="B60" i="1"/>
  <c r="B61" i="1" s="1"/>
  <c r="J59" i="1"/>
  <c r="B59" i="1"/>
  <c r="J58" i="1"/>
  <c r="M54" i="1"/>
  <c r="I54" i="1"/>
  <c r="H54" i="1"/>
  <c r="G54" i="1"/>
  <c r="F54" i="1"/>
  <c r="E54" i="1"/>
  <c r="D54" i="1"/>
  <c r="C54" i="1"/>
  <c r="J53" i="1"/>
  <c r="J52" i="1"/>
  <c r="J51" i="1"/>
  <c r="J50" i="1"/>
  <c r="J49" i="1"/>
  <c r="J48" i="1"/>
  <c r="K50" i="1" s="1"/>
  <c r="J47" i="1"/>
  <c r="J46" i="1"/>
  <c r="J45" i="1"/>
  <c r="K47" i="1" s="1"/>
  <c r="J44" i="1"/>
  <c r="B44" i="1"/>
  <c r="B45" i="1" s="1"/>
  <c r="B46" i="1" s="1"/>
  <c r="B47" i="1" s="1"/>
  <c r="B48" i="1" s="1"/>
  <c r="B49" i="1" s="1"/>
  <c r="B50" i="1" s="1"/>
  <c r="B51" i="1" s="1"/>
  <c r="B52" i="1" s="1"/>
  <c r="B53" i="1" s="1"/>
  <c r="J43" i="1"/>
  <c r="B43" i="1"/>
  <c r="J42" i="1"/>
  <c r="K44" i="1" s="1"/>
  <c r="M38" i="1"/>
  <c r="I38" i="1"/>
  <c r="H38" i="1"/>
  <c r="G38" i="1"/>
  <c r="F38" i="1"/>
  <c r="E38" i="1"/>
  <c r="D38" i="1"/>
  <c r="C38" i="1"/>
  <c r="J37" i="1"/>
  <c r="K37" i="1" s="1"/>
  <c r="J36" i="1"/>
  <c r="J35" i="1"/>
  <c r="J34" i="1"/>
  <c r="J33" i="1"/>
  <c r="J32" i="1"/>
  <c r="J31" i="1"/>
  <c r="J30" i="1"/>
  <c r="J29" i="1"/>
  <c r="J28" i="1"/>
  <c r="J27" i="1"/>
  <c r="J26" i="1"/>
  <c r="M22" i="1"/>
  <c r="I22" i="1"/>
  <c r="H22" i="1"/>
  <c r="G22" i="1"/>
  <c r="F22" i="1"/>
  <c r="E22" i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J10" i="1"/>
  <c r="G24" i="1"/>
  <c r="G40" i="1" s="1"/>
  <c r="G56" i="1" s="1"/>
  <c r="G72" i="1" s="1"/>
  <c r="G88" i="1" s="1"/>
  <c r="G104" i="1" s="1"/>
  <c r="G120" i="1" s="1"/>
  <c r="G136" i="1" s="1"/>
  <c r="G152" i="1" s="1"/>
  <c r="F24" i="1"/>
  <c r="F40" i="1" s="1"/>
  <c r="F56" i="1" s="1"/>
  <c r="F72" i="1" s="1"/>
  <c r="F88" i="1" s="1"/>
  <c r="F104" i="1" s="1"/>
  <c r="F120" i="1" s="1"/>
  <c r="F136" i="1" s="1"/>
  <c r="F152" i="1" s="1"/>
  <c r="E24" i="1"/>
  <c r="E40" i="1" s="1"/>
  <c r="E56" i="1" s="1"/>
  <c r="E72" i="1" s="1"/>
  <c r="E88" i="1" s="1"/>
  <c r="D24" i="1"/>
  <c r="D40" i="1" s="1"/>
  <c r="D56" i="1" s="1"/>
  <c r="D72" i="1" s="1"/>
  <c r="D88" i="1" s="1"/>
  <c r="D104" i="1" s="1"/>
  <c r="D120" i="1" s="1"/>
  <c r="D136" i="1" s="1"/>
  <c r="D152" i="1" s="1"/>
  <c r="N26" i="2"/>
  <c r="C25" i="2"/>
  <c r="P26" i="2"/>
  <c r="P27" i="2" s="1"/>
  <c r="P34" i="2" s="1"/>
  <c r="E26" i="2"/>
  <c r="O24" i="2"/>
  <c r="J48" i="2"/>
  <c r="D48" i="2"/>
  <c r="I39" i="2"/>
  <c r="C39" i="2"/>
  <c r="I38" i="2"/>
  <c r="C38" i="2"/>
  <c r="P32" i="2"/>
  <c r="E59" i="4"/>
  <c r="D59" i="4"/>
  <c r="E55" i="4"/>
  <c r="D55" i="4"/>
  <c r="E51" i="4"/>
  <c r="D51" i="4"/>
  <c r="D58" i="4"/>
  <c r="D54" i="4"/>
  <c r="D50" i="4"/>
  <c r="D47" i="4"/>
  <c r="K85" i="1" l="1"/>
  <c r="K82" i="1"/>
  <c r="D52" i="4"/>
  <c r="K54" i="1"/>
  <c r="J86" i="1"/>
  <c r="K76" i="1"/>
  <c r="K31" i="1"/>
  <c r="K34" i="1"/>
  <c r="J54" i="1"/>
  <c r="J127" i="1"/>
  <c r="K21" i="1"/>
  <c r="K79" i="1"/>
  <c r="J128" i="1"/>
  <c r="K18" i="1"/>
  <c r="K53" i="1"/>
  <c r="K63" i="1"/>
  <c r="K66" i="1"/>
  <c r="M102" i="1"/>
  <c r="D42" i="2" s="1"/>
  <c r="D43" i="2" s="1"/>
  <c r="D50" i="2" s="1"/>
  <c r="I118" i="1"/>
  <c r="I42" i="2" s="1"/>
  <c r="J114" i="1"/>
  <c r="M118" i="1"/>
  <c r="J42" i="2" s="1"/>
  <c r="J43" i="2" s="1"/>
  <c r="J50" i="2" s="1"/>
  <c r="J122" i="1"/>
  <c r="M134" i="1"/>
  <c r="M150" i="1"/>
  <c r="K101" i="1"/>
  <c r="J124" i="1"/>
  <c r="I150" i="1"/>
  <c r="J125" i="1"/>
  <c r="I134" i="1"/>
  <c r="K149" i="1"/>
  <c r="I102" i="1"/>
  <c r="K114" i="1"/>
  <c r="K98" i="1"/>
  <c r="J130" i="1"/>
  <c r="J116" i="1"/>
  <c r="K117" i="1" s="1"/>
  <c r="J126" i="1"/>
  <c r="J132" i="1"/>
  <c r="K133" i="1" s="1"/>
  <c r="K146" i="1"/>
  <c r="J150" i="1"/>
  <c r="K143" i="1"/>
  <c r="K111" i="1"/>
  <c r="K95" i="1"/>
  <c r="I24" i="1"/>
  <c r="I40" i="1" s="1"/>
  <c r="I56" i="1" s="1"/>
  <c r="K12" i="1"/>
  <c r="J22" i="1"/>
  <c r="J38" i="1"/>
  <c r="H24" i="1"/>
  <c r="H40" i="1" s="1"/>
  <c r="H56" i="1" s="1"/>
  <c r="H72" i="1" s="1"/>
  <c r="H88" i="1" s="1"/>
  <c r="H104" i="1" s="1"/>
  <c r="H120" i="1" s="1"/>
  <c r="H136" i="1" s="1"/>
  <c r="H152" i="1" s="1"/>
  <c r="M86" i="1"/>
  <c r="I88" i="1" s="1"/>
  <c r="K108" i="1"/>
  <c r="J102" i="1"/>
  <c r="H118" i="1"/>
  <c r="I41" i="2" s="1"/>
  <c r="I43" i="2" s="1"/>
  <c r="K92" i="1"/>
  <c r="K28" i="1"/>
  <c r="K15" i="1"/>
  <c r="J70" i="1"/>
  <c r="K60" i="1"/>
  <c r="H134" i="1"/>
  <c r="I86" i="1"/>
  <c r="O26" i="2" s="1"/>
  <c r="K140" i="1"/>
  <c r="K150" i="1" s="1"/>
  <c r="H26" i="2"/>
  <c r="K26" i="2" s="1"/>
  <c r="D60" i="4"/>
  <c r="D56" i="4"/>
  <c r="D63" i="4" s="1"/>
  <c r="K127" i="1" l="1"/>
  <c r="J118" i="1"/>
  <c r="K86" i="1"/>
  <c r="K70" i="1"/>
  <c r="I104" i="1"/>
  <c r="I120" i="1" s="1"/>
  <c r="I136" i="1" s="1"/>
  <c r="I152" i="1" s="1"/>
  <c r="K130" i="1"/>
  <c r="Q26" i="2"/>
  <c r="B42" i="2" s="1"/>
  <c r="K102" i="1"/>
  <c r="K124" i="1"/>
  <c r="J134" i="1"/>
  <c r="K118" i="1"/>
  <c r="C24" i="1"/>
  <c r="O10" i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K134" i="1" l="1"/>
  <c r="O24" i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C40" i="1"/>
  <c r="C56" i="1" l="1"/>
  <c r="O40" i="1"/>
  <c r="O56" i="1" l="1"/>
  <c r="C72" i="1"/>
  <c r="C88" i="1" l="1"/>
  <c r="O72" i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P86" i="1" l="1"/>
  <c r="O90" i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C104" i="1"/>
  <c r="O88" i="1"/>
  <c r="O106" i="1" l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P102" i="1"/>
  <c r="O104" i="1"/>
  <c r="C120" i="1"/>
  <c r="P118" i="1" l="1"/>
  <c r="O122" i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20" i="1"/>
  <c r="C136" i="1"/>
  <c r="O138" i="1" l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P150" i="1" s="1"/>
  <c r="P134" i="1"/>
  <c r="C152" i="1"/>
  <c r="O136" i="1"/>
  <c r="D33" i="4" l="1"/>
  <c r="E33" i="4"/>
  <c r="F33" i="4"/>
  <c r="G33" i="4"/>
  <c r="H33" i="4"/>
  <c r="A28" i="7" l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Q28" i="7"/>
  <c r="B28" i="7"/>
  <c r="C28" i="7"/>
  <c r="C42" i="7" s="1"/>
  <c r="C56" i="7" s="1"/>
  <c r="C70" i="7" s="1"/>
  <c r="C84" i="7" s="1"/>
  <c r="C98" i="7" s="1"/>
  <c r="C112" i="7" s="1"/>
  <c r="C126" i="7" s="1"/>
  <c r="C140" i="7" s="1"/>
  <c r="C154" i="7" s="1"/>
  <c r="C168" i="7" s="1"/>
  <c r="C182" i="7" s="1"/>
  <c r="C196" i="7" s="1"/>
  <c r="C210" i="7" s="1"/>
  <c r="C224" i="7" s="1"/>
  <c r="C238" i="7" s="1"/>
  <c r="C252" i="7" s="1"/>
  <c r="C266" i="7" s="1"/>
  <c r="C280" i="7" s="1"/>
  <c r="C294" i="7" s="1"/>
  <c r="C308" i="7" s="1"/>
  <c r="C322" i="7" s="1"/>
  <c r="C336" i="7" s="1"/>
  <c r="C350" i="7" s="1"/>
  <c r="C364" i="7" s="1"/>
  <c r="C378" i="7" s="1"/>
  <c r="C392" i="7" s="1"/>
  <c r="C406" i="7" s="1"/>
  <c r="C420" i="7" s="1"/>
  <c r="B29" i="7"/>
  <c r="C29" i="7"/>
  <c r="C43" i="7" s="1"/>
  <c r="B30" i="7"/>
  <c r="B44" i="7" s="1"/>
  <c r="B58" i="7" s="1"/>
  <c r="B72" i="7" s="1"/>
  <c r="B86" i="7" s="1"/>
  <c r="B100" i="7" s="1"/>
  <c r="B114" i="7" s="1"/>
  <c r="B128" i="7" s="1"/>
  <c r="B142" i="7" s="1"/>
  <c r="B156" i="7" s="1"/>
  <c r="B170" i="7" s="1"/>
  <c r="B184" i="7" s="1"/>
  <c r="B198" i="7" s="1"/>
  <c r="B212" i="7" s="1"/>
  <c r="B226" i="7" s="1"/>
  <c r="B240" i="7" s="1"/>
  <c r="B254" i="7" s="1"/>
  <c r="B268" i="7" s="1"/>
  <c r="B282" i="7" s="1"/>
  <c r="B296" i="7" s="1"/>
  <c r="B310" i="7" s="1"/>
  <c r="B324" i="7" s="1"/>
  <c r="B338" i="7" s="1"/>
  <c r="B352" i="7" s="1"/>
  <c r="B366" i="7" s="1"/>
  <c r="B380" i="7" s="1"/>
  <c r="B394" i="7" s="1"/>
  <c r="B408" i="7" s="1"/>
  <c r="B422" i="7" s="1"/>
  <c r="B31" i="7"/>
  <c r="B45" i="7" s="1"/>
  <c r="B59" i="7" s="1"/>
  <c r="B73" i="7" s="1"/>
  <c r="B87" i="7" s="1"/>
  <c r="B101" i="7" s="1"/>
  <c r="B115" i="7" s="1"/>
  <c r="B129" i="7" s="1"/>
  <c r="B143" i="7" s="1"/>
  <c r="B157" i="7" s="1"/>
  <c r="B171" i="7" s="1"/>
  <c r="B185" i="7" s="1"/>
  <c r="B199" i="7" s="1"/>
  <c r="B213" i="7" s="1"/>
  <c r="B227" i="7" s="1"/>
  <c r="B241" i="7" s="1"/>
  <c r="B255" i="7" s="1"/>
  <c r="B269" i="7" s="1"/>
  <c r="B283" i="7" s="1"/>
  <c r="B297" i="7" s="1"/>
  <c r="B311" i="7" s="1"/>
  <c r="B325" i="7" s="1"/>
  <c r="B339" i="7" s="1"/>
  <c r="B353" i="7" s="1"/>
  <c r="B367" i="7" s="1"/>
  <c r="B381" i="7" s="1"/>
  <c r="B395" i="7" s="1"/>
  <c r="B409" i="7" s="1"/>
  <c r="B423" i="7" s="1"/>
  <c r="B32" i="7"/>
  <c r="B46" i="7" s="1"/>
  <c r="B60" i="7" s="1"/>
  <c r="B74" i="7" s="1"/>
  <c r="B88" i="7" s="1"/>
  <c r="B33" i="7"/>
  <c r="B34" i="7"/>
  <c r="B35" i="7"/>
  <c r="B49" i="7" s="1"/>
  <c r="B63" i="7" s="1"/>
  <c r="B77" i="7" s="1"/>
  <c r="B91" i="7" s="1"/>
  <c r="B105" i="7" s="1"/>
  <c r="B119" i="7" s="1"/>
  <c r="B133" i="7" s="1"/>
  <c r="B147" i="7" s="1"/>
  <c r="B161" i="7" s="1"/>
  <c r="B175" i="7" s="1"/>
  <c r="B189" i="7" s="1"/>
  <c r="B203" i="7" s="1"/>
  <c r="B217" i="7" s="1"/>
  <c r="B231" i="7" s="1"/>
  <c r="B245" i="7" s="1"/>
  <c r="B259" i="7" s="1"/>
  <c r="B273" i="7" s="1"/>
  <c r="B287" i="7" s="1"/>
  <c r="B301" i="7" s="1"/>
  <c r="B315" i="7" s="1"/>
  <c r="B329" i="7" s="1"/>
  <c r="B343" i="7" s="1"/>
  <c r="B357" i="7" s="1"/>
  <c r="B371" i="7" s="1"/>
  <c r="B385" i="7" s="1"/>
  <c r="B399" i="7" s="1"/>
  <c r="B413" i="7" s="1"/>
  <c r="B427" i="7" s="1"/>
  <c r="B36" i="7"/>
  <c r="B37" i="7"/>
  <c r="B51" i="7" s="1"/>
  <c r="B65" i="7" s="1"/>
  <c r="B79" i="7" s="1"/>
  <c r="B93" i="7" s="1"/>
  <c r="B107" i="7" s="1"/>
  <c r="B121" i="7" s="1"/>
  <c r="B135" i="7" s="1"/>
  <c r="B149" i="7" s="1"/>
  <c r="B163" i="7" s="1"/>
  <c r="B177" i="7" s="1"/>
  <c r="B191" i="7" s="1"/>
  <c r="B205" i="7" s="1"/>
  <c r="B219" i="7" s="1"/>
  <c r="B233" i="7" s="1"/>
  <c r="B247" i="7" s="1"/>
  <c r="B261" i="7" s="1"/>
  <c r="B275" i="7" s="1"/>
  <c r="B289" i="7" s="1"/>
  <c r="B303" i="7" s="1"/>
  <c r="B317" i="7" s="1"/>
  <c r="B331" i="7" s="1"/>
  <c r="B345" i="7" s="1"/>
  <c r="B359" i="7" s="1"/>
  <c r="B373" i="7" s="1"/>
  <c r="B387" i="7" s="1"/>
  <c r="B401" i="7" s="1"/>
  <c r="B415" i="7" s="1"/>
  <c r="B429" i="7" s="1"/>
  <c r="B38" i="7"/>
  <c r="B52" i="7" s="1"/>
  <c r="B66" i="7" s="1"/>
  <c r="B80" i="7" s="1"/>
  <c r="B94" i="7" s="1"/>
  <c r="B108" i="7" s="1"/>
  <c r="B122" i="7" s="1"/>
  <c r="B136" i="7" s="1"/>
  <c r="B150" i="7" s="1"/>
  <c r="B164" i="7" s="1"/>
  <c r="B178" i="7" s="1"/>
  <c r="B192" i="7" s="1"/>
  <c r="B206" i="7" s="1"/>
  <c r="B220" i="7" s="1"/>
  <c r="B234" i="7" s="1"/>
  <c r="B248" i="7" s="1"/>
  <c r="B262" i="7" s="1"/>
  <c r="B276" i="7" s="1"/>
  <c r="B290" i="7" s="1"/>
  <c r="B304" i="7" s="1"/>
  <c r="B318" i="7" s="1"/>
  <c r="B332" i="7" s="1"/>
  <c r="B346" i="7" s="1"/>
  <c r="B360" i="7" s="1"/>
  <c r="B374" i="7" s="1"/>
  <c r="B388" i="7" s="1"/>
  <c r="B402" i="7" s="1"/>
  <c r="B416" i="7" s="1"/>
  <c r="B430" i="7" s="1"/>
  <c r="B39" i="7"/>
  <c r="B53" i="7" s="1"/>
  <c r="B67" i="7" s="1"/>
  <c r="B81" i="7" s="1"/>
  <c r="B95" i="7" s="1"/>
  <c r="B109" i="7" s="1"/>
  <c r="B123" i="7" s="1"/>
  <c r="B137" i="7" s="1"/>
  <c r="B151" i="7" s="1"/>
  <c r="B165" i="7" s="1"/>
  <c r="B179" i="7" s="1"/>
  <c r="B193" i="7" s="1"/>
  <c r="B207" i="7" s="1"/>
  <c r="B221" i="7" s="1"/>
  <c r="B235" i="7" s="1"/>
  <c r="B249" i="7" s="1"/>
  <c r="B263" i="7" s="1"/>
  <c r="B277" i="7" s="1"/>
  <c r="B291" i="7" s="1"/>
  <c r="B305" i="7" s="1"/>
  <c r="B319" i="7" s="1"/>
  <c r="B333" i="7" s="1"/>
  <c r="B347" i="7" s="1"/>
  <c r="B361" i="7" s="1"/>
  <c r="B375" i="7" s="1"/>
  <c r="B389" i="7" s="1"/>
  <c r="B403" i="7" s="1"/>
  <c r="B417" i="7" s="1"/>
  <c r="B431" i="7" s="1"/>
  <c r="D40" i="7"/>
  <c r="L40" i="7"/>
  <c r="P40" i="7"/>
  <c r="B42" i="7"/>
  <c r="B56" i="7" s="1"/>
  <c r="B70" i="7" s="1"/>
  <c r="B84" i="7" s="1"/>
  <c r="B98" i="7" s="1"/>
  <c r="B112" i="7" s="1"/>
  <c r="B126" i="7" s="1"/>
  <c r="B140" i="7" s="1"/>
  <c r="B154" i="7" s="1"/>
  <c r="B168" i="7" s="1"/>
  <c r="B182" i="7" s="1"/>
  <c r="B196" i="7" s="1"/>
  <c r="B210" i="7" s="1"/>
  <c r="B224" i="7" s="1"/>
  <c r="B238" i="7" s="1"/>
  <c r="B252" i="7" s="1"/>
  <c r="B266" i="7" s="1"/>
  <c r="B280" i="7" s="1"/>
  <c r="B294" i="7" s="1"/>
  <c r="B308" i="7" s="1"/>
  <c r="B322" i="7" s="1"/>
  <c r="B336" i="7" s="1"/>
  <c r="B350" i="7" s="1"/>
  <c r="B364" i="7" s="1"/>
  <c r="B378" i="7" s="1"/>
  <c r="B392" i="7" s="1"/>
  <c r="B406" i="7" s="1"/>
  <c r="B420" i="7" s="1"/>
  <c r="B43" i="7"/>
  <c r="B57" i="7" s="1"/>
  <c r="B47" i="7"/>
  <c r="B61" i="7" s="1"/>
  <c r="B48" i="7"/>
  <c r="B62" i="7" s="1"/>
  <c r="B50" i="7"/>
  <c r="B64" i="7" s="1"/>
  <c r="B78" i="7" s="1"/>
  <c r="B92" i="7" s="1"/>
  <c r="B106" i="7" s="1"/>
  <c r="B120" i="7" s="1"/>
  <c r="B134" i="7" s="1"/>
  <c r="B148" i="7" s="1"/>
  <c r="B162" i="7" s="1"/>
  <c r="B176" i="7" s="1"/>
  <c r="B190" i="7" s="1"/>
  <c r="B204" i="7" s="1"/>
  <c r="B218" i="7" s="1"/>
  <c r="B232" i="7" s="1"/>
  <c r="B246" i="7" s="1"/>
  <c r="B260" i="7" s="1"/>
  <c r="B274" i="7" s="1"/>
  <c r="B288" i="7" s="1"/>
  <c r="B302" i="7" s="1"/>
  <c r="B316" i="7" s="1"/>
  <c r="B330" i="7" s="1"/>
  <c r="B344" i="7" s="1"/>
  <c r="B358" i="7" s="1"/>
  <c r="B372" i="7" s="1"/>
  <c r="B386" i="7" s="1"/>
  <c r="B400" i="7" s="1"/>
  <c r="B414" i="7" s="1"/>
  <c r="B428" i="7" s="1"/>
  <c r="D54" i="7"/>
  <c r="L54" i="7"/>
  <c r="P54" i="7"/>
  <c r="C57" i="7"/>
  <c r="C71" i="7" s="1"/>
  <c r="C85" i="7" s="1"/>
  <c r="C99" i="7" s="1"/>
  <c r="C113" i="7" s="1"/>
  <c r="C127" i="7" s="1"/>
  <c r="C141" i="7" s="1"/>
  <c r="C155" i="7" s="1"/>
  <c r="C169" i="7" s="1"/>
  <c r="C183" i="7" s="1"/>
  <c r="C197" i="7" s="1"/>
  <c r="C211" i="7" s="1"/>
  <c r="C225" i="7" s="1"/>
  <c r="C239" i="7" s="1"/>
  <c r="C253" i="7" s="1"/>
  <c r="C267" i="7" s="1"/>
  <c r="C281" i="7" s="1"/>
  <c r="C295" i="7" s="1"/>
  <c r="C309" i="7" s="1"/>
  <c r="C323" i="7" s="1"/>
  <c r="C337" i="7" s="1"/>
  <c r="C351" i="7" s="1"/>
  <c r="C365" i="7" s="1"/>
  <c r="C379" i="7" s="1"/>
  <c r="C393" i="7" s="1"/>
  <c r="C407" i="7" s="1"/>
  <c r="C421" i="7" s="1"/>
  <c r="D68" i="7"/>
  <c r="L68" i="7"/>
  <c r="P68" i="7"/>
  <c r="B71" i="7"/>
  <c r="B85" i="7" s="1"/>
  <c r="B75" i="7"/>
  <c r="B89" i="7" s="1"/>
  <c r="B103" i="7" s="1"/>
  <c r="B117" i="7" s="1"/>
  <c r="B131" i="7" s="1"/>
  <c r="B145" i="7" s="1"/>
  <c r="B159" i="7" s="1"/>
  <c r="B173" i="7" s="1"/>
  <c r="B187" i="7" s="1"/>
  <c r="B201" i="7" s="1"/>
  <c r="B215" i="7" s="1"/>
  <c r="B229" i="7" s="1"/>
  <c r="B243" i="7" s="1"/>
  <c r="B257" i="7" s="1"/>
  <c r="B271" i="7" s="1"/>
  <c r="B285" i="7" s="1"/>
  <c r="B299" i="7" s="1"/>
  <c r="B313" i="7" s="1"/>
  <c r="B327" i="7" s="1"/>
  <c r="B341" i="7" s="1"/>
  <c r="B355" i="7" s="1"/>
  <c r="B369" i="7" s="1"/>
  <c r="B383" i="7" s="1"/>
  <c r="B397" i="7" s="1"/>
  <c r="B411" i="7" s="1"/>
  <c r="B425" i="7" s="1"/>
  <c r="B76" i="7"/>
  <c r="B90" i="7" s="1"/>
  <c r="B104" i="7" s="1"/>
  <c r="B118" i="7" s="1"/>
  <c r="B132" i="7" s="1"/>
  <c r="B146" i="7" s="1"/>
  <c r="B160" i="7" s="1"/>
  <c r="B174" i="7" s="1"/>
  <c r="B188" i="7" s="1"/>
  <c r="B202" i="7" s="1"/>
  <c r="B216" i="7" s="1"/>
  <c r="B230" i="7" s="1"/>
  <c r="B244" i="7" s="1"/>
  <c r="B258" i="7" s="1"/>
  <c r="B272" i="7" s="1"/>
  <c r="B286" i="7" s="1"/>
  <c r="B300" i="7" s="1"/>
  <c r="B314" i="7" s="1"/>
  <c r="B328" i="7" s="1"/>
  <c r="B342" i="7" s="1"/>
  <c r="B356" i="7" s="1"/>
  <c r="B370" i="7" s="1"/>
  <c r="B384" i="7" s="1"/>
  <c r="B398" i="7" s="1"/>
  <c r="B412" i="7" s="1"/>
  <c r="B426" i="7" s="1"/>
  <c r="D82" i="7"/>
  <c r="L82" i="7"/>
  <c r="P82" i="7"/>
  <c r="D96" i="7"/>
  <c r="L96" i="7"/>
  <c r="P96" i="7"/>
  <c r="B99" i="7"/>
  <c r="B113" i="7" s="1"/>
  <c r="B127" i="7" s="1"/>
  <c r="B141" i="7" s="1"/>
  <c r="B155" i="7" s="1"/>
  <c r="B169" i="7" s="1"/>
  <c r="B183" i="7" s="1"/>
  <c r="B197" i="7" s="1"/>
  <c r="B211" i="7" s="1"/>
  <c r="B225" i="7" s="1"/>
  <c r="B239" i="7" s="1"/>
  <c r="B253" i="7" s="1"/>
  <c r="B267" i="7" s="1"/>
  <c r="B281" i="7" s="1"/>
  <c r="B295" i="7" s="1"/>
  <c r="B309" i="7" s="1"/>
  <c r="B323" i="7" s="1"/>
  <c r="B337" i="7" s="1"/>
  <c r="B351" i="7" s="1"/>
  <c r="B365" i="7" s="1"/>
  <c r="B379" i="7" s="1"/>
  <c r="B393" i="7" s="1"/>
  <c r="B407" i="7" s="1"/>
  <c r="B421" i="7" s="1"/>
  <c r="B102" i="7"/>
  <c r="B116" i="7" s="1"/>
  <c r="B130" i="7" s="1"/>
  <c r="B144" i="7" s="1"/>
  <c r="B158" i="7" s="1"/>
  <c r="B172" i="7" s="1"/>
  <c r="B186" i="7" s="1"/>
  <c r="B200" i="7" s="1"/>
  <c r="B214" i="7" s="1"/>
  <c r="B228" i="7" s="1"/>
  <c r="B242" i="7" s="1"/>
  <c r="B256" i="7" s="1"/>
  <c r="B270" i="7" s="1"/>
  <c r="B284" i="7" s="1"/>
  <c r="B298" i="7" s="1"/>
  <c r="B312" i="7" s="1"/>
  <c r="B326" i="7" s="1"/>
  <c r="B340" i="7" s="1"/>
  <c r="B354" i="7" s="1"/>
  <c r="B368" i="7" s="1"/>
  <c r="B382" i="7" s="1"/>
  <c r="B396" i="7" s="1"/>
  <c r="B410" i="7" s="1"/>
  <c r="B424" i="7" s="1"/>
  <c r="D110" i="7"/>
  <c r="L110" i="7"/>
  <c r="P110" i="7"/>
  <c r="D124" i="7"/>
  <c r="L124" i="7"/>
  <c r="P124" i="7"/>
  <c r="D138" i="7"/>
  <c r="L138" i="7"/>
  <c r="P138" i="7"/>
  <c r="D152" i="7"/>
  <c r="L152" i="7"/>
  <c r="P152" i="7"/>
  <c r="D166" i="7"/>
  <c r="L166" i="7"/>
  <c r="P166" i="7"/>
  <c r="D180" i="7"/>
  <c r="L180" i="7"/>
  <c r="P180" i="7"/>
  <c r="D194" i="7"/>
  <c r="L194" i="7"/>
  <c r="P194" i="7"/>
  <c r="D208" i="7"/>
  <c r="L208" i="7"/>
  <c r="P208" i="7"/>
  <c r="D222" i="7"/>
  <c r="L222" i="7"/>
  <c r="P222" i="7"/>
  <c r="D236" i="7"/>
  <c r="L236" i="7"/>
  <c r="P236" i="7"/>
  <c r="D250" i="7"/>
  <c r="L250" i="7"/>
  <c r="P250" i="7"/>
  <c r="D264" i="7"/>
  <c r="L264" i="7"/>
  <c r="P264" i="7"/>
  <c r="D278" i="7"/>
  <c r="L278" i="7"/>
  <c r="P278" i="7"/>
  <c r="D292" i="7"/>
  <c r="L292" i="7"/>
  <c r="P292" i="7"/>
  <c r="D306" i="7"/>
  <c r="L306" i="7"/>
  <c r="P306" i="7"/>
  <c r="D320" i="7"/>
  <c r="L320" i="7"/>
  <c r="P320" i="7"/>
  <c r="D334" i="7"/>
  <c r="L334" i="7"/>
  <c r="P334" i="7"/>
  <c r="D348" i="7"/>
  <c r="L348" i="7"/>
  <c r="P348" i="7"/>
  <c r="D362" i="7"/>
  <c r="L362" i="7"/>
  <c r="P362" i="7"/>
  <c r="D376" i="7"/>
  <c r="L376" i="7"/>
  <c r="P376" i="7"/>
  <c r="D390" i="7"/>
  <c r="L390" i="7"/>
  <c r="P390" i="7"/>
  <c r="D404" i="7"/>
  <c r="L404" i="7"/>
  <c r="P404" i="7"/>
  <c r="D418" i="7"/>
  <c r="L418" i="7"/>
  <c r="P418" i="7"/>
  <c r="D432" i="7"/>
  <c r="L432" i="7"/>
  <c r="P432" i="7"/>
  <c r="Q29" i="7" l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2" i="7" s="1"/>
  <c r="M28" i="7"/>
  <c r="G28" i="7"/>
  <c r="C30" i="7"/>
  <c r="C44" i="7" s="1"/>
  <c r="C58" i="7" s="1"/>
  <c r="C72" i="7" s="1"/>
  <c r="C86" i="7" s="1"/>
  <c r="C100" i="7" s="1"/>
  <c r="C114" i="7" s="1"/>
  <c r="C128" i="7" s="1"/>
  <c r="C142" i="7" s="1"/>
  <c r="C156" i="7" s="1"/>
  <c r="C170" i="7" s="1"/>
  <c r="C184" i="7" s="1"/>
  <c r="C198" i="7" s="1"/>
  <c r="C212" i="7" s="1"/>
  <c r="C226" i="7" s="1"/>
  <c r="C240" i="7" s="1"/>
  <c r="C254" i="7" s="1"/>
  <c r="C268" i="7" s="1"/>
  <c r="C282" i="7" s="1"/>
  <c r="C296" i="7" s="1"/>
  <c r="C310" i="7" s="1"/>
  <c r="C324" i="7" s="1"/>
  <c r="C338" i="7" s="1"/>
  <c r="C352" i="7" s="1"/>
  <c r="C366" i="7" s="1"/>
  <c r="C380" i="7" s="1"/>
  <c r="C394" i="7" s="1"/>
  <c r="C408" i="7" s="1"/>
  <c r="C422" i="7" s="1"/>
  <c r="C31" i="7" l="1"/>
  <c r="C45" i="7" s="1"/>
  <c r="C59" i="7" s="1"/>
  <c r="C73" i="7" s="1"/>
  <c r="C87" i="7" s="1"/>
  <c r="C101" i="7" s="1"/>
  <c r="C115" i="7" s="1"/>
  <c r="C129" i="7" s="1"/>
  <c r="C143" i="7" s="1"/>
  <c r="C157" i="7" s="1"/>
  <c r="C171" i="7" s="1"/>
  <c r="C185" i="7" s="1"/>
  <c r="C199" i="7" s="1"/>
  <c r="C213" i="7" s="1"/>
  <c r="C227" i="7" s="1"/>
  <c r="C241" i="7" s="1"/>
  <c r="C255" i="7" s="1"/>
  <c r="C269" i="7" s="1"/>
  <c r="C283" i="7" s="1"/>
  <c r="C297" i="7" s="1"/>
  <c r="C311" i="7" s="1"/>
  <c r="C325" i="7" s="1"/>
  <c r="C339" i="7" s="1"/>
  <c r="C353" i="7" s="1"/>
  <c r="C367" i="7" s="1"/>
  <c r="C381" i="7" s="1"/>
  <c r="C395" i="7" s="1"/>
  <c r="C409" i="7" s="1"/>
  <c r="C423" i="7" s="1"/>
  <c r="N28" i="7"/>
  <c r="Q43" i="7"/>
  <c r="Q56" i="7"/>
  <c r="R28" i="7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Q40" i="7"/>
  <c r="H28" i="7"/>
  <c r="G29" i="7"/>
  <c r="G42" i="7"/>
  <c r="M42" i="7"/>
  <c r="M29" i="7"/>
  <c r="R42" i="7" l="1"/>
  <c r="R43" i="7" s="1"/>
  <c r="G43" i="7"/>
  <c r="G57" i="7" s="1"/>
  <c r="G71" i="7" s="1"/>
  <c r="G85" i="7" s="1"/>
  <c r="G99" i="7" s="1"/>
  <c r="G113" i="7" s="1"/>
  <c r="G127" i="7" s="1"/>
  <c r="G141" i="7" s="1"/>
  <c r="G155" i="7" s="1"/>
  <c r="G169" i="7" s="1"/>
  <c r="G183" i="7" s="1"/>
  <c r="G197" i="7" s="1"/>
  <c r="G211" i="7" s="1"/>
  <c r="G225" i="7" s="1"/>
  <c r="G239" i="7" s="1"/>
  <c r="G253" i="7" s="1"/>
  <c r="G267" i="7" s="1"/>
  <c r="G281" i="7" s="1"/>
  <c r="G295" i="7" s="1"/>
  <c r="G309" i="7" s="1"/>
  <c r="G323" i="7" s="1"/>
  <c r="G337" i="7" s="1"/>
  <c r="G351" i="7" s="1"/>
  <c r="G365" i="7" s="1"/>
  <c r="G379" i="7" s="1"/>
  <c r="G393" i="7" s="1"/>
  <c r="G407" i="7" s="1"/>
  <c r="G421" i="7" s="1"/>
  <c r="G30" i="7"/>
  <c r="Q44" i="7"/>
  <c r="Q57" i="7"/>
  <c r="M30" i="7"/>
  <c r="M43" i="7"/>
  <c r="M57" i="7" s="1"/>
  <c r="M71" i="7" s="1"/>
  <c r="M85" i="7" s="1"/>
  <c r="M99" i="7" s="1"/>
  <c r="M113" i="7" s="1"/>
  <c r="M127" i="7" s="1"/>
  <c r="M141" i="7" s="1"/>
  <c r="M155" i="7" s="1"/>
  <c r="M169" i="7" s="1"/>
  <c r="M183" i="7" s="1"/>
  <c r="M197" i="7" s="1"/>
  <c r="M211" i="7" s="1"/>
  <c r="M225" i="7" s="1"/>
  <c r="M239" i="7" s="1"/>
  <c r="M253" i="7" s="1"/>
  <c r="M267" i="7" s="1"/>
  <c r="M281" i="7" s="1"/>
  <c r="M295" i="7" s="1"/>
  <c r="M309" i="7" s="1"/>
  <c r="M323" i="7" s="1"/>
  <c r="M337" i="7" s="1"/>
  <c r="M351" i="7" s="1"/>
  <c r="M365" i="7" s="1"/>
  <c r="M379" i="7" s="1"/>
  <c r="M393" i="7" s="1"/>
  <c r="M407" i="7" s="1"/>
  <c r="M421" i="7" s="1"/>
  <c r="H29" i="7"/>
  <c r="C32" i="7"/>
  <c r="C46" i="7" s="1"/>
  <c r="C60" i="7" s="1"/>
  <c r="C74" i="7" s="1"/>
  <c r="C88" i="7" s="1"/>
  <c r="C102" i="7" s="1"/>
  <c r="C116" i="7" s="1"/>
  <c r="C130" i="7" s="1"/>
  <c r="C144" i="7" s="1"/>
  <c r="C158" i="7" s="1"/>
  <c r="C172" i="7" s="1"/>
  <c r="C186" i="7" s="1"/>
  <c r="C200" i="7" s="1"/>
  <c r="C214" i="7" s="1"/>
  <c r="C228" i="7" s="1"/>
  <c r="C242" i="7" s="1"/>
  <c r="C256" i="7" s="1"/>
  <c r="C270" i="7" s="1"/>
  <c r="C284" i="7" s="1"/>
  <c r="C298" i="7" s="1"/>
  <c r="C312" i="7" s="1"/>
  <c r="C326" i="7" s="1"/>
  <c r="C340" i="7" s="1"/>
  <c r="C354" i="7" s="1"/>
  <c r="C368" i="7" s="1"/>
  <c r="C382" i="7" s="1"/>
  <c r="C396" i="7" s="1"/>
  <c r="C410" i="7" s="1"/>
  <c r="C424" i="7" s="1"/>
  <c r="M56" i="7"/>
  <c r="G56" i="7"/>
  <c r="S56" i="7"/>
  <c r="Q70" i="7"/>
  <c r="N29" i="7"/>
  <c r="N30" i="7" l="1"/>
  <c r="G70" i="7"/>
  <c r="G31" i="7"/>
  <c r="G44" i="7"/>
  <c r="M70" i="7"/>
  <c r="H30" i="7"/>
  <c r="M44" i="7"/>
  <c r="M58" i="7" s="1"/>
  <c r="M72" i="7" s="1"/>
  <c r="M86" i="7" s="1"/>
  <c r="M100" i="7" s="1"/>
  <c r="M114" i="7" s="1"/>
  <c r="M128" i="7" s="1"/>
  <c r="M142" i="7" s="1"/>
  <c r="M156" i="7" s="1"/>
  <c r="M170" i="7" s="1"/>
  <c r="M184" i="7" s="1"/>
  <c r="M198" i="7" s="1"/>
  <c r="M212" i="7" s="1"/>
  <c r="M226" i="7" s="1"/>
  <c r="M240" i="7" s="1"/>
  <c r="M254" i="7" s="1"/>
  <c r="M268" i="7" s="1"/>
  <c r="M282" i="7" s="1"/>
  <c r="M296" i="7" s="1"/>
  <c r="M310" i="7" s="1"/>
  <c r="M324" i="7" s="1"/>
  <c r="M338" i="7" s="1"/>
  <c r="M352" i="7" s="1"/>
  <c r="M366" i="7" s="1"/>
  <c r="M380" i="7" s="1"/>
  <c r="M394" i="7" s="1"/>
  <c r="M408" i="7" s="1"/>
  <c r="M422" i="7" s="1"/>
  <c r="M31" i="7"/>
  <c r="Q84" i="7"/>
  <c r="S70" i="7"/>
  <c r="R44" i="7"/>
  <c r="R45" i="7" s="1"/>
  <c r="S57" i="7"/>
  <c r="Q71" i="7"/>
  <c r="Q45" i="7"/>
  <c r="Q58" i="7"/>
  <c r="C33" i="7"/>
  <c r="C47" i="7" s="1"/>
  <c r="C61" i="7" s="1"/>
  <c r="C75" i="7" s="1"/>
  <c r="C89" i="7" s="1"/>
  <c r="C103" i="7" s="1"/>
  <c r="C117" i="7" s="1"/>
  <c r="C131" i="7" s="1"/>
  <c r="C145" i="7" s="1"/>
  <c r="C159" i="7" s="1"/>
  <c r="C173" i="7" s="1"/>
  <c r="C187" i="7" s="1"/>
  <c r="C201" i="7" s="1"/>
  <c r="C215" i="7" s="1"/>
  <c r="C229" i="7" s="1"/>
  <c r="C243" i="7" s="1"/>
  <c r="C257" i="7" s="1"/>
  <c r="C271" i="7" s="1"/>
  <c r="C285" i="7" s="1"/>
  <c r="C299" i="7" s="1"/>
  <c r="C313" i="7" s="1"/>
  <c r="C327" i="7" s="1"/>
  <c r="C341" i="7" s="1"/>
  <c r="C355" i="7" s="1"/>
  <c r="C369" i="7" s="1"/>
  <c r="C383" i="7" s="1"/>
  <c r="C397" i="7" s="1"/>
  <c r="C411" i="7" s="1"/>
  <c r="C425" i="7" s="1"/>
  <c r="N31" i="7" l="1"/>
  <c r="G58" i="7"/>
  <c r="S84" i="7"/>
  <c r="Q98" i="7"/>
  <c r="G45" i="7"/>
  <c r="G59" i="7" s="1"/>
  <c r="G73" i="7" s="1"/>
  <c r="G87" i="7" s="1"/>
  <c r="G101" i="7" s="1"/>
  <c r="G115" i="7" s="1"/>
  <c r="G129" i="7" s="1"/>
  <c r="G143" i="7" s="1"/>
  <c r="G157" i="7" s="1"/>
  <c r="G171" i="7" s="1"/>
  <c r="G185" i="7" s="1"/>
  <c r="G199" i="7" s="1"/>
  <c r="G213" i="7" s="1"/>
  <c r="G227" i="7" s="1"/>
  <c r="G241" i="7" s="1"/>
  <c r="G255" i="7" s="1"/>
  <c r="G269" i="7" s="1"/>
  <c r="G283" i="7" s="1"/>
  <c r="G297" i="7" s="1"/>
  <c r="G311" i="7" s="1"/>
  <c r="G325" i="7" s="1"/>
  <c r="G339" i="7" s="1"/>
  <c r="G353" i="7" s="1"/>
  <c r="G367" i="7" s="1"/>
  <c r="G381" i="7" s="1"/>
  <c r="G395" i="7" s="1"/>
  <c r="G409" i="7" s="1"/>
  <c r="G423" i="7" s="1"/>
  <c r="G32" i="7"/>
  <c r="G84" i="7"/>
  <c r="C34" i="7"/>
  <c r="C48" i="7" s="1"/>
  <c r="C62" i="7" s="1"/>
  <c r="C76" i="7" s="1"/>
  <c r="C90" i="7" s="1"/>
  <c r="C104" i="7" s="1"/>
  <c r="C118" i="7" s="1"/>
  <c r="C132" i="7" s="1"/>
  <c r="C146" i="7" s="1"/>
  <c r="C160" i="7" s="1"/>
  <c r="C174" i="7" s="1"/>
  <c r="C188" i="7" s="1"/>
  <c r="C202" i="7" s="1"/>
  <c r="C216" i="7" s="1"/>
  <c r="C230" i="7" s="1"/>
  <c r="C244" i="7" s="1"/>
  <c r="C258" i="7" s="1"/>
  <c r="C272" i="7" s="1"/>
  <c r="C286" i="7" s="1"/>
  <c r="C300" i="7" s="1"/>
  <c r="C314" i="7" s="1"/>
  <c r="C328" i="7" s="1"/>
  <c r="C342" i="7" s="1"/>
  <c r="C356" i="7" s="1"/>
  <c r="C370" i="7" s="1"/>
  <c r="C384" i="7" s="1"/>
  <c r="C398" i="7" s="1"/>
  <c r="C412" i="7" s="1"/>
  <c r="C426" i="7" s="1"/>
  <c r="Q85" i="7"/>
  <c r="S71" i="7"/>
  <c r="S58" i="7"/>
  <c r="Q72" i="7"/>
  <c r="M45" i="7"/>
  <c r="M32" i="7"/>
  <c r="H31" i="7"/>
  <c r="Q46" i="7"/>
  <c r="R46" i="7" s="1"/>
  <c r="Q59" i="7"/>
  <c r="M84" i="7"/>
  <c r="M46" i="7" l="1"/>
  <c r="M60" i="7" s="1"/>
  <c r="M74" i="7" s="1"/>
  <c r="M88" i="7" s="1"/>
  <c r="M102" i="7" s="1"/>
  <c r="M116" i="7" s="1"/>
  <c r="M130" i="7" s="1"/>
  <c r="M144" i="7" s="1"/>
  <c r="M158" i="7" s="1"/>
  <c r="M172" i="7" s="1"/>
  <c r="M186" i="7" s="1"/>
  <c r="M200" i="7" s="1"/>
  <c r="M214" i="7" s="1"/>
  <c r="M228" i="7" s="1"/>
  <c r="M242" i="7" s="1"/>
  <c r="M256" i="7" s="1"/>
  <c r="M270" i="7" s="1"/>
  <c r="M284" i="7" s="1"/>
  <c r="M298" i="7" s="1"/>
  <c r="M312" i="7" s="1"/>
  <c r="M326" i="7" s="1"/>
  <c r="M340" i="7" s="1"/>
  <c r="M354" i="7" s="1"/>
  <c r="M368" i="7" s="1"/>
  <c r="M382" i="7" s="1"/>
  <c r="M396" i="7" s="1"/>
  <c r="M410" i="7" s="1"/>
  <c r="M424" i="7" s="1"/>
  <c r="M33" i="7"/>
  <c r="C35" i="7"/>
  <c r="C49" i="7" s="1"/>
  <c r="C63" i="7" s="1"/>
  <c r="C77" i="7" s="1"/>
  <c r="C91" i="7" s="1"/>
  <c r="C105" i="7" s="1"/>
  <c r="C119" i="7" s="1"/>
  <c r="C133" i="7" s="1"/>
  <c r="C147" i="7" s="1"/>
  <c r="C161" i="7" s="1"/>
  <c r="C175" i="7" s="1"/>
  <c r="C189" i="7" s="1"/>
  <c r="C203" i="7" s="1"/>
  <c r="C217" i="7" s="1"/>
  <c r="C231" i="7" s="1"/>
  <c r="C245" i="7" s="1"/>
  <c r="C259" i="7" s="1"/>
  <c r="C273" i="7" s="1"/>
  <c r="C287" i="7" s="1"/>
  <c r="C301" i="7" s="1"/>
  <c r="C315" i="7" s="1"/>
  <c r="C329" i="7" s="1"/>
  <c r="C343" i="7" s="1"/>
  <c r="C357" i="7" s="1"/>
  <c r="C371" i="7" s="1"/>
  <c r="C385" i="7" s="1"/>
  <c r="C399" i="7" s="1"/>
  <c r="C413" i="7" s="1"/>
  <c r="C427" i="7" s="1"/>
  <c r="M59" i="7"/>
  <c r="S72" i="7"/>
  <c r="Q86" i="7"/>
  <c r="G98" i="7"/>
  <c r="G72" i="7"/>
  <c r="C29" i="2"/>
  <c r="S85" i="7"/>
  <c r="Q99" i="7"/>
  <c r="N32" i="7"/>
  <c r="M98" i="7"/>
  <c r="Q47" i="7"/>
  <c r="Q60" i="7"/>
  <c r="G33" i="7"/>
  <c r="G46" i="7"/>
  <c r="Q73" i="7"/>
  <c r="S59" i="7"/>
  <c r="H32" i="7"/>
  <c r="H33" i="7" s="1"/>
  <c r="Q112" i="7"/>
  <c r="S98" i="7"/>
  <c r="C36" i="7" l="1"/>
  <c r="C50" i="7" s="1"/>
  <c r="C64" i="7" s="1"/>
  <c r="C78" i="7" s="1"/>
  <c r="C92" i="7" s="1"/>
  <c r="C106" i="7" s="1"/>
  <c r="C120" i="7" s="1"/>
  <c r="C134" i="7" s="1"/>
  <c r="C148" i="7" s="1"/>
  <c r="C162" i="7" s="1"/>
  <c r="C176" i="7" s="1"/>
  <c r="C190" i="7" s="1"/>
  <c r="C204" i="7" s="1"/>
  <c r="C218" i="7" s="1"/>
  <c r="C232" i="7" s="1"/>
  <c r="C246" i="7" s="1"/>
  <c r="C260" i="7" s="1"/>
  <c r="C274" i="7" s="1"/>
  <c r="C288" i="7" s="1"/>
  <c r="C302" i="7" s="1"/>
  <c r="C316" i="7" s="1"/>
  <c r="C330" i="7" s="1"/>
  <c r="C344" i="7" s="1"/>
  <c r="C358" i="7" s="1"/>
  <c r="C372" i="7" s="1"/>
  <c r="C386" i="7" s="1"/>
  <c r="C400" i="7" s="1"/>
  <c r="C414" i="7" s="1"/>
  <c r="C428" i="7" s="1"/>
  <c r="S60" i="7"/>
  <c r="Q74" i="7"/>
  <c r="I29" i="2"/>
  <c r="Q61" i="7"/>
  <c r="Q48" i="7"/>
  <c r="G60" i="7"/>
  <c r="N33" i="7"/>
  <c r="M34" i="7"/>
  <c r="M47" i="7"/>
  <c r="M61" i="7" s="1"/>
  <c r="M75" i="7" s="1"/>
  <c r="M89" i="7" s="1"/>
  <c r="M103" i="7" s="1"/>
  <c r="M117" i="7" s="1"/>
  <c r="M131" i="7" s="1"/>
  <c r="M145" i="7" s="1"/>
  <c r="M159" i="7" s="1"/>
  <c r="M173" i="7" s="1"/>
  <c r="M187" i="7" s="1"/>
  <c r="M201" i="7" s="1"/>
  <c r="M215" i="7" s="1"/>
  <c r="M229" i="7" s="1"/>
  <c r="M243" i="7" s="1"/>
  <c r="M257" i="7" s="1"/>
  <c r="M271" i="7" s="1"/>
  <c r="M285" i="7" s="1"/>
  <c r="M299" i="7" s="1"/>
  <c r="M313" i="7" s="1"/>
  <c r="M327" i="7" s="1"/>
  <c r="M341" i="7" s="1"/>
  <c r="M355" i="7" s="1"/>
  <c r="M369" i="7" s="1"/>
  <c r="M383" i="7" s="1"/>
  <c r="M397" i="7" s="1"/>
  <c r="M411" i="7" s="1"/>
  <c r="M425" i="7" s="1"/>
  <c r="S86" i="7"/>
  <c r="Q100" i="7"/>
  <c r="G47" i="7"/>
  <c r="G61" i="7" s="1"/>
  <c r="G75" i="7" s="1"/>
  <c r="G89" i="7" s="1"/>
  <c r="G103" i="7" s="1"/>
  <c r="G117" i="7" s="1"/>
  <c r="G131" i="7" s="1"/>
  <c r="G145" i="7" s="1"/>
  <c r="G159" i="7" s="1"/>
  <c r="G173" i="7" s="1"/>
  <c r="G187" i="7" s="1"/>
  <c r="G201" i="7" s="1"/>
  <c r="G215" i="7" s="1"/>
  <c r="G229" i="7" s="1"/>
  <c r="G243" i="7" s="1"/>
  <c r="G257" i="7" s="1"/>
  <c r="G271" i="7" s="1"/>
  <c r="G285" i="7" s="1"/>
  <c r="G299" i="7" s="1"/>
  <c r="G313" i="7" s="1"/>
  <c r="G327" i="7" s="1"/>
  <c r="G341" i="7" s="1"/>
  <c r="G355" i="7" s="1"/>
  <c r="G369" i="7" s="1"/>
  <c r="G383" i="7" s="1"/>
  <c r="G397" i="7" s="1"/>
  <c r="G411" i="7" s="1"/>
  <c r="G425" i="7" s="1"/>
  <c r="G34" i="7"/>
  <c r="M112" i="7"/>
  <c r="G86" i="7"/>
  <c r="S99" i="7"/>
  <c r="Q113" i="7"/>
  <c r="S73" i="7"/>
  <c r="Q87" i="7"/>
  <c r="G112" i="7"/>
  <c r="Q126" i="7"/>
  <c r="S112" i="7"/>
  <c r="M73" i="7"/>
  <c r="R47" i="7"/>
  <c r="O29" i="2" l="1"/>
  <c r="Q127" i="7"/>
  <c r="S113" i="7"/>
  <c r="G100" i="7"/>
  <c r="Q62" i="7"/>
  <c r="Q49" i="7"/>
  <c r="C37" i="7"/>
  <c r="C51" i="7" s="1"/>
  <c r="C65" i="7" s="1"/>
  <c r="C79" i="7" s="1"/>
  <c r="C93" i="7" s="1"/>
  <c r="C107" i="7" s="1"/>
  <c r="C121" i="7" s="1"/>
  <c r="C135" i="7" s="1"/>
  <c r="C149" i="7" s="1"/>
  <c r="C163" i="7" s="1"/>
  <c r="C177" i="7" s="1"/>
  <c r="C191" i="7" s="1"/>
  <c r="C205" i="7" s="1"/>
  <c r="C219" i="7" s="1"/>
  <c r="C233" i="7" s="1"/>
  <c r="C247" i="7" s="1"/>
  <c r="C261" i="7" s="1"/>
  <c r="C275" i="7" s="1"/>
  <c r="C289" i="7" s="1"/>
  <c r="C303" i="7" s="1"/>
  <c r="C317" i="7" s="1"/>
  <c r="C331" i="7" s="1"/>
  <c r="C345" i="7" s="1"/>
  <c r="C359" i="7" s="1"/>
  <c r="C373" i="7" s="1"/>
  <c r="C387" i="7" s="1"/>
  <c r="C401" i="7" s="1"/>
  <c r="C415" i="7" s="1"/>
  <c r="C429" i="7" s="1"/>
  <c r="M87" i="7"/>
  <c r="S61" i="7"/>
  <c r="Q75" i="7"/>
  <c r="M126" i="7"/>
  <c r="N34" i="7"/>
  <c r="S87" i="7"/>
  <c r="Q101" i="7"/>
  <c r="S100" i="7"/>
  <c r="Q114" i="7"/>
  <c r="S126" i="7"/>
  <c r="Q140" i="7"/>
  <c r="M48" i="7"/>
  <c r="M62" i="7" s="1"/>
  <c r="M35" i="7"/>
  <c r="G74" i="7"/>
  <c r="S74" i="7"/>
  <c r="Q88" i="7"/>
  <c r="G126" i="7"/>
  <c r="G35" i="7"/>
  <c r="G48" i="7"/>
  <c r="R48" i="7"/>
  <c r="R49" i="7" s="1"/>
  <c r="H34" i="7"/>
  <c r="H35" i="7" l="1"/>
  <c r="C45" i="2"/>
  <c r="Q63" i="7"/>
  <c r="Q50" i="7"/>
  <c r="R50" i="7" s="1"/>
  <c r="G62" i="7"/>
  <c r="S88" i="7"/>
  <c r="Q102" i="7"/>
  <c r="M140" i="7"/>
  <c r="S62" i="7"/>
  <c r="Q76" i="7"/>
  <c r="G114" i="7"/>
  <c r="G36" i="7"/>
  <c r="G49" i="7"/>
  <c r="G63" i="7" s="1"/>
  <c r="G77" i="7" s="1"/>
  <c r="G91" i="7" s="1"/>
  <c r="G105" i="7" s="1"/>
  <c r="G119" i="7" s="1"/>
  <c r="G133" i="7" s="1"/>
  <c r="G147" i="7" s="1"/>
  <c r="G161" i="7" s="1"/>
  <c r="G175" i="7" s="1"/>
  <c r="G189" i="7" s="1"/>
  <c r="G203" i="7" s="1"/>
  <c r="G217" i="7" s="1"/>
  <c r="G231" i="7" s="1"/>
  <c r="G245" i="7" s="1"/>
  <c r="G259" i="7" s="1"/>
  <c r="G273" i="7" s="1"/>
  <c r="G287" i="7" s="1"/>
  <c r="G301" i="7" s="1"/>
  <c r="G315" i="7" s="1"/>
  <c r="G329" i="7" s="1"/>
  <c r="G343" i="7" s="1"/>
  <c r="G357" i="7" s="1"/>
  <c r="G371" i="7" s="1"/>
  <c r="G385" i="7" s="1"/>
  <c r="G399" i="7" s="1"/>
  <c r="G413" i="7" s="1"/>
  <c r="G427" i="7" s="1"/>
  <c r="S101" i="7"/>
  <c r="Q115" i="7"/>
  <c r="S75" i="7"/>
  <c r="Q89" i="7"/>
  <c r="Q154" i="7"/>
  <c r="S140" i="7"/>
  <c r="M101" i="7"/>
  <c r="G88" i="7"/>
  <c r="M36" i="7"/>
  <c r="M49" i="7"/>
  <c r="M63" i="7" s="1"/>
  <c r="M77" i="7" s="1"/>
  <c r="M91" i="7" s="1"/>
  <c r="M105" i="7" s="1"/>
  <c r="M119" i="7" s="1"/>
  <c r="M133" i="7" s="1"/>
  <c r="M147" i="7" s="1"/>
  <c r="M161" i="7" s="1"/>
  <c r="M175" i="7" s="1"/>
  <c r="M189" i="7" s="1"/>
  <c r="M203" i="7" s="1"/>
  <c r="M217" i="7" s="1"/>
  <c r="M231" i="7" s="1"/>
  <c r="M245" i="7" s="1"/>
  <c r="M259" i="7" s="1"/>
  <c r="M273" i="7" s="1"/>
  <c r="M287" i="7" s="1"/>
  <c r="M301" i="7" s="1"/>
  <c r="M315" i="7" s="1"/>
  <c r="M329" i="7" s="1"/>
  <c r="M343" i="7" s="1"/>
  <c r="M357" i="7" s="1"/>
  <c r="M371" i="7" s="1"/>
  <c r="M385" i="7" s="1"/>
  <c r="M399" i="7" s="1"/>
  <c r="M413" i="7" s="1"/>
  <c r="M427" i="7" s="1"/>
  <c r="C39" i="7"/>
  <c r="C53" i="7" s="1"/>
  <c r="C67" i="7" s="1"/>
  <c r="C81" i="7" s="1"/>
  <c r="C95" i="7" s="1"/>
  <c r="C109" i="7" s="1"/>
  <c r="C123" i="7" s="1"/>
  <c r="C137" i="7" s="1"/>
  <c r="C151" i="7" s="1"/>
  <c r="C165" i="7" s="1"/>
  <c r="C179" i="7" s="1"/>
  <c r="C193" i="7" s="1"/>
  <c r="C207" i="7" s="1"/>
  <c r="C221" i="7" s="1"/>
  <c r="C235" i="7" s="1"/>
  <c r="C249" i="7" s="1"/>
  <c r="C263" i="7" s="1"/>
  <c r="C277" i="7" s="1"/>
  <c r="C291" i="7" s="1"/>
  <c r="C305" i="7" s="1"/>
  <c r="C319" i="7" s="1"/>
  <c r="C333" i="7" s="1"/>
  <c r="C347" i="7" s="1"/>
  <c r="C361" i="7" s="1"/>
  <c r="C375" i="7" s="1"/>
  <c r="C389" i="7" s="1"/>
  <c r="C403" i="7" s="1"/>
  <c r="C417" i="7" s="1"/>
  <c r="C431" i="7" s="1"/>
  <c r="C38" i="7"/>
  <c r="C52" i="7" s="1"/>
  <c r="C66" i="7" s="1"/>
  <c r="C80" i="7" s="1"/>
  <c r="C94" i="7" s="1"/>
  <c r="C108" i="7" s="1"/>
  <c r="C122" i="7" s="1"/>
  <c r="C136" i="7" s="1"/>
  <c r="C150" i="7" s="1"/>
  <c r="C164" i="7" s="1"/>
  <c r="C178" i="7" s="1"/>
  <c r="C192" i="7" s="1"/>
  <c r="C206" i="7" s="1"/>
  <c r="C220" i="7" s="1"/>
  <c r="C234" i="7" s="1"/>
  <c r="C248" i="7" s="1"/>
  <c r="C262" i="7" s="1"/>
  <c r="C276" i="7" s="1"/>
  <c r="C290" i="7" s="1"/>
  <c r="C304" i="7" s="1"/>
  <c r="C318" i="7" s="1"/>
  <c r="C332" i="7" s="1"/>
  <c r="C346" i="7" s="1"/>
  <c r="C360" i="7" s="1"/>
  <c r="C374" i="7" s="1"/>
  <c r="C388" i="7" s="1"/>
  <c r="C402" i="7" s="1"/>
  <c r="C416" i="7" s="1"/>
  <c r="C430" i="7" s="1"/>
  <c r="S127" i="7"/>
  <c r="Q141" i="7"/>
  <c r="M76" i="7"/>
  <c r="G140" i="7"/>
  <c r="Q128" i="7"/>
  <c r="S114" i="7"/>
  <c r="N35" i="7"/>
  <c r="H36" i="7" l="1"/>
  <c r="N36" i="7"/>
  <c r="N37" i="7" s="1"/>
  <c r="M154" i="7"/>
  <c r="G76" i="7"/>
  <c r="G154" i="7"/>
  <c r="M90" i="7"/>
  <c r="Q64" i="7"/>
  <c r="Q51" i="7"/>
  <c r="R51" i="7" s="1"/>
  <c r="G102" i="7"/>
  <c r="S115" i="7"/>
  <c r="Q129" i="7"/>
  <c r="G128" i="7"/>
  <c r="S63" i="7"/>
  <c r="Q77" i="7"/>
  <c r="Q168" i="7"/>
  <c r="M50" i="7"/>
  <c r="M64" i="7" s="1"/>
  <c r="M37" i="7"/>
  <c r="S89" i="7"/>
  <c r="Q103" i="7"/>
  <c r="G37" i="7"/>
  <c r="G50" i="7"/>
  <c r="Q116" i="7"/>
  <c r="S102" i="7"/>
  <c r="S128" i="7"/>
  <c r="Q142" i="7"/>
  <c r="Q90" i="7"/>
  <c r="S76" i="7"/>
  <c r="Q155" i="7"/>
  <c r="Q169" i="7" s="1"/>
  <c r="Q183" i="7" s="1"/>
  <c r="Q197" i="7" s="1"/>
  <c r="Q211" i="7" s="1"/>
  <c r="Q225" i="7" s="1"/>
  <c r="Q239" i="7" s="1"/>
  <c r="Q253" i="7" s="1"/>
  <c r="Q267" i="7" s="1"/>
  <c r="Q281" i="7" s="1"/>
  <c r="Q295" i="7" s="1"/>
  <c r="Q309" i="7" s="1"/>
  <c r="Q323" i="7" s="1"/>
  <c r="Q337" i="7" s="1"/>
  <c r="Q351" i="7" s="1"/>
  <c r="Q365" i="7" s="1"/>
  <c r="Q379" i="7" s="1"/>
  <c r="Q393" i="7" s="1"/>
  <c r="Q407" i="7" s="1"/>
  <c r="Q421" i="7" s="1"/>
  <c r="S141" i="7"/>
  <c r="M115" i="7"/>
  <c r="I45" i="2"/>
  <c r="G90" i="7" l="1"/>
  <c r="M129" i="7"/>
  <c r="S90" i="7"/>
  <c r="Q104" i="7"/>
  <c r="G64" i="7"/>
  <c r="Q143" i="7"/>
  <c r="S129" i="7"/>
  <c r="M104" i="7"/>
  <c r="G142" i="7"/>
  <c r="G51" i="7"/>
  <c r="G65" i="7" s="1"/>
  <c r="G79" i="7" s="1"/>
  <c r="G93" i="7" s="1"/>
  <c r="G107" i="7" s="1"/>
  <c r="G121" i="7" s="1"/>
  <c r="G135" i="7" s="1"/>
  <c r="G149" i="7" s="1"/>
  <c r="G163" i="7" s="1"/>
  <c r="G177" i="7" s="1"/>
  <c r="G191" i="7" s="1"/>
  <c r="G205" i="7" s="1"/>
  <c r="G219" i="7" s="1"/>
  <c r="G233" i="7" s="1"/>
  <c r="G247" i="7" s="1"/>
  <c r="G261" i="7" s="1"/>
  <c r="G275" i="7" s="1"/>
  <c r="G289" i="7" s="1"/>
  <c r="G303" i="7" s="1"/>
  <c r="G317" i="7" s="1"/>
  <c r="G331" i="7" s="1"/>
  <c r="G345" i="7" s="1"/>
  <c r="G359" i="7" s="1"/>
  <c r="G373" i="7" s="1"/>
  <c r="G387" i="7" s="1"/>
  <c r="G401" i="7" s="1"/>
  <c r="G415" i="7" s="1"/>
  <c r="G429" i="7" s="1"/>
  <c r="G38" i="7"/>
  <c r="M168" i="7"/>
  <c r="S103" i="7"/>
  <c r="Q117" i="7"/>
  <c r="Q182" i="7"/>
  <c r="S142" i="7"/>
  <c r="Q156" i="7"/>
  <c r="Q170" i="7" s="1"/>
  <c r="Q184" i="7" s="1"/>
  <c r="Q198" i="7" s="1"/>
  <c r="Q212" i="7" s="1"/>
  <c r="Q226" i="7" s="1"/>
  <c r="Q240" i="7" s="1"/>
  <c r="Q254" i="7" s="1"/>
  <c r="Q268" i="7" s="1"/>
  <c r="Q282" i="7" s="1"/>
  <c r="Q296" i="7" s="1"/>
  <c r="Q310" i="7" s="1"/>
  <c r="Q324" i="7" s="1"/>
  <c r="Q338" i="7" s="1"/>
  <c r="Q352" i="7" s="1"/>
  <c r="Q366" i="7" s="1"/>
  <c r="Q380" i="7" s="1"/>
  <c r="Q394" i="7" s="1"/>
  <c r="Q408" i="7" s="1"/>
  <c r="Q422" i="7" s="1"/>
  <c r="Q91" i="7"/>
  <c r="S77" i="7"/>
  <c r="G116" i="7"/>
  <c r="G168" i="7"/>
  <c r="M38" i="7"/>
  <c r="N38" i="7" s="1"/>
  <c r="M51" i="7"/>
  <c r="M65" i="7" s="1"/>
  <c r="M79" i="7" s="1"/>
  <c r="M93" i="7" s="1"/>
  <c r="M107" i="7" s="1"/>
  <c r="M121" i="7" s="1"/>
  <c r="M135" i="7" s="1"/>
  <c r="M149" i="7" s="1"/>
  <c r="M163" i="7" s="1"/>
  <c r="M177" i="7" s="1"/>
  <c r="M191" i="7" s="1"/>
  <c r="M205" i="7" s="1"/>
  <c r="M219" i="7" s="1"/>
  <c r="M233" i="7" s="1"/>
  <c r="M247" i="7" s="1"/>
  <c r="M261" i="7" s="1"/>
  <c r="M275" i="7" s="1"/>
  <c r="M289" i="7" s="1"/>
  <c r="M303" i="7" s="1"/>
  <c r="M317" i="7" s="1"/>
  <c r="M331" i="7" s="1"/>
  <c r="M345" i="7" s="1"/>
  <c r="M359" i="7" s="1"/>
  <c r="M373" i="7" s="1"/>
  <c r="M387" i="7" s="1"/>
  <c r="M401" i="7" s="1"/>
  <c r="M415" i="7" s="1"/>
  <c r="M429" i="7" s="1"/>
  <c r="Q130" i="7"/>
  <c r="S116" i="7"/>
  <c r="S64" i="7"/>
  <c r="Q78" i="7"/>
  <c r="H37" i="7"/>
  <c r="M78" i="7"/>
  <c r="Q52" i="7"/>
  <c r="Q65" i="7"/>
  <c r="H38" i="7" l="1"/>
  <c r="S117" i="7"/>
  <c r="Q131" i="7"/>
  <c r="M182" i="7"/>
  <c r="M92" i="7"/>
  <c r="S78" i="7"/>
  <c r="Q92" i="7"/>
  <c r="M52" i="7"/>
  <c r="M66" i="7" s="1"/>
  <c r="M39" i="7"/>
  <c r="G130" i="7"/>
  <c r="G104" i="7"/>
  <c r="G182" i="7"/>
  <c r="G39" i="7"/>
  <c r="G52" i="7"/>
  <c r="G66" i="7" s="1"/>
  <c r="G80" i="7" s="1"/>
  <c r="G94" i="7" s="1"/>
  <c r="G108" i="7" s="1"/>
  <c r="G122" i="7" s="1"/>
  <c r="G136" i="7" s="1"/>
  <c r="G150" i="7" s="1"/>
  <c r="G164" i="7" s="1"/>
  <c r="G178" i="7" s="1"/>
  <c r="G192" i="7" s="1"/>
  <c r="G206" i="7" s="1"/>
  <c r="G220" i="7" s="1"/>
  <c r="G234" i="7" s="1"/>
  <c r="G248" i="7" s="1"/>
  <c r="G262" i="7" s="1"/>
  <c r="G276" i="7" s="1"/>
  <c r="G290" i="7" s="1"/>
  <c r="G304" i="7" s="1"/>
  <c r="G318" i="7" s="1"/>
  <c r="G332" i="7" s="1"/>
  <c r="G346" i="7" s="1"/>
  <c r="G360" i="7" s="1"/>
  <c r="G374" i="7" s="1"/>
  <c r="G388" i="7" s="1"/>
  <c r="G402" i="7" s="1"/>
  <c r="G416" i="7" s="1"/>
  <c r="G430" i="7" s="1"/>
  <c r="Q66" i="7"/>
  <c r="Q53" i="7"/>
  <c r="R52" i="7"/>
  <c r="G78" i="7"/>
  <c r="M118" i="7"/>
  <c r="M143" i="7"/>
  <c r="S91" i="7"/>
  <c r="Q105" i="7"/>
  <c r="E28" i="7"/>
  <c r="S65" i="7"/>
  <c r="Q79" i="7"/>
  <c r="Q144" i="7"/>
  <c r="S130" i="7"/>
  <c r="Q196" i="7"/>
  <c r="G156" i="7"/>
  <c r="Q157" i="7"/>
  <c r="S143" i="7"/>
  <c r="Q118" i="7"/>
  <c r="S104" i="7"/>
  <c r="R53" i="7" l="1"/>
  <c r="R56" i="7" s="1"/>
  <c r="R57" i="7" s="1"/>
  <c r="R58" i="7" s="1"/>
  <c r="R59" i="7" s="1"/>
  <c r="R60" i="7" s="1"/>
  <c r="R61" i="7" s="1"/>
  <c r="R62" i="7" s="1"/>
  <c r="R63" i="7" s="1"/>
  <c r="R64" i="7" s="1"/>
  <c r="R65" i="7" s="1"/>
  <c r="R66" i="7" s="1"/>
  <c r="R67" i="7" s="1"/>
  <c r="Q171" i="7"/>
  <c r="M53" i="7"/>
  <c r="M40" i="7"/>
  <c r="M80" i="7"/>
  <c r="N39" i="7"/>
  <c r="G170" i="7"/>
  <c r="Q158" i="7"/>
  <c r="Q172" i="7" s="1"/>
  <c r="Q186" i="7" s="1"/>
  <c r="Q200" i="7" s="1"/>
  <c r="Q214" i="7" s="1"/>
  <c r="Q228" i="7" s="1"/>
  <c r="Q242" i="7" s="1"/>
  <c r="Q256" i="7" s="1"/>
  <c r="Q270" i="7" s="1"/>
  <c r="Q284" i="7" s="1"/>
  <c r="Q298" i="7" s="1"/>
  <c r="Q312" i="7" s="1"/>
  <c r="Q326" i="7" s="1"/>
  <c r="Q340" i="7" s="1"/>
  <c r="Q354" i="7" s="1"/>
  <c r="Q368" i="7" s="1"/>
  <c r="Q382" i="7" s="1"/>
  <c r="Q396" i="7" s="1"/>
  <c r="Q410" i="7" s="1"/>
  <c r="Q424" i="7" s="1"/>
  <c r="S144" i="7"/>
  <c r="G118" i="7"/>
  <c r="J28" i="7"/>
  <c r="E29" i="7"/>
  <c r="G92" i="7"/>
  <c r="Q67" i="7"/>
  <c r="Q54" i="7"/>
  <c r="G196" i="7"/>
  <c r="S131" i="7"/>
  <c r="Q145" i="7"/>
  <c r="M132" i="7"/>
  <c r="G53" i="7"/>
  <c r="G40" i="7"/>
  <c r="S118" i="7"/>
  <c r="Q132" i="7"/>
  <c r="H39" i="7"/>
  <c r="M157" i="7"/>
  <c r="S66" i="7"/>
  <c r="Q80" i="7"/>
  <c r="M106" i="7"/>
  <c r="S105" i="7"/>
  <c r="Q119" i="7"/>
  <c r="S92" i="7"/>
  <c r="Q106" i="7"/>
  <c r="Q210" i="7"/>
  <c r="Q93" i="7"/>
  <c r="S79" i="7"/>
  <c r="M196" i="7"/>
  <c r="G144" i="7"/>
  <c r="S119" i="7" l="1"/>
  <c r="Q133" i="7"/>
  <c r="R70" i="7"/>
  <c r="R71" i="7" s="1"/>
  <c r="R72" i="7" s="1"/>
  <c r="R73" i="7" s="1"/>
  <c r="R74" i="7" s="1"/>
  <c r="R75" i="7" s="1"/>
  <c r="R76" i="7" s="1"/>
  <c r="R77" i="7" s="1"/>
  <c r="R78" i="7" s="1"/>
  <c r="R79" i="7" s="1"/>
  <c r="R80" i="7" s="1"/>
  <c r="Q159" i="7"/>
  <c r="S145" i="7"/>
  <c r="J29" i="7"/>
  <c r="E30" i="7"/>
  <c r="G132" i="7"/>
  <c r="G184" i="7"/>
  <c r="S93" i="7"/>
  <c r="Q107" i="7"/>
  <c r="G67" i="7"/>
  <c r="G54" i="7"/>
  <c r="N42" i="7"/>
  <c r="N43" i="7" s="1"/>
  <c r="N44" i="7" s="1"/>
  <c r="N45" i="7" s="1"/>
  <c r="N46" i="7" s="1"/>
  <c r="N47" i="7" s="1"/>
  <c r="N48" i="7" s="1"/>
  <c r="N49" i="7" s="1"/>
  <c r="N50" i="7" s="1"/>
  <c r="N51" i="7" s="1"/>
  <c r="N52" i="7" s="1"/>
  <c r="N53" i="7" s="1"/>
  <c r="M210" i="7"/>
  <c r="G210" i="7"/>
  <c r="G158" i="7"/>
  <c r="Q120" i="7"/>
  <c r="S106" i="7"/>
  <c r="H42" i="7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G106" i="7"/>
  <c r="Q185" i="7"/>
  <c r="M171" i="7"/>
  <c r="M120" i="7"/>
  <c r="S67" i="7"/>
  <c r="Q81" i="7"/>
  <c r="Q68" i="7"/>
  <c r="M94" i="7"/>
  <c r="Q224" i="7"/>
  <c r="Q146" i="7"/>
  <c r="S132" i="7"/>
  <c r="M146" i="7"/>
  <c r="S80" i="7"/>
  <c r="Q94" i="7"/>
  <c r="M67" i="7"/>
  <c r="M54" i="7"/>
  <c r="R81" i="7" l="1"/>
  <c r="R84" i="7" s="1"/>
  <c r="R85" i="7" s="1"/>
  <c r="R86" i="7" s="1"/>
  <c r="R87" i="7" s="1"/>
  <c r="R88" i="7" s="1"/>
  <c r="R89" i="7" s="1"/>
  <c r="R90" i="7" s="1"/>
  <c r="R91" i="7" s="1"/>
  <c r="R92" i="7" s="1"/>
  <c r="R93" i="7" s="1"/>
  <c r="R94" i="7" s="1"/>
  <c r="S68" i="7"/>
  <c r="M134" i="7"/>
  <c r="G146" i="7"/>
  <c r="N56" i="7"/>
  <c r="N57" i="7" s="1"/>
  <c r="N58" i="7" s="1"/>
  <c r="N59" i="7" s="1"/>
  <c r="N60" i="7" s="1"/>
  <c r="N61" i="7" s="1"/>
  <c r="N62" i="7" s="1"/>
  <c r="N63" i="7" s="1"/>
  <c r="N64" i="7" s="1"/>
  <c r="N65" i="7" s="1"/>
  <c r="N66" i="7" s="1"/>
  <c r="N67" i="7" s="1"/>
  <c r="J30" i="7"/>
  <c r="E31" i="7"/>
  <c r="M81" i="7"/>
  <c r="M68" i="7"/>
  <c r="C30" i="2"/>
  <c r="Q134" i="7"/>
  <c r="S120" i="7"/>
  <c r="G172" i="7"/>
  <c r="G81" i="7"/>
  <c r="G68" i="7"/>
  <c r="C31" i="2" s="1"/>
  <c r="Q160" i="7"/>
  <c r="Q174" i="7" s="1"/>
  <c r="Q188" i="7" s="1"/>
  <c r="Q202" i="7" s="1"/>
  <c r="Q216" i="7" s="1"/>
  <c r="Q230" i="7" s="1"/>
  <c r="Q244" i="7" s="1"/>
  <c r="Q258" i="7" s="1"/>
  <c r="Q272" i="7" s="1"/>
  <c r="Q286" i="7" s="1"/>
  <c r="Q300" i="7" s="1"/>
  <c r="Q314" i="7" s="1"/>
  <c r="Q328" i="7" s="1"/>
  <c r="Q342" i="7" s="1"/>
  <c r="Q356" i="7" s="1"/>
  <c r="Q370" i="7" s="1"/>
  <c r="Q384" i="7" s="1"/>
  <c r="Q398" i="7" s="1"/>
  <c r="Q412" i="7" s="1"/>
  <c r="Q426" i="7" s="1"/>
  <c r="S146" i="7"/>
  <c r="H56" i="7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S107" i="7"/>
  <c r="Q121" i="7"/>
  <c r="M224" i="7"/>
  <c r="M108" i="7"/>
  <c r="M185" i="7"/>
  <c r="Q173" i="7"/>
  <c r="M160" i="7"/>
  <c r="Q238" i="7"/>
  <c r="Q199" i="7"/>
  <c r="G224" i="7"/>
  <c r="G198" i="7"/>
  <c r="S133" i="7"/>
  <c r="Q147" i="7"/>
  <c r="S94" i="7"/>
  <c r="Q108" i="7"/>
  <c r="S81" i="7"/>
  <c r="S82" i="7" s="1"/>
  <c r="Q95" i="7"/>
  <c r="Q82" i="7"/>
  <c r="G120" i="7"/>
  <c r="R95" i="7" l="1"/>
  <c r="R98" i="7" s="1"/>
  <c r="R99" i="7" s="1"/>
  <c r="R100" i="7" s="1"/>
  <c r="R101" i="7" s="1"/>
  <c r="R102" i="7" s="1"/>
  <c r="R103" i="7" s="1"/>
  <c r="R104" i="7" s="1"/>
  <c r="R105" i="7" s="1"/>
  <c r="R106" i="7" s="1"/>
  <c r="R107" i="7" s="1"/>
  <c r="R108" i="7" s="1"/>
  <c r="G212" i="7"/>
  <c r="Q187" i="7"/>
  <c r="G186" i="7"/>
  <c r="S95" i="7"/>
  <c r="S96" i="7" s="1"/>
  <c r="Q109" i="7"/>
  <c r="Q96" i="7"/>
  <c r="Q135" i="7"/>
  <c r="S121" i="7"/>
  <c r="G160" i="7"/>
  <c r="M199" i="7"/>
  <c r="I30" i="2"/>
  <c r="Q122" i="7"/>
  <c r="S108" i="7"/>
  <c r="M148" i="7"/>
  <c r="M122" i="7"/>
  <c r="G95" i="7"/>
  <c r="G82" i="7"/>
  <c r="I31" i="2" s="1"/>
  <c r="N70" i="7"/>
  <c r="N71" i="7" s="1"/>
  <c r="N72" i="7" s="1"/>
  <c r="N73" i="7" s="1"/>
  <c r="N74" i="7" s="1"/>
  <c r="N75" i="7" s="1"/>
  <c r="N76" i="7" s="1"/>
  <c r="N77" i="7" s="1"/>
  <c r="N78" i="7" s="1"/>
  <c r="N79" i="7" s="1"/>
  <c r="N80" i="7" s="1"/>
  <c r="N81" i="7" s="1"/>
  <c r="G134" i="7"/>
  <c r="Q161" i="7"/>
  <c r="S147" i="7"/>
  <c r="M238" i="7"/>
  <c r="J31" i="7"/>
  <c r="E32" i="7"/>
  <c r="Q213" i="7"/>
  <c r="Q252" i="7"/>
  <c r="G238" i="7"/>
  <c r="M174" i="7"/>
  <c r="H70" i="7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Q148" i="7"/>
  <c r="S134" i="7"/>
  <c r="M95" i="7"/>
  <c r="M82" i="7"/>
  <c r="R109" i="7" l="1"/>
  <c r="R112" i="7" s="1"/>
  <c r="R113" i="7" s="1"/>
  <c r="R114" i="7" s="1"/>
  <c r="R115" i="7" s="1"/>
  <c r="R116" i="7" s="1"/>
  <c r="R117" i="7" s="1"/>
  <c r="R118" i="7" s="1"/>
  <c r="R119" i="7" s="1"/>
  <c r="R120" i="7" s="1"/>
  <c r="R121" i="7" s="1"/>
  <c r="R122" i="7" s="1"/>
  <c r="O30" i="2"/>
  <c r="G174" i="7"/>
  <c r="M109" i="7"/>
  <c r="M96" i="7"/>
  <c r="H84" i="7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Q175" i="7"/>
  <c r="G148" i="7"/>
  <c r="G226" i="7"/>
  <c r="Q162" i="7"/>
  <c r="Q176" i="7" s="1"/>
  <c r="Q190" i="7" s="1"/>
  <c r="Q204" i="7" s="1"/>
  <c r="Q218" i="7" s="1"/>
  <c r="Q232" i="7" s="1"/>
  <c r="Q246" i="7" s="1"/>
  <c r="Q260" i="7" s="1"/>
  <c r="Q274" i="7" s="1"/>
  <c r="Q288" i="7" s="1"/>
  <c r="Q302" i="7" s="1"/>
  <c r="Q316" i="7" s="1"/>
  <c r="Q330" i="7" s="1"/>
  <c r="Q344" i="7" s="1"/>
  <c r="Q358" i="7" s="1"/>
  <c r="Q372" i="7" s="1"/>
  <c r="Q386" i="7" s="1"/>
  <c r="Q400" i="7" s="1"/>
  <c r="Q414" i="7" s="1"/>
  <c r="Q428" i="7" s="1"/>
  <c r="S148" i="7"/>
  <c r="G200" i="7"/>
  <c r="M213" i="7"/>
  <c r="E33" i="7"/>
  <c r="J32" i="7"/>
  <c r="Q201" i="7"/>
  <c r="Q227" i="7"/>
  <c r="M188" i="7"/>
  <c r="Q136" i="7"/>
  <c r="S122" i="7"/>
  <c r="G252" i="7"/>
  <c r="Q266" i="7"/>
  <c r="M252" i="7"/>
  <c r="M136" i="7"/>
  <c r="S109" i="7"/>
  <c r="S110" i="7" s="1"/>
  <c r="Q123" i="7"/>
  <c r="Q110" i="7"/>
  <c r="N84" i="7"/>
  <c r="N85" i="7" s="1"/>
  <c r="N86" i="7" s="1"/>
  <c r="N87" i="7" s="1"/>
  <c r="N88" i="7" s="1"/>
  <c r="N89" i="7" s="1"/>
  <c r="N90" i="7" s="1"/>
  <c r="N91" i="7" s="1"/>
  <c r="N92" i="7" s="1"/>
  <c r="N93" i="7" s="1"/>
  <c r="N94" i="7" s="1"/>
  <c r="N95" i="7" s="1"/>
  <c r="N98" i="7" s="1"/>
  <c r="N99" i="7" s="1"/>
  <c r="N100" i="7" s="1"/>
  <c r="N101" i="7" s="1"/>
  <c r="N102" i="7" s="1"/>
  <c r="N103" i="7" s="1"/>
  <c r="N104" i="7" s="1"/>
  <c r="N105" i="7" s="1"/>
  <c r="N106" i="7" s="1"/>
  <c r="N107" i="7" s="1"/>
  <c r="N108" i="7" s="1"/>
  <c r="N109" i="7" s="1"/>
  <c r="N112" i="7" s="1"/>
  <c r="N113" i="7" s="1"/>
  <c r="N114" i="7" s="1"/>
  <c r="N115" i="7" s="1"/>
  <c r="N116" i="7" s="1"/>
  <c r="N117" i="7" s="1"/>
  <c r="N118" i="7" s="1"/>
  <c r="N119" i="7" s="1"/>
  <c r="N120" i="7" s="1"/>
  <c r="N121" i="7" s="1"/>
  <c r="N122" i="7" s="1"/>
  <c r="G109" i="7"/>
  <c r="G96" i="7"/>
  <c r="O31" i="2" s="1"/>
  <c r="M162" i="7"/>
  <c r="S135" i="7"/>
  <c r="Q149" i="7"/>
  <c r="O32" i="2" l="1"/>
  <c r="G240" i="7"/>
  <c r="Q137" i="7"/>
  <c r="S123" i="7"/>
  <c r="S124" i="7" s="1"/>
  <c r="Q124" i="7"/>
  <c r="Q280" i="7"/>
  <c r="Q241" i="7"/>
  <c r="Q215" i="7"/>
  <c r="G214" i="7"/>
  <c r="G162" i="7"/>
  <c r="G188" i="7"/>
  <c r="M202" i="7"/>
  <c r="G266" i="7"/>
  <c r="Q189" i="7"/>
  <c r="C46" i="2"/>
  <c r="M150" i="7"/>
  <c r="M123" i="7"/>
  <c r="M110" i="7"/>
  <c r="G123" i="7"/>
  <c r="G110" i="7"/>
  <c r="C47" i="2" s="1"/>
  <c r="H109" i="7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Q163" i="7"/>
  <c r="Q177" i="7" s="1"/>
  <c r="Q191" i="7" s="1"/>
  <c r="Q205" i="7" s="1"/>
  <c r="Q219" i="7" s="1"/>
  <c r="Q233" i="7" s="1"/>
  <c r="Q247" i="7" s="1"/>
  <c r="Q261" i="7" s="1"/>
  <c r="Q275" i="7" s="1"/>
  <c r="Q289" i="7" s="1"/>
  <c r="Q303" i="7" s="1"/>
  <c r="Q317" i="7" s="1"/>
  <c r="Q331" i="7" s="1"/>
  <c r="Q345" i="7" s="1"/>
  <c r="Q359" i="7" s="1"/>
  <c r="Q373" i="7" s="1"/>
  <c r="Q387" i="7" s="1"/>
  <c r="Q401" i="7" s="1"/>
  <c r="Q415" i="7" s="1"/>
  <c r="Q429" i="7" s="1"/>
  <c r="S149" i="7"/>
  <c r="Q150" i="7"/>
  <c r="S136" i="7"/>
  <c r="M227" i="7"/>
  <c r="E34" i="7"/>
  <c r="J33" i="7"/>
  <c r="M176" i="7"/>
  <c r="M266" i="7"/>
  <c r="R123" i="7"/>
  <c r="R126" i="7" s="1"/>
  <c r="R127" i="7" s="1"/>
  <c r="R128" i="7" s="1"/>
  <c r="R129" i="7" s="1"/>
  <c r="R130" i="7" s="1"/>
  <c r="R131" i="7" s="1"/>
  <c r="R132" i="7" s="1"/>
  <c r="R133" i="7" s="1"/>
  <c r="R134" i="7" s="1"/>
  <c r="R135" i="7" s="1"/>
  <c r="R136" i="7" s="1"/>
  <c r="C48" i="2" l="1"/>
  <c r="H123" i="7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M190" i="7"/>
  <c r="M137" i="7"/>
  <c r="M124" i="7"/>
  <c r="M164" i="7"/>
  <c r="M216" i="7"/>
  <c r="G176" i="7"/>
  <c r="Q255" i="7"/>
  <c r="S137" i="7"/>
  <c r="S138" i="7" s="1"/>
  <c r="Q151" i="7"/>
  <c r="Q138" i="7"/>
  <c r="M280" i="7"/>
  <c r="E35" i="7"/>
  <c r="J34" i="7"/>
  <c r="G254" i="7"/>
  <c r="G228" i="7"/>
  <c r="R137" i="7"/>
  <c r="R140" i="7" s="1"/>
  <c r="R141" i="7" s="1"/>
  <c r="R142" i="7" s="1"/>
  <c r="R143" i="7" s="1"/>
  <c r="R144" i="7" s="1"/>
  <c r="R145" i="7" s="1"/>
  <c r="R146" i="7" s="1"/>
  <c r="R147" i="7" s="1"/>
  <c r="R148" i="7" s="1"/>
  <c r="R149" i="7" s="1"/>
  <c r="R150" i="7" s="1"/>
  <c r="M241" i="7"/>
  <c r="I46" i="2"/>
  <c r="N123" i="7"/>
  <c r="N126" i="7" s="1"/>
  <c r="N127" i="7" s="1"/>
  <c r="N128" i="7" s="1"/>
  <c r="N129" i="7" s="1"/>
  <c r="N130" i="7" s="1"/>
  <c r="N131" i="7" s="1"/>
  <c r="N132" i="7" s="1"/>
  <c r="N133" i="7" s="1"/>
  <c r="N134" i="7" s="1"/>
  <c r="N135" i="7" s="1"/>
  <c r="N136" i="7" s="1"/>
  <c r="Q229" i="7"/>
  <c r="G137" i="7"/>
  <c r="G124" i="7"/>
  <c r="I47" i="2" s="1"/>
  <c r="G280" i="7"/>
  <c r="Q294" i="7"/>
  <c r="Q164" i="7"/>
  <c r="Q178" i="7" s="1"/>
  <c r="Q192" i="7" s="1"/>
  <c r="Q206" i="7" s="1"/>
  <c r="Q220" i="7" s="1"/>
  <c r="Q234" i="7" s="1"/>
  <c r="Q248" i="7" s="1"/>
  <c r="Q262" i="7" s="1"/>
  <c r="Q276" i="7" s="1"/>
  <c r="Q290" i="7" s="1"/>
  <c r="Q304" i="7" s="1"/>
  <c r="Q318" i="7" s="1"/>
  <c r="Q332" i="7" s="1"/>
  <c r="Q346" i="7" s="1"/>
  <c r="Q360" i="7" s="1"/>
  <c r="Q374" i="7" s="1"/>
  <c r="Q388" i="7" s="1"/>
  <c r="Q402" i="7" s="1"/>
  <c r="Q416" i="7" s="1"/>
  <c r="Q430" i="7" s="1"/>
  <c r="S150" i="7"/>
  <c r="Q203" i="7"/>
  <c r="G202" i="7"/>
  <c r="H137" i="7" l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R151" i="7"/>
  <c r="R154" i="7" s="1"/>
  <c r="R155" i="7" s="1"/>
  <c r="R156" i="7" s="1"/>
  <c r="R157" i="7" s="1"/>
  <c r="R158" i="7" s="1"/>
  <c r="R159" i="7" s="1"/>
  <c r="R160" i="7" s="1"/>
  <c r="R161" i="7" s="1"/>
  <c r="R162" i="7" s="1"/>
  <c r="R163" i="7" s="1"/>
  <c r="R164" i="7" s="1"/>
  <c r="I48" i="2"/>
  <c r="I50" i="2" s="1"/>
  <c r="G242" i="7"/>
  <c r="G190" i="7"/>
  <c r="M151" i="7"/>
  <c r="M138" i="7"/>
  <c r="G151" i="7"/>
  <c r="H151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G138" i="7"/>
  <c r="Q243" i="7"/>
  <c r="N137" i="7"/>
  <c r="N140" i="7" s="1"/>
  <c r="N141" i="7" s="1"/>
  <c r="N142" i="7" s="1"/>
  <c r="N143" i="7" s="1"/>
  <c r="N144" i="7" s="1"/>
  <c r="N145" i="7" s="1"/>
  <c r="N146" i="7" s="1"/>
  <c r="N147" i="7" s="1"/>
  <c r="N148" i="7" s="1"/>
  <c r="N149" i="7" s="1"/>
  <c r="N150" i="7" s="1"/>
  <c r="N151" i="7" s="1"/>
  <c r="N154" i="7" s="1"/>
  <c r="N155" i="7" s="1"/>
  <c r="N156" i="7" s="1"/>
  <c r="N157" i="7" s="1"/>
  <c r="N158" i="7" s="1"/>
  <c r="N159" i="7" s="1"/>
  <c r="N160" i="7" s="1"/>
  <c r="N161" i="7" s="1"/>
  <c r="N162" i="7" s="1"/>
  <c r="N163" i="7" s="1"/>
  <c r="N164" i="7" s="1"/>
  <c r="M255" i="7"/>
  <c r="G294" i="7"/>
  <c r="M294" i="7"/>
  <c r="G216" i="7"/>
  <c r="Q217" i="7"/>
  <c r="J35" i="7"/>
  <c r="E36" i="7"/>
  <c r="M230" i="7"/>
  <c r="Q308" i="7"/>
  <c r="G268" i="7"/>
  <c r="Q165" i="7"/>
  <c r="R165" i="7" s="1"/>
  <c r="R168" i="7" s="1"/>
  <c r="R169" i="7" s="1"/>
  <c r="R170" i="7" s="1"/>
  <c r="R171" i="7" s="1"/>
  <c r="R172" i="7" s="1"/>
  <c r="R173" i="7" s="1"/>
  <c r="R174" i="7" s="1"/>
  <c r="R175" i="7" s="1"/>
  <c r="R176" i="7" s="1"/>
  <c r="R177" i="7" s="1"/>
  <c r="R178" i="7" s="1"/>
  <c r="S151" i="7"/>
  <c r="S152" i="7" s="1"/>
  <c r="Q152" i="7"/>
  <c r="Q269" i="7"/>
  <c r="M178" i="7"/>
  <c r="M204" i="7"/>
  <c r="G165" i="7" l="1"/>
  <c r="G152" i="7"/>
  <c r="G256" i="7"/>
  <c r="G308" i="7"/>
  <c r="M269" i="7"/>
  <c r="M308" i="7"/>
  <c r="J36" i="7"/>
  <c r="E37" i="7"/>
  <c r="G230" i="7"/>
  <c r="G204" i="7"/>
  <c r="G282" i="7"/>
  <c r="M244" i="7"/>
  <c r="M192" i="7"/>
  <c r="Q283" i="7"/>
  <c r="M165" i="7"/>
  <c r="N165" i="7" s="1"/>
  <c r="N168" i="7" s="1"/>
  <c r="N169" i="7" s="1"/>
  <c r="N170" i="7" s="1"/>
  <c r="N171" i="7" s="1"/>
  <c r="N172" i="7" s="1"/>
  <c r="N173" i="7" s="1"/>
  <c r="N174" i="7" s="1"/>
  <c r="N175" i="7" s="1"/>
  <c r="N176" i="7" s="1"/>
  <c r="N177" i="7" s="1"/>
  <c r="N178" i="7" s="1"/>
  <c r="M152" i="7"/>
  <c r="Q322" i="7"/>
  <c r="Q179" i="7"/>
  <c r="Q166" i="7"/>
  <c r="Q231" i="7"/>
  <c r="M218" i="7"/>
  <c r="Q257" i="7"/>
  <c r="Q245" i="7" l="1"/>
  <c r="Q193" i="7"/>
  <c r="Q180" i="7"/>
  <c r="G179" i="7"/>
  <c r="G166" i="7"/>
  <c r="Q297" i="7"/>
  <c r="M258" i="7"/>
  <c r="G244" i="7"/>
  <c r="G296" i="7"/>
  <c r="J37" i="7"/>
  <c r="E38" i="7"/>
  <c r="G270" i="7"/>
  <c r="Q336" i="7"/>
  <c r="G322" i="7"/>
  <c r="Q271" i="7"/>
  <c r="M179" i="7"/>
  <c r="N179" i="7" s="1"/>
  <c r="N182" i="7" s="1"/>
  <c r="N183" i="7" s="1"/>
  <c r="N184" i="7" s="1"/>
  <c r="N185" i="7" s="1"/>
  <c r="N186" i="7" s="1"/>
  <c r="N187" i="7" s="1"/>
  <c r="N188" i="7" s="1"/>
  <c r="N189" i="7" s="1"/>
  <c r="N190" i="7" s="1"/>
  <c r="N191" i="7" s="1"/>
  <c r="N192" i="7" s="1"/>
  <c r="M166" i="7"/>
  <c r="R179" i="7"/>
  <c r="R182" i="7" s="1"/>
  <c r="R183" i="7" s="1"/>
  <c r="R184" i="7" s="1"/>
  <c r="R185" i="7" s="1"/>
  <c r="R186" i="7" s="1"/>
  <c r="R187" i="7" s="1"/>
  <c r="R188" i="7" s="1"/>
  <c r="R189" i="7" s="1"/>
  <c r="R190" i="7" s="1"/>
  <c r="R191" i="7" s="1"/>
  <c r="R192" i="7" s="1"/>
  <c r="R193" i="7" s="1"/>
  <c r="R196" i="7" s="1"/>
  <c r="R197" i="7" s="1"/>
  <c r="R198" i="7" s="1"/>
  <c r="R199" i="7" s="1"/>
  <c r="R200" i="7" s="1"/>
  <c r="R201" i="7" s="1"/>
  <c r="R202" i="7" s="1"/>
  <c r="R203" i="7" s="1"/>
  <c r="R204" i="7" s="1"/>
  <c r="R205" i="7" s="1"/>
  <c r="R206" i="7" s="1"/>
  <c r="M232" i="7"/>
  <c r="M322" i="7"/>
  <c r="M206" i="7"/>
  <c r="G218" i="7"/>
  <c r="M283" i="7"/>
  <c r="H165" i="7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G193" i="7" l="1"/>
  <c r="G180" i="7"/>
  <c r="H179" i="7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H192" i="7" s="1"/>
  <c r="G284" i="7"/>
  <c r="J38" i="7"/>
  <c r="E39" i="7"/>
  <c r="G258" i="7"/>
  <c r="Q207" i="7"/>
  <c r="R207" i="7" s="1"/>
  <c r="R210" i="7" s="1"/>
  <c r="R211" i="7" s="1"/>
  <c r="R212" i="7" s="1"/>
  <c r="R213" i="7" s="1"/>
  <c r="R214" i="7" s="1"/>
  <c r="R215" i="7" s="1"/>
  <c r="R216" i="7" s="1"/>
  <c r="R217" i="7" s="1"/>
  <c r="R218" i="7" s="1"/>
  <c r="R219" i="7" s="1"/>
  <c r="R220" i="7" s="1"/>
  <c r="Q194" i="7"/>
  <c r="G310" i="7"/>
  <c r="Q311" i="7"/>
  <c r="Q285" i="7"/>
  <c r="M336" i="7"/>
  <c r="M272" i="7"/>
  <c r="G232" i="7"/>
  <c r="G336" i="7"/>
  <c r="Q259" i="7"/>
  <c r="M220" i="7"/>
  <c r="M297" i="7"/>
  <c r="M246" i="7"/>
  <c r="M193" i="7"/>
  <c r="N193" i="7" s="1"/>
  <c r="N196" i="7" s="1"/>
  <c r="N197" i="7" s="1"/>
  <c r="N198" i="7" s="1"/>
  <c r="N199" i="7" s="1"/>
  <c r="N200" i="7" s="1"/>
  <c r="N201" i="7" s="1"/>
  <c r="N202" i="7" s="1"/>
  <c r="N203" i="7" s="1"/>
  <c r="N204" i="7" s="1"/>
  <c r="N205" i="7" s="1"/>
  <c r="N206" i="7" s="1"/>
  <c r="M180" i="7"/>
  <c r="Q350" i="7"/>
  <c r="H193" i="7" l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Q364" i="7"/>
  <c r="M311" i="7"/>
  <c r="G350" i="7"/>
  <c r="M286" i="7"/>
  <c r="J39" i="7"/>
  <c r="E42" i="7"/>
  <c r="M260" i="7"/>
  <c r="Q273" i="7"/>
  <c r="G298" i="7"/>
  <c r="Q221" i="7"/>
  <c r="Q208" i="7"/>
  <c r="M207" i="7"/>
  <c r="M194" i="7"/>
  <c r="M234" i="7"/>
  <c r="Q299" i="7"/>
  <c r="Q325" i="7"/>
  <c r="G207" i="7"/>
  <c r="G194" i="7"/>
  <c r="G246" i="7"/>
  <c r="M350" i="7"/>
  <c r="G324" i="7"/>
  <c r="G272" i="7"/>
  <c r="H207" i="7" l="1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H220" i="7" s="1"/>
  <c r="M364" i="7"/>
  <c r="E43" i="7"/>
  <c r="J42" i="7"/>
  <c r="M325" i="7"/>
  <c r="Q339" i="7"/>
  <c r="M221" i="7"/>
  <c r="M208" i="7"/>
  <c r="Q378" i="7"/>
  <c r="G338" i="7"/>
  <c r="G260" i="7"/>
  <c r="Q313" i="7"/>
  <c r="Q235" i="7"/>
  <c r="Q222" i="7"/>
  <c r="M300" i="7"/>
  <c r="G221" i="7"/>
  <c r="G208" i="7"/>
  <c r="G286" i="7"/>
  <c r="G312" i="7"/>
  <c r="N207" i="7"/>
  <c r="N210" i="7" s="1"/>
  <c r="N211" i="7" s="1"/>
  <c r="N212" i="7" s="1"/>
  <c r="N213" i="7" s="1"/>
  <c r="N214" i="7" s="1"/>
  <c r="N215" i="7" s="1"/>
  <c r="N216" i="7" s="1"/>
  <c r="N217" i="7" s="1"/>
  <c r="N218" i="7" s="1"/>
  <c r="N219" i="7" s="1"/>
  <c r="N220" i="7" s="1"/>
  <c r="M248" i="7"/>
  <c r="Q287" i="7"/>
  <c r="M274" i="7"/>
  <c r="G364" i="7"/>
  <c r="R221" i="7"/>
  <c r="R224" i="7" s="1"/>
  <c r="R225" i="7" s="1"/>
  <c r="R226" i="7" s="1"/>
  <c r="R227" i="7" s="1"/>
  <c r="R228" i="7" s="1"/>
  <c r="R229" i="7" s="1"/>
  <c r="R230" i="7" s="1"/>
  <c r="R231" i="7" s="1"/>
  <c r="R232" i="7" s="1"/>
  <c r="R233" i="7" s="1"/>
  <c r="R234" i="7" s="1"/>
  <c r="R235" i="7" s="1"/>
  <c r="R238" i="7" s="1"/>
  <c r="R239" i="7" s="1"/>
  <c r="R240" i="7" s="1"/>
  <c r="R241" i="7" s="1"/>
  <c r="R242" i="7" s="1"/>
  <c r="R243" i="7" s="1"/>
  <c r="R244" i="7" s="1"/>
  <c r="R245" i="7" s="1"/>
  <c r="R246" i="7" s="1"/>
  <c r="R247" i="7" s="1"/>
  <c r="R248" i="7" s="1"/>
  <c r="G274" i="7" l="1"/>
  <c r="G300" i="7"/>
  <c r="J43" i="7"/>
  <c r="E44" i="7"/>
  <c r="M339" i="7"/>
  <c r="Q249" i="7"/>
  <c r="Q236" i="7"/>
  <c r="G352" i="7"/>
  <c r="Q353" i="7"/>
  <c r="Q301" i="7"/>
  <c r="G326" i="7"/>
  <c r="M235" i="7"/>
  <c r="M222" i="7"/>
  <c r="N221" i="7"/>
  <c r="N224" i="7" s="1"/>
  <c r="N225" i="7" s="1"/>
  <c r="N226" i="7" s="1"/>
  <c r="N227" i="7" s="1"/>
  <c r="N228" i="7" s="1"/>
  <c r="N229" i="7" s="1"/>
  <c r="N230" i="7" s="1"/>
  <c r="N231" i="7" s="1"/>
  <c r="N232" i="7" s="1"/>
  <c r="N233" i="7" s="1"/>
  <c r="N234" i="7" s="1"/>
  <c r="G235" i="7"/>
  <c r="G222" i="7"/>
  <c r="M378" i="7"/>
  <c r="G378" i="7"/>
  <c r="M288" i="7"/>
  <c r="M262" i="7"/>
  <c r="M314" i="7"/>
  <c r="Q327" i="7"/>
  <c r="Q392" i="7"/>
  <c r="H221" i="7"/>
  <c r="H224" i="7" s="1"/>
  <c r="H225" i="7" s="1"/>
  <c r="H226" i="7" s="1"/>
  <c r="H227" i="7" s="1"/>
  <c r="H228" i="7" s="1"/>
  <c r="H229" i="7" s="1"/>
  <c r="H230" i="7" s="1"/>
  <c r="H231" i="7" s="1"/>
  <c r="H232" i="7" s="1"/>
  <c r="H233" i="7" s="1"/>
  <c r="H234" i="7" s="1"/>
  <c r="N235" i="7" l="1"/>
  <c r="N238" i="7" s="1"/>
  <c r="N239" i="7" s="1"/>
  <c r="N240" i="7" s="1"/>
  <c r="N241" i="7" s="1"/>
  <c r="N242" i="7" s="1"/>
  <c r="N243" i="7" s="1"/>
  <c r="N244" i="7" s="1"/>
  <c r="N245" i="7" s="1"/>
  <c r="N246" i="7" s="1"/>
  <c r="N247" i="7" s="1"/>
  <c r="N248" i="7" s="1"/>
  <c r="M328" i="7"/>
  <c r="Q263" i="7"/>
  <c r="Q250" i="7"/>
  <c r="J44" i="7"/>
  <c r="E45" i="7"/>
  <c r="R249" i="7"/>
  <c r="R252" i="7" s="1"/>
  <c r="R253" i="7" s="1"/>
  <c r="R254" i="7" s="1"/>
  <c r="R255" i="7" s="1"/>
  <c r="R256" i="7" s="1"/>
  <c r="R257" i="7" s="1"/>
  <c r="R258" i="7" s="1"/>
  <c r="R259" i="7" s="1"/>
  <c r="R260" i="7" s="1"/>
  <c r="R261" i="7" s="1"/>
  <c r="R262" i="7" s="1"/>
  <c r="R263" i="7" s="1"/>
  <c r="R266" i="7" s="1"/>
  <c r="R267" i="7" s="1"/>
  <c r="R268" i="7" s="1"/>
  <c r="R269" i="7" s="1"/>
  <c r="R270" i="7" s="1"/>
  <c r="R271" i="7" s="1"/>
  <c r="R272" i="7" s="1"/>
  <c r="R273" i="7" s="1"/>
  <c r="R274" i="7" s="1"/>
  <c r="R275" i="7" s="1"/>
  <c r="R276" i="7" s="1"/>
  <c r="M302" i="7"/>
  <c r="M249" i="7"/>
  <c r="N249" i="7" s="1"/>
  <c r="N252" i="7" s="1"/>
  <c r="N253" i="7" s="1"/>
  <c r="N254" i="7" s="1"/>
  <c r="N255" i="7" s="1"/>
  <c r="N256" i="7" s="1"/>
  <c r="N257" i="7" s="1"/>
  <c r="N258" i="7" s="1"/>
  <c r="N259" i="7" s="1"/>
  <c r="N260" i="7" s="1"/>
  <c r="N261" i="7" s="1"/>
  <c r="N262" i="7" s="1"/>
  <c r="M236" i="7"/>
  <c r="Q367" i="7"/>
  <c r="Q315" i="7"/>
  <c r="G392" i="7"/>
  <c r="Q406" i="7"/>
  <c r="G288" i="7"/>
  <c r="G249" i="7"/>
  <c r="G236" i="7"/>
  <c r="H235" i="7"/>
  <c r="H238" i="7" s="1"/>
  <c r="H239" i="7" s="1"/>
  <c r="H240" i="7" s="1"/>
  <c r="H241" i="7" s="1"/>
  <c r="H242" i="7" s="1"/>
  <c r="H243" i="7" s="1"/>
  <c r="H244" i="7" s="1"/>
  <c r="H245" i="7" s="1"/>
  <c r="H246" i="7" s="1"/>
  <c r="H247" i="7" s="1"/>
  <c r="H248" i="7" s="1"/>
  <c r="M276" i="7"/>
  <c r="M392" i="7"/>
  <c r="Q341" i="7"/>
  <c r="G340" i="7"/>
  <c r="G366" i="7"/>
  <c r="M353" i="7"/>
  <c r="G314" i="7"/>
  <c r="M367" i="7" l="1"/>
  <c r="G263" i="7"/>
  <c r="G250" i="7"/>
  <c r="M342" i="7"/>
  <c r="G380" i="7"/>
  <c r="Q355" i="7"/>
  <c r="G406" i="7"/>
  <c r="G354" i="7"/>
  <c r="M290" i="7"/>
  <c r="G302" i="7"/>
  <c r="Q329" i="7"/>
  <c r="Q381" i="7"/>
  <c r="M316" i="7"/>
  <c r="H249" i="7"/>
  <c r="H252" i="7" s="1"/>
  <c r="H253" i="7" s="1"/>
  <c r="H254" i="7" s="1"/>
  <c r="H255" i="7" s="1"/>
  <c r="H256" i="7" s="1"/>
  <c r="H257" i="7" s="1"/>
  <c r="H258" i="7" s="1"/>
  <c r="H259" i="7" s="1"/>
  <c r="H260" i="7" s="1"/>
  <c r="H261" i="7" s="1"/>
  <c r="H262" i="7" s="1"/>
  <c r="H263" i="7" s="1"/>
  <c r="H266" i="7" s="1"/>
  <c r="H267" i="7" s="1"/>
  <c r="H268" i="7" s="1"/>
  <c r="H269" i="7" s="1"/>
  <c r="H270" i="7" s="1"/>
  <c r="H271" i="7" s="1"/>
  <c r="H272" i="7" s="1"/>
  <c r="H273" i="7" s="1"/>
  <c r="H274" i="7" s="1"/>
  <c r="H275" i="7" s="1"/>
  <c r="H276" i="7" s="1"/>
  <c r="G328" i="7"/>
  <c r="J45" i="7"/>
  <c r="E46" i="7"/>
  <c r="M406" i="7"/>
  <c r="Q420" i="7"/>
  <c r="M263" i="7"/>
  <c r="N263" i="7" s="1"/>
  <c r="N266" i="7" s="1"/>
  <c r="N267" i="7" s="1"/>
  <c r="N268" i="7" s="1"/>
  <c r="N269" i="7" s="1"/>
  <c r="N270" i="7" s="1"/>
  <c r="N271" i="7" s="1"/>
  <c r="N272" i="7" s="1"/>
  <c r="N273" i="7" s="1"/>
  <c r="N274" i="7" s="1"/>
  <c r="N275" i="7" s="1"/>
  <c r="N276" i="7" s="1"/>
  <c r="M250" i="7"/>
  <c r="Q277" i="7"/>
  <c r="R277" i="7" s="1"/>
  <c r="R280" i="7" s="1"/>
  <c r="R281" i="7" s="1"/>
  <c r="R282" i="7" s="1"/>
  <c r="R283" i="7" s="1"/>
  <c r="R284" i="7" s="1"/>
  <c r="R285" i="7" s="1"/>
  <c r="R286" i="7" s="1"/>
  <c r="R287" i="7" s="1"/>
  <c r="R288" i="7" s="1"/>
  <c r="R289" i="7" s="1"/>
  <c r="R290" i="7" s="1"/>
  <c r="Q264" i="7"/>
  <c r="Q343" i="7" l="1"/>
  <c r="G368" i="7"/>
  <c r="G342" i="7"/>
  <c r="G277" i="7"/>
  <c r="G264" i="7"/>
  <c r="Q291" i="7"/>
  <c r="Q278" i="7"/>
  <c r="M330" i="7"/>
  <c r="M277" i="7"/>
  <c r="M264" i="7"/>
  <c r="J46" i="7"/>
  <c r="E47" i="7"/>
  <c r="H277" i="7"/>
  <c r="H280" i="7" s="1"/>
  <c r="H281" i="7" s="1"/>
  <c r="H282" i="7" s="1"/>
  <c r="H283" i="7" s="1"/>
  <c r="H284" i="7" s="1"/>
  <c r="H285" i="7" s="1"/>
  <c r="H286" i="7" s="1"/>
  <c r="H287" i="7" s="1"/>
  <c r="H288" i="7" s="1"/>
  <c r="H289" i="7" s="1"/>
  <c r="H290" i="7" s="1"/>
  <c r="G316" i="7"/>
  <c r="Q395" i="7"/>
  <c r="M304" i="7"/>
  <c r="G394" i="7"/>
  <c r="M356" i="7"/>
  <c r="M420" i="7"/>
  <c r="G420" i="7"/>
  <c r="Q369" i="7"/>
  <c r="M381" i="7"/>
  <c r="Q409" i="7" l="1"/>
  <c r="J47" i="7"/>
  <c r="E48" i="7"/>
  <c r="Q305" i="7"/>
  <c r="Q292" i="7"/>
  <c r="Q357" i="7"/>
  <c r="M395" i="7"/>
  <c r="G408" i="7"/>
  <c r="M291" i="7"/>
  <c r="M278" i="7"/>
  <c r="G291" i="7"/>
  <c r="H291" i="7" s="1"/>
  <c r="H294" i="7" s="1"/>
  <c r="H295" i="7" s="1"/>
  <c r="H296" i="7" s="1"/>
  <c r="H297" i="7" s="1"/>
  <c r="H298" i="7" s="1"/>
  <c r="H299" i="7" s="1"/>
  <c r="H300" i="7" s="1"/>
  <c r="H301" i="7" s="1"/>
  <c r="H302" i="7" s="1"/>
  <c r="H303" i="7" s="1"/>
  <c r="H304" i="7" s="1"/>
  <c r="G278" i="7"/>
  <c r="G382" i="7"/>
  <c r="G330" i="7"/>
  <c r="G356" i="7"/>
  <c r="Q383" i="7"/>
  <c r="M370" i="7"/>
  <c r="M318" i="7"/>
  <c r="M344" i="7"/>
  <c r="N277" i="7"/>
  <c r="N280" i="7" s="1"/>
  <c r="N281" i="7" s="1"/>
  <c r="N282" i="7" s="1"/>
  <c r="N283" i="7" s="1"/>
  <c r="N284" i="7" s="1"/>
  <c r="N285" i="7" s="1"/>
  <c r="N286" i="7" s="1"/>
  <c r="N287" i="7" s="1"/>
  <c r="N288" i="7" s="1"/>
  <c r="N289" i="7" s="1"/>
  <c r="N290" i="7" s="1"/>
  <c r="R291" i="7"/>
  <c r="R294" i="7" s="1"/>
  <c r="R295" i="7" s="1"/>
  <c r="R296" i="7" s="1"/>
  <c r="R297" i="7" s="1"/>
  <c r="R298" i="7" s="1"/>
  <c r="R299" i="7" s="1"/>
  <c r="R300" i="7" s="1"/>
  <c r="R301" i="7" s="1"/>
  <c r="R302" i="7" s="1"/>
  <c r="R303" i="7" s="1"/>
  <c r="R304" i="7" s="1"/>
  <c r="R305" i="7" s="1"/>
  <c r="R308" i="7" s="1"/>
  <c r="R309" i="7" s="1"/>
  <c r="R310" i="7" s="1"/>
  <c r="R311" i="7" s="1"/>
  <c r="R312" i="7" s="1"/>
  <c r="R313" i="7" s="1"/>
  <c r="R314" i="7" s="1"/>
  <c r="R315" i="7" s="1"/>
  <c r="R316" i="7" s="1"/>
  <c r="R317" i="7" s="1"/>
  <c r="R318" i="7" s="1"/>
  <c r="N291" i="7" l="1"/>
  <c r="N294" i="7" s="1"/>
  <c r="N295" i="7" s="1"/>
  <c r="N296" i="7" s="1"/>
  <c r="N297" i="7" s="1"/>
  <c r="N298" i="7" s="1"/>
  <c r="N299" i="7" s="1"/>
  <c r="N300" i="7" s="1"/>
  <c r="N301" i="7" s="1"/>
  <c r="N302" i="7" s="1"/>
  <c r="N303" i="7" s="1"/>
  <c r="N304" i="7" s="1"/>
  <c r="M332" i="7"/>
  <c r="Q423" i="7"/>
  <c r="M358" i="7"/>
  <c r="G344" i="7"/>
  <c r="M305" i="7"/>
  <c r="M292" i="7"/>
  <c r="Q319" i="7"/>
  <c r="Q306" i="7"/>
  <c r="G422" i="7"/>
  <c r="G305" i="7"/>
  <c r="H305" i="7" s="1"/>
  <c r="H308" i="7" s="1"/>
  <c r="H309" i="7" s="1"/>
  <c r="H310" i="7" s="1"/>
  <c r="H311" i="7" s="1"/>
  <c r="H312" i="7" s="1"/>
  <c r="H313" i="7" s="1"/>
  <c r="H314" i="7" s="1"/>
  <c r="H315" i="7" s="1"/>
  <c r="H316" i="7" s="1"/>
  <c r="H317" i="7" s="1"/>
  <c r="H318" i="7" s="1"/>
  <c r="G292" i="7"/>
  <c r="M409" i="7"/>
  <c r="Q397" i="7"/>
  <c r="G370" i="7"/>
  <c r="Q371" i="7"/>
  <c r="J48" i="7"/>
  <c r="E49" i="7"/>
  <c r="G396" i="7"/>
  <c r="M384" i="7"/>
  <c r="Q411" i="7" l="1"/>
  <c r="J49" i="7"/>
  <c r="E50" i="7"/>
  <c r="G358" i="7"/>
  <c r="G319" i="7"/>
  <c r="H319" i="7" s="1"/>
  <c r="H322" i="7" s="1"/>
  <c r="H323" i="7" s="1"/>
  <c r="H324" i="7" s="1"/>
  <c r="H325" i="7" s="1"/>
  <c r="H326" i="7" s="1"/>
  <c r="H327" i="7" s="1"/>
  <c r="H328" i="7" s="1"/>
  <c r="H329" i="7" s="1"/>
  <c r="H330" i="7" s="1"/>
  <c r="H331" i="7" s="1"/>
  <c r="H332" i="7" s="1"/>
  <c r="G306" i="7"/>
  <c r="M319" i="7"/>
  <c r="M306" i="7"/>
  <c r="M372" i="7"/>
  <c r="G410" i="7"/>
  <c r="M423" i="7"/>
  <c r="M346" i="7"/>
  <c r="Q333" i="7"/>
  <c r="Q320" i="7"/>
  <c r="N305" i="7"/>
  <c r="N308" i="7" s="1"/>
  <c r="N309" i="7" s="1"/>
  <c r="N310" i="7" s="1"/>
  <c r="N311" i="7" s="1"/>
  <c r="N312" i="7" s="1"/>
  <c r="N313" i="7" s="1"/>
  <c r="N314" i="7" s="1"/>
  <c r="N315" i="7" s="1"/>
  <c r="N316" i="7" s="1"/>
  <c r="N317" i="7" s="1"/>
  <c r="N318" i="7" s="1"/>
  <c r="M398" i="7"/>
  <c r="Q385" i="7"/>
  <c r="G384" i="7"/>
  <c r="R319" i="7"/>
  <c r="R322" i="7" s="1"/>
  <c r="R323" i="7" s="1"/>
  <c r="R324" i="7" s="1"/>
  <c r="R325" i="7" s="1"/>
  <c r="R326" i="7" s="1"/>
  <c r="R327" i="7" s="1"/>
  <c r="R328" i="7" s="1"/>
  <c r="R329" i="7" s="1"/>
  <c r="R330" i="7" s="1"/>
  <c r="R331" i="7" s="1"/>
  <c r="R332" i="7" s="1"/>
  <c r="R333" i="7" l="1"/>
  <c r="R336" i="7" s="1"/>
  <c r="R337" i="7" s="1"/>
  <c r="R338" i="7" s="1"/>
  <c r="R339" i="7" s="1"/>
  <c r="R340" i="7" s="1"/>
  <c r="R341" i="7" s="1"/>
  <c r="R342" i="7" s="1"/>
  <c r="R343" i="7" s="1"/>
  <c r="R344" i="7" s="1"/>
  <c r="R345" i="7" s="1"/>
  <c r="R346" i="7" s="1"/>
  <c r="N319" i="7"/>
  <c r="N322" i="7" s="1"/>
  <c r="N323" i="7" s="1"/>
  <c r="N324" i="7" s="1"/>
  <c r="N325" i="7" s="1"/>
  <c r="N326" i="7" s="1"/>
  <c r="N327" i="7" s="1"/>
  <c r="N328" i="7" s="1"/>
  <c r="N329" i="7" s="1"/>
  <c r="N330" i="7" s="1"/>
  <c r="N331" i="7" s="1"/>
  <c r="N332" i="7" s="1"/>
  <c r="G398" i="7"/>
  <c r="M412" i="7"/>
  <c r="M360" i="7"/>
  <c r="M386" i="7"/>
  <c r="G424" i="7"/>
  <c r="Q347" i="7"/>
  <c r="Q334" i="7"/>
  <c r="Q425" i="7"/>
  <c r="Q399" i="7"/>
  <c r="J50" i="7"/>
  <c r="E51" i="7"/>
  <c r="M333" i="7"/>
  <c r="M320" i="7"/>
  <c r="G333" i="7"/>
  <c r="G320" i="7"/>
  <c r="G372" i="7"/>
  <c r="R347" i="7" l="1"/>
  <c r="R350" i="7" s="1"/>
  <c r="R351" i="7" s="1"/>
  <c r="R352" i="7" s="1"/>
  <c r="R353" i="7" s="1"/>
  <c r="R354" i="7" s="1"/>
  <c r="R355" i="7" s="1"/>
  <c r="R356" i="7" s="1"/>
  <c r="R357" i="7" s="1"/>
  <c r="R358" i="7" s="1"/>
  <c r="R359" i="7" s="1"/>
  <c r="R360" i="7" s="1"/>
  <c r="G386" i="7"/>
  <c r="E52" i="7"/>
  <c r="J51" i="7"/>
  <c r="Q361" i="7"/>
  <c r="Q348" i="7"/>
  <c r="G412" i="7"/>
  <c r="G347" i="7"/>
  <c r="G334" i="7"/>
  <c r="H333" i="7"/>
  <c r="H336" i="7" s="1"/>
  <c r="H337" i="7" s="1"/>
  <c r="H338" i="7" s="1"/>
  <c r="H339" i="7" s="1"/>
  <c r="H340" i="7" s="1"/>
  <c r="H341" i="7" s="1"/>
  <c r="H342" i="7" s="1"/>
  <c r="H343" i="7" s="1"/>
  <c r="H344" i="7" s="1"/>
  <c r="H345" i="7" s="1"/>
  <c r="H346" i="7" s="1"/>
  <c r="M347" i="7"/>
  <c r="M334" i="7"/>
  <c r="Q413" i="7"/>
  <c r="M400" i="7"/>
  <c r="M426" i="7"/>
  <c r="N333" i="7"/>
  <c r="N336" i="7" s="1"/>
  <c r="N337" i="7" s="1"/>
  <c r="N338" i="7" s="1"/>
  <c r="N339" i="7" s="1"/>
  <c r="N340" i="7" s="1"/>
  <c r="N341" i="7" s="1"/>
  <c r="N342" i="7" s="1"/>
  <c r="N343" i="7" s="1"/>
  <c r="N344" i="7" s="1"/>
  <c r="N345" i="7" s="1"/>
  <c r="N346" i="7" s="1"/>
  <c r="M374" i="7"/>
  <c r="N347" i="7" l="1"/>
  <c r="N350" i="7" s="1"/>
  <c r="N351" i="7" s="1"/>
  <c r="N352" i="7" s="1"/>
  <c r="N353" i="7" s="1"/>
  <c r="N354" i="7" s="1"/>
  <c r="N355" i="7" s="1"/>
  <c r="N356" i="7" s="1"/>
  <c r="N357" i="7" s="1"/>
  <c r="N358" i="7" s="1"/>
  <c r="N359" i="7" s="1"/>
  <c r="N360" i="7" s="1"/>
  <c r="N361" i="7" s="1"/>
  <c r="N364" i="7" s="1"/>
  <c r="N365" i="7" s="1"/>
  <c r="N366" i="7" s="1"/>
  <c r="N367" i="7" s="1"/>
  <c r="N368" i="7" s="1"/>
  <c r="N369" i="7" s="1"/>
  <c r="N370" i="7" s="1"/>
  <c r="N371" i="7" s="1"/>
  <c r="N372" i="7" s="1"/>
  <c r="N373" i="7" s="1"/>
  <c r="N374" i="7" s="1"/>
  <c r="M414" i="7"/>
  <c r="Q375" i="7"/>
  <c r="Q362" i="7"/>
  <c r="E53" i="7"/>
  <c r="J52" i="7"/>
  <c r="G361" i="7"/>
  <c r="G348" i="7"/>
  <c r="Q427" i="7"/>
  <c r="G426" i="7"/>
  <c r="R361" i="7"/>
  <c r="R364" i="7" s="1"/>
  <c r="R365" i="7" s="1"/>
  <c r="R366" i="7" s="1"/>
  <c r="R367" i="7" s="1"/>
  <c r="R368" i="7" s="1"/>
  <c r="R369" i="7" s="1"/>
  <c r="R370" i="7" s="1"/>
  <c r="R371" i="7" s="1"/>
  <c r="R372" i="7" s="1"/>
  <c r="R373" i="7" s="1"/>
  <c r="R374" i="7" s="1"/>
  <c r="R375" i="7" s="1"/>
  <c r="R378" i="7" s="1"/>
  <c r="R379" i="7" s="1"/>
  <c r="R380" i="7" s="1"/>
  <c r="R381" i="7" s="1"/>
  <c r="R382" i="7" s="1"/>
  <c r="R383" i="7" s="1"/>
  <c r="R384" i="7" s="1"/>
  <c r="R385" i="7" s="1"/>
  <c r="R386" i="7" s="1"/>
  <c r="R387" i="7" s="1"/>
  <c r="R388" i="7" s="1"/>
  <c r="G400" i="7"/>
  <c r="M388" i="7"/>
  <c r="M361" i="7"/>
  <c r="M348" i="7"/>
  <c r="H347" i="7"/>
  <c r="H350" i="7" s="1"/>
  <c r="H351" i="7" s="1"/>
  <c r="H352" i="7" s="1"/>
  <c r="H353" i="7" s="1"/>
  <c r="H354" i="7" s="1"/>
  <c r="H355" i="7" s="1"/>
  <c r="H356" i="7" s="1"/>
  <c r="H357" i="7" s="1"/>
  <c r="H358" i="7" s="1"/>
  <c r="H359" i="7" s="1"/>
  <c r="H360" i="7" s="1"/>
  <c r="H361" i="7" l="1"/>
  <c r="H364" i="7" s="1"/>
  <c r="H365" i="7" s="1"/>
  <c r="H366" i="7" s="1"/>
  <c r="H367" i="7" s="1"/>
  <c r="H368" i="7" s="1"/>
  <c r="H369" i="7" s="1"/>
  <c r="H370" i="7" s="1"/>
  <c r="H371" i="7" s="1"/>
  <c r="H372" i="7" s="1"/>
  <c r="H373" i="7" s="1"/>
  <c r="H374" i="7" s="1"/>
  <c r="G414" i="7"/>
  <c r="E56" i="7"/>
  <c r="J53" i="7"/>
  <c r="M375" i="7"/>
  <c r="N375" i="7" s="1"/>
  <c r="N378" i="7" s="1"/>
  <c r="N379" i="7" s="1"/>
  <c r="N380" i="7" s="1"/>
  <c r="N381" i="7" s="1"/>
  <c r="N382" i="7" s="1"/>
  <c r="N383" i="7" s="1"/>
  <c r="N384" i="7" s="1"/>
  <c r="N385" i="7" s="1"/>
  <c r="N386" i="7" s="1"/>
  <c r="N387" i="7" s="1"/>
  <c r="N388" i="7" s="1"/>
  <c r="M362" i="7"/>
  <c r="G375" i="7"/>
  <c r="G362" i="7"/>
  <c r="Q389" i="7"/>
  <c r="R389" i="7" s="1"/>
  <c r="R392" i="7" s="1"/>
  <c r="R393" i="7" s="1"/>
  <c r="R394" i="7" s="1"/>
  <c r="R395" i="7" s="1"/>
  <c r="R396" i="7" s="1"/>
  <c r="R397" i="7" s="1"/>
  <c r="R398" i="7" s="1"/>
  <c r="R399" i="7" s="1"/>
  <c r="R400" i="7" s="1"/>
  <c r="R401" i="7" s="1"/>
  <c r="R402" i="7" s="1"/>
  <c r="Q376" i="7"/>
  <c r="M402" i="7"/>
  <c r="M428" i="7"/>
  <c r="H375" i="7" l="1"/>
  <c r="H378" i="7" s="1"/>
  <c r="H379" i="7" s="1"/>
  <c r="H380" i="7" s="1"/>
  <c r="H381" i="7" s="1"/>
  <c r="H382" i="7" s="1"/>
  <c r="H383" i="7" s="1"/>
  <c r="H384" i="7" s="1"/>
  <c r="H385" i="7" s="1"/>
  <c r="H386" i="7" s="1"/>
  <c r="H387" i="7" s="1"/>
  <c r="H388" i="7" s="1"/>
  <c r="M416" i="7"/>
  <c r="E57" i="7"/>
  <c r="J56" i="7"/>
  <c r="Q403" i="7"/>
  <c r="R403" i="7" s="1"/>
  <c r="R406" i="7" s="1"/>
  <c r="R407" i="7" s="1"/>
  <c r="R408" i="7" s="1"/>
  <c r="R409" i="7" s="1"/>
  <c r="R410" i="7" s="1"/>
  <c r="R411" i="7" s="1"/>
  <c r="R412" i="7" s="1"/>
  <c r="R413" i="7" s="1"/>
  <c r="R414" i="7" s="1"/>
  <c r="R415" i="7" s="1"/>
  <c r="R416" i="7" s="1"/>
  <c r="Q390" i="7"/>
  <c r="M389" i="7"/>
  <c r="N389" i="7" s="1"/>
  <c r="N392" i="7" s="1"/>
  <c r="N393" i="7" s="1"/>
  <c r="N394" i="7" s="1"/>
  <c r="N395" i="7" s="1"/>
  <c r="N396" i="7" s="1"/>
  <c r="N397" i="7" s="1"/>
  <c r="N398" i="7" s="1"/>
  <c r="N399" i="7" s="1"/>
  <c r="N400" i="7" s="1"/>
  <c r="N401" i="7" s="1"/>
  <c r="N402" i="7" s="1"/>
  <c r="M376" i="7"/>
  <c r="G428" i="7"/>
  <c r="G389" i="7"/>
  <c r="G376" i="7"/>
  <c r="G403" i="7" l="1"/>
  <c r="G390" i="7"/>
  <c r="H389" i="7"/>
  <c r="H392" i="7" s="1"/>
  <c r="H393" i="7" s="1"/>
  <c r="H394" i="7" s="1"/>
  <c r="H395" i="7" s="1"/>
  <c r="H396" i="7" s="1"/>
  <c r="H397" i="7" s="1"/>
  <c r="H398" i="7" s="1"/>
  <c r="H399" i="7" s="1"/>
  <c r="H400" i="7" s="1"/>
  <c r="H401" i="7" s="1"/>
  <c r="H402" i="7" s="1"/>
  <c r="M430" i="7"/>
  <c r="E58" i="7"/>
  <c r="J57" i="7"/>
  <c r="M403" i="7"/>
  <c r="M390" i="7"/>
  <c r="Q417" i="7"/>
  <c r="Q418" i="7" s="1"/>
  <c r="Q404" i="7"/>
  <c r="H403" i="7" l="1"/>
  <c r="H406" i="7" s="1"/>
  <c r="H407" i="7" s="1"/>
  <c r="H408" i="7" s="1"/>
  <c r="H409" i="7" s="1"/>
  <c r="H410" i="7" s="1"/>
  <c r="H411" i="7" s="1"/>
  <c r="H412" i="7" s="1"/>
  <c r="H413" i="7" s="1"/>
  <c r="H414" i="7" s="1"/>
  <c r="H415" i="7" s="1"/>
  <c r="H416" i="7" s="1"/>
  <c r="G417" i="7"/>
  <c r="G418" i="7" s="1"/>
  <c r="G404" i="7"/>
  <c r="M417" i="7"/>
  <c r="M418" i="7" s="1"/>
  <c r="M404" i="7"/>
  <c r="E59" i="7"/>
  <c r="J58" i="7"/>
  <c r="R417" i="7"/>
  <c r="R420" i="7" s="1"/>
  <c r="R421" i="7" s="1"/>
  <c r="R422" i="7" s="1"/>
  <c r="R423" i="7" s="1"/>
  <c r="R424" i="7" s="1"/>
  <c r="R425" i="7" s="1"/>
  <c r="R426" i="7" s="1"/>
  <c r="R427" i="7" s="1"/>
  <c r="R428" i="7" s="1"/>
  <c r="R429" i="7" s="1"/>
  <c r="R430" i="7" s="1"/>
  <c r="N403" i="7"/>
  <c r="N406" i="7" s="1"/>
  <c r="N407" i="7" s="1"/>
  <c r="N408" i="7" s="1"/>
  <c r="N409" i="7" s="1"/>
  <c r="N410" i="7" s="1"/>
  <c r="N411" i="7" s="1"/>
  <c r="N412" i="7" s="1"/>
  <c r="N413" i="7" s="1"/>
  <c r="N414" i="7" s="1"/>
  <c r="N415" i="7" s="1"/>
  <c r="N416" i="7" s="1"/>
  <c r="N417" i="7" l="1"/>
  <c r="N420" i="7" s="1"/>
  <c r="N421" i="7" s="1"/>
  <c r="N422" i="7" s="1"/>
  <c r="N423" i="7" s="1"/>
  <c r="N424" i="7" s="1"/>
  <c r="N425" i="7" s="1"/>
  <c r="N426" i="7" s="1"/>
  <c r="N427" i="7" s="1"/>
  <c r="N428" i="7" s="1"/>
  <c r="N429" i="7" s="1"/>
  <c r="N430" i="7" s="1"/>
  <c r="M431" i="7" s="1"/>
  <c r="M432" i="7" s="1"/>
  <c r="E60" i="7"/>
  <c r="J59" i="7"/>
  <c r="Q431" i="7"/>
  <c r="Q432" i="7" s="1"/>
  <c r="H417" i="7"/>
  <c r="H420" i="7" s="1"/>
  <c r="H421" i="7" s="1"/>
  <c r="H422" i="7" s="1"/>
  <c r="H423" i="7" s="1"/>
  <c r="H424" i="7" s="1"/>
  <c r="H425" i="7" s="1"/>
  <c r="H426" i="7" s="1"/>
  <c r="H427" i="7" s="1"/>
  <c r="H428" i="7" s="1"/>
  <c r="H429" i="7" s="1"/>
  <c r="H430" i="7" s="1"/>
  <c r="N431" i="7" l="1"/>
  <c r="E61" i="7"/>
  <c r="J60" i="7"/>
  <c r="R431" i="7"/>
  <c r="E62" i="7" l="1"/>
  <c r="J61" i="7"/>
  <c r="E63" i="7" l="1"/>
  <c r="J62" i="7"/>
  <c r="E64" i="7" l="1"/>
  <c r="J63" i="7"/>
  <c r="J64" i="7" l="1"/>
  <c r="E65" i="7"/>
  <c r="E66" i="7" l="1"/>
  <c r="J65" i="7"/>
  <c r="E67" i="7" l="1"/>
  <c r="J66" i="7"/>
  <c r="J67" i="7" l="1"/>
  <c r="E70" i="7"/>
  <c r="J70" i="7" l="1"/>
  <c r="E71" i="7"/>
  <c r="E72" i="7" l="1"/>
  <c r="J71" i="7"/>
  <c r="J72" i="7" l="1"/>
  <c r="E73" i="7"/>
  <c r="J73" i="7" l="1"/>
  <c r="E74" i="7"/>
  <c r="J74" i="7" l="1"/>
  <c r="E75" i="7"/>
  <c r="J75" i="7" l="1"/>
  <c r="E76" i="7"/>
  <c r="J76" i="7" l="1"/>
  <c r="E77" i="7"/>
  <c r="E58" i="4"/>
  <c r="E54" i="4"/>
  <c r="E56" i="4" s="1"/>
  <c r="E50" i="4"/>
  <c r="E52" i="4" s="1"/>
  <c r="E47" i="4"/>
  <c r="J77" i="7" l="1"/>
  <c r="E78" i="7"/>
  <c r="E60" i="4"/>
  <c r="E63" i="4" s="1"/>
  <c r="J78" i="7" l="1"/>
  <c r="E79" i="7"/>
  <c r="E80" i="7" l="1"/>
  <c r="J79" i="7"/>
  <c r="D20" i="4"/>
  <c r="E20" i="4"/>
  <c r="F20" i="4"/>
  <c r="F54" i="3"/>
  <c r="G54" i="3"/>
  <c r="H54" i="3"/>
  <c r="I54" i="3"/>
  <c r="C42" i="2"/>
  <c r="O27" i="2"/>
  <c r="O34" i="2" s="1"/>
  <c r="I24" i="2"/>
  <c r="F13" i="3"/>
  <c r="G13" i="3"/>
  <c r="H13" i="3"/>
  <c r="I13" i="3"/>
  <c r="F15" i="3"/>
  <c r="G15" i="3"/>
  <c r="H15" i="3"/>
  <c r="I15" i="3"/>
  <c r="F17" i="3"/>
  <c r="G17" i="3"/>
  <c r="H17" i="3"/>
  <c r="I17" i="3"/>
  <c r="F21" i="3"/>
  <c r="G21" i="3"/>
  <c r="H21" i="3"/>
  <c r="I21" i="3"/>
  <c r="F23" i="3"/>
  <c r="G23" i="3"/>
  <c r="H23" i="3"/>
  <c r="I23" i="3"/>
  <c r="F26" i="3"/>
  <c r="G26" i="3"/>
  <c r="H26" i="3"/>
  <c r="I26" i="3"/>
  <c r="F30" i="3"/>
  <c r="G30" i="3"/>
  <c r="H30" i="3"/>
  <c r="I30" i="3"/>
  <c r="F32" i="3"/>
  <c r="G32" i="3"/>
  <c r="H32" i="3"/>
  <c r="I32" i="3"/>
  <c r="F35" i="3"/>
  <c r="G35" i="3"/>
  <c r="H35" i="3"/>
  <c r="I35" i="3"/>
  <c r="F36" i="3"/>
  <c r="F62" i="3" s="1"/>
  <c r="G36" i="3"/>
  <c r="G62" i="3" s="1"/>
  <c r="H36" i="3"/>
  <c r="H62" i="3" s="1"/>
  <c r="I36" i="3"/>
  <c r="I62" i="3" s="1"/>
  <c r="F37" i="3"/>
  <c r="F63" i="3" s="1"/>
  <c r="G37" i="3"/>
  <c r="H37" i="3"/>
  <c r="H63" i="3" s="1"/>
  <c r="I37" i="3"/>
  <c r="I63" i="3" s="1"/>
  <c r="F38" i="3"/>
  <c r="G38" i="3"/>
  <c r="H38" i="3"/>
  <c r="I38" i="3"/>
  <c r="G39" i="3"/>
  <c r="F40" i="3"/>
  <c r="G40" i="3"/>
  <c r="H40" i="3"/>
  <c r="I40" i="3"/>
  <c r="G63" i="3"/>
  <c r="J32" i="2"/>
  <c r="I32" i="2"/>
  <c r="J25" i="2"/>
  <c r="D32" i="2"/>
  <c r="C32" i="2"/>
  <c r="C23" i="2"/>
  <c r="C22" i="2"/>
  <c r="B31" i="2"/>
  <c r="E31" i="2" s="1"/>
  <c r="H31" i="2" s="1"/>
  <c r="K31" i="2" s="1"/>
  <c r="N31" i="2" s="1"/>
  <c r="Q31" i="2" s="1"/>
  <c r="B47" i="2" s="1"/>
  <c r="E47" i="2" s="1"/>
  <c r="H47" i="2" s="1"/>
  <c r="K47" i="2" s="1"/>
  <c r="B30" i="2"/>
  <c r="E30" i="2" s="1"/>
  <c r="H30" i="2" s="1"/>
  <c r="K30" i="2" s="1"/>
  <c r="N30" i="2" s="1"/>
  <c r="Q30" i="2" s="1"/>
  <c r="B46" i="2" s="1"/>
  <c r="E46" i="2" s="1"/>
  <c r="H46" i="2" s="1"/>
  <c r="K46" i="2" s="1"/>
  <c r="I23" i="2"/>
  <c r="I22" i="2"/>
  <c r="D25" i="2"/>
  <c r="C24" i="2"/>
  <c r="H67" i="3" l="1"/>
  <c r="G66" i="3"/>
  <c r="E42" i="2"/>
  <c r="H42" i="2" s="1"/>
  <c r="K42" i="2" s="1"/>
  <c r="C43" i="2"/>
  <c r="C50" i="2" s="1"/>
  <c r="J27" i="2"/>
  <c r="J34" i="2" s="1"/>
  <c r="I27" i="2"/>
  <c r="I34" i="2" s="1"/>
  <c r="D27" i="2"/>
  <c r="D34" i="2" s="1"/>
  <c r="C27" i="2"/>
  <c r="C34" i="2" s="1"/>
  <c r="J80" i="7"/>
  <c r="E81" i="7"/>
  <c r="B24" i="2"/>
  <c r="E24" i="2" s="1"/>
  <c r="H24" i="2" s="1"/>
  <c r="K24" i="2" s="1"/>
  <c r="N24" i="2" s="1"/>
  <c r="Q24" i="2" s="1"/>
  <c r="B23" i="2"/>
  <c r="E23" i="2" s="1"/>
  <c r="H23" i="2" s="1"/>
  <c r="K23" i="2" s="1"/>
  <c r="N23" i="2" s="1"/>
  <c r="Q23" i="2" s="1"/>
  <c r="D12" i="4"/>
  <c r="F12" i="4"/>
  <c r="D16" i="4"/>
  <c r="F16" i="4"/>
  <c r="E12" i="4"/>
  <c r="E16" i="4"/>
  <c r="G12" i="4"/>
  <c r="G16" i="4"/>
  <c r="G20" i="4"/>
  <c r="H20" i="4"/>
  <c r="H16" i="4"/>
  <c r="H12" i="4"/>
  <c r="F66" i="3"/>
  <c r="H39" i="3"/>
  <c r="I41" i="3"/>
  <c r="F39" i="3"/>
  <c r="G67" i="3"/>
  <c r="I39" i="3"/>
  <c r="G41" i="3"/>
  <c r="G43" i="3" s="1"/>
  <c r="G56" i="3" s="1"/>
  <c r="H41" i="3"/>
  <c r="H43" i="3" s="1"/>
  <c r="H56" i="3" s="1"/>
  <c r="F41" i="3"/>
  <c r="F67" i="3"/>
  <c r="I64" i="3"/>
  <c r="I67" i="3"/>
  <c r="H64" i="3"/>
  <c r="H66" i="3"/>
  <c r="I66" i="3"/>
  <c r="G64" i="3"/>
  <c r="F64" i="3"/>
  <c r="I43" i="3" l="1"/>
  <c r="I56" i="3" s="1"/>
  <c r="F43" i="3"/>
  <c r="F56" i="3" s="1"/>
  <c r="B39" i="2"/>
  <c r="E39" i="2" s="1"/>
  <c r="H39" i="2" s="1"/>
  <c r="K39" i="2" s="1"/>
  <c r="B40" i="2"/>
  <c r="E40" i="2" s="1"/>
  <c r="H40" i="2" s="1"/>
  <c r="E84" i="7"/>
  <c r="J81" i="7"/>
  <c r="B25" i="2"/>
  <c r="E25" i="2" s="1"/>
  <c r="H25" i="2" s="1"/>
  <c r="K25" i="2" s="1"/>
  <c r="N25" i="2" s="1"/>
  <c r="Q25" i="2" s="1"/>
  <c r="E23" i="4"/>
  <c r="E36" i="4" s="1"/>
  <c r="D23" i="4"/>
  <c r="D36" i="4" s="1"/>
  <c r="F23" i="4"/>
  <c r="F36" i="4" s="1"/>
  <c r="G23" i="4"/>
  <c r="G36" i="4" s="1"/>
  <c r="H23" i="4"/>
  <c r="H36" i="4" s="1"/>
  <c r="B41" i="2" l="1"/>
  <c r="E41" i="2" s="1"/>
  <c r="H41" i="2" s="1"/>
  <c r="K41" i="2" s="1"/>
  <c r="K40" i="2"/>
  <c r="E85" i="7"/>
  <c r="J84" i="7"/>
  <c r="B29" i="2"/>
  <c r="E86" i="7" l="1"/>
  <c r="J85" i="7"/>
  <c r="E29" i="2"/>
  <c r="B32" i="2"/>
  <c r="E87" i="7" l="1"/>
  <c r="J86" i="7"/>
  <c r="H29" i="2"/>
  <c r="E32" i="2"/>
  <c r="E88" i="7" l="1"/>
  <c r="J87" i="7"/>
  <c r="B22" i="2"/>
  <c r="B27" i="2" s="1"/>
  <c r="K29" i="2"/>
  <c r="H32" i="2"/>
  <c r="K32" i="2" l="1"/>
  <c r="N29" i="2"/>
  <c r="E89" i="7"/>
  <c r="J88" i="7"/>
  <c r="B34" i="2"/>
  <c r="E22" i="2"/>
  <c r="E27" i="2" s="1"/>
  <c r="N32" i="2" l="1"/>
  <c r="Q29" i="2"/>
  <c r="E90" i="7"/>
  <c r="J89" i="7"/>
  <c r="H22" i="2"/>
  <c r="H27" i="2" s="1"/>
  <c r="E34" i="2"/>
  <c r="B45" i="2" l="1"/>
  <c r="Q32" i="2"/>
  <c r="E91" i="7"/>
  <c r="J90" i="7"/>
  <c r="K22" i="2"/>
  <c r="K27" i="2" s="1"/>
  <c r="H34" i="2"/>
  <c r="K34" i="2" l="1"/>
  <c r="N22" i="2"/>
  <c r="N27" i="2" s="1"/>
  <c r="B48" i="2"/>
  <c r="E45" i="2"/>
  <c r="E92" i="7"/>
  <c r="J91" i="7"/>
  <c r="H45" i="2" l="1"/>
  <c r="E48" i="2"/>
  <c r="Q22" i="2"/>
  <c r="Q27" i="2" s="1"/>
  <c r="N34" i="2"/>
  <c r="E93" i="7"/>
  <c r="J92" i="7"/>
  <c r="B38" i="2" l="1"/>
  <c r="B43" i="2" s="1"/>
  <c r="Q34" i="2"/>
  <c r="K45" i="2"/>
  <c r="K48" i="2" s="1"/>
  <c r="H48" i="2"/>
  <c r="E94" i="7"/>
  <c r="J93" i="7"/>
  <c r="E38" i="2" l="1"/>
  <c r="E43" i="2" s="1"/>
  <c r="B50" i="2"/>
  <c r="J94" i="7"/>
  <c r="E95" i="7"/>
  <c r="H38" i="2" l="1"/>
  <c r="H43" i="2" s="1"/>
  <c r="E50" i="2"/>
  <c r="J95" i="7"/>
  <c r="E98" i="7"/>
  <c r="K38" i="2" l="1"/>
  <c r="H50" i="2"/>
  <c r="J98" i="7"/>
  <c r="E99" i="7"/>
  <c r="K43" i="2" l="1"/>
  <c r="K50" i="2" s="1"/>
  <c r="J99" i="7"/>
  <c r="E100" i="7"/>
  <c r="J100" i="7" l="1"/>
  <c r="E101" i="7"/>
  <c r="J101" i="7" l="1"/>
  <c r="E102" i="7"/>
  <c r="J102" i="7" l="1"/>
  <c r="E103" i="7"/>
  <c r="E104" i="7" l="1"/>
  <c r="J103" i="7"/>
  <c r="E105" i="7" l="1"/>
  <c r="J104" i="7"/>
  <c r="J105" i="7" l="1"/>
  <c r="E106" i="7"/>
  <c r="E107" i="7" l="1"/>
  <c r="J106" i="7"/>
  <c r="E108" i="7" l="1"/>
  <c r="J107" i="7"/>
  <c r="E109" i="7" l="1"/>
  <c r="J108" i="7"/>
  <c r="E112" i="7" l="1"/>
  <c r="J109" i="7"/>
  <c r="E113" i="7" l="1"/>
  <c r="J112" i="7"/>
  <c r="J113" i="7" l="1"/>
  <c r="E114" i="7"/>
  <c r="J114" i="7" l="1"/>
  <c r="E115" i="7"/>
  <c r="J115" i="7" l="1"/>
  <c r="E116" i="7"/>
  <c r="E117" i="7" l="1"/>
  <c r="J116" i="7"/>
  <c r="J117" i="7" l="1"/>
  <c r="E118" i="7"/>
  <c r="J118" i="7" l="1"/>
  <c r="E119" i="7"/>
  <c r="J119" i="7" l="1"/>
  <c r="E120" i="7"/>
  <c r="E121" i="7" l="1"/>
  <c r="J120" i="7"/>
  <c r="J121" i="7" l="1"/>
  <c r="E122" i="7"/>
  <c r="J122" i="7" l="1"/>
  <c r="E123" i="7"/>
  <c r="J123" i="7" l="1"/>
  <c r="E126" i="7"/>
  <c r="J126" i="7" l="1"/>
  <c r="E127" i="7"/>
  <c r="E128" i="7" l="1"/>
  <c r="J127" i="7"/>
  <c r="J128" i="7" l="1"/>
  <c r="E129" i="7"/>
  <c r="E130" i="7" l="1"/>
  <c r="J129" i="7"/>
  <c r="J130" i="7" l="1"/>
  <c r="E131" i="7"/>
  <c r="J131" i="7" l="1"/>
  <c r="E132" i="7"/>
  <c r="E133" i="7" l="1"/>
  <c r="J132" i="7"/>
  <c r="E134" i="7" l="1"/>
  <c r="J133" i="7"/>
  <c r="E135" i="7" l="1"/>
  <c r="J134" i="7"/>
  <c r="J135" i="7" l="1"/>
  <c r="E136" i="7"/>
  <c r="E137" i="7" l="1"/>
  <c r="J136" i="7"/>
  <c r="E140" i="7" l="1"/>
  <c r="J137" i="7"/>
  <c r="J140" i="7" l="1"/>
  <c r="E141" i="7"/>
  <c r="J141" i="7" l="1"/>
  <c r="E142" i="7"/>
  <c r="J142" i="7" l="1"/>
  <c r="E143" i="7"/>
  <c r="J143" i="7" l="1"/>
  <c r="E144" i="7"/>
  <c r="J144" i="7" l="1"/>
  <c r="E145" i="7"/>
  <c r="J145" i="7" l="1"/>
  <c r="E146" i="7"/>
  <c r="J146" i="7" l="1"/>
  <c r="E147" i="7"/>
  <c r="J147" i="7" l="1"/>
  <c r="E148" i="7"/>
  <c r="E149" i="7" l="1"/>
  <c r="J148" i="7"/>
  <c r="J149" i="7" l="1"/>
  <c r="E150" i="7"/>
  <c r="E151" i="7" l="1"/>
  <c r="J150" i="7"/>
  <c r="J151" i="7" l="1"/>
  <c r="E154" i="7"/>
  <c r="J154" i="7" l="1"/>
  <c r="E155" i="7"/>
  <c r="J155" i="7" l="1"/>
  <c r="E156" i="7"/>
  <c r="J156" i="7" l="1"/>
  <c r="E157" i="7"/>
  <c r="E158" i="7" l="1"/>
  <c r="J157" i="7"/>
  <c r="E159" i="7" l="1"/>
  <c r="J158" i="7"/>
  <c r="E160" i="7" l="1"/>
  <c r="J159" i="7"/>
  <c r="J160" i="7" l="1"/>
  <c r="E161" i="7"/>
  <c r="J161" i="7" l="1"/>
  <c r="E162" i="7"/>
  <c r="J162" i="7" l="1"/>
  <c r="E163" i="7"/>
  <c r="J163" i="7" l="1"/>
  <c r="E164" i="7"/>
  <c r="E165" i="7" l="1"/>
  <c r="J164" i="7"/>
  <c r="E168" i="7" l="1"/>
  <c r="J165" i="7"/>
  <c r="J168" i="7" l="1"/>
  <c r="E169" i="7"/>
  <c r="E170" i="7" l="1"/>
  <c r="J169" i="7"/>
  <c r="J170" i="7" l="1"/>
  <c r="E171" i="7"/>
  <c r="E172" i="7" l="1"/>
  <c r="J171" i="7"/>
  <c r="E173" i="7" l="1"/>
  <c r="J172" i="7"/>
  <c r="J173" i="7" l="1"/>
  <c r="E174" i="7"/>
  <c r="J174" i="7" l="1"/>
  <c r="E175" i="7"/>
  <c r="E176" i="7" l="1"/>
  <c r="J175" i="7"/>
  <c r="J176" i="7" l="1"/>
  <c r="E177" i="7"/>
  <c r="J177" i="7" l="1"/>
  <c r="E178" i="7"/>
  <c r="J178" i="7" l="1"/>
  <c r="E179" i="7"/>
  <c r="E182" i="7" l="1"/>
  <c r="J179" i="7"/>
  <c r="E183" i="7" l="1"/>
  <c r="J182" i="7"/>
  <c r="E184" i="7" l="1"/>
  <c r="J183" i="7"/>
  <c r="J184" i="7" l="1"/>
  <c r="E185" i="7"/>
  <c r="J185" i="7" l="1"/>
  <c r="E186" i="7"/>
  <c r="J186" i="7" l="1"/>
  <c r="E187" i="7"/>
  <c r="J187" i="7" l="1"/>
  <c r="E188" i="7"/>
  <c r="J188" i="7" l="1"/>
  <c r="E189" i="7"/>
  <c r="J189" i="7" l="1"/>
  <c r="E190" i="7"/>
  <c r="J190" i="7" l="1"/>
  <c r="E191" i="7"/>
  <c r="J191" i="7" l="1"/>
  <c r="E192" i="7"/>
  <c r="J192" i="7" l="1"/>
  <c r="E193" i="7"/>
  <c r="J193" i="7" l="1"/>
  <c r="E196" i="7"/>
  <c r="E197" i="7" l="1"/>
  <c r="J196" i="7"/>
  <c r="J197" i="7" l="1"/>
  <c r="E198" i="7"/>
  <c r="J198" i="7" l="1"/>
  <c r="E199" i="7"/>
  <c r="J199" i="7" l="1"/>
  <c r="E200" i="7"/>
  <c r="J200" i="7" l="1"/>
  <c r="E201" i="7"/>
  <c r="J201" i="7" l="1"/>
  <c r="E202" i="7"/>
  <c r="J202" i="7" l="1"/>
  <c r="E203" i="7"/>
  <c r="E204" i="7" l="1"/>
  <c r="J203" i="7"/>
  <c r="J204" i="7" l="1"/>
  <c r="E205" i="7"/>
  <c r="J205" i="7" l="1"/>
  <c r="E206" i="7"/>
  <c r="E207" i="7" l="1"/>
  <c r="J206" i="7"/>
  <c r="E210" i="7" l="1"/>
  <c r="J207" i="7"/>
  <c r="J210" i="7" l="1"/>
  <c r="E211" i="7"/>
  <c r="J211" i="7" l="1"/>
  <c r="E212" i="7"/>
  <c r="J212" i="7" l="1"/>
  <c r="E213" i="7"/>
  <c r="J213" i="7" l="1"/>
  <c r="E214" i="7"/>
  <c r="J214" i="7" l="1"/>
  <c r="E215" i="7"/>
  <c r="J215" i="7" l="1"/>
  <c r="E216" i="7"/>
  <c r="J216" i="7" l="1"/>
  <c r="E217" i="7"/>
  <c r="J217" i="7" l="1"/>
  <c r="E218" i="7"/>
  <c r="J218" i="7" l="1"/>
  <c r="E219" i="7"/>
  <c r="E220" i="7" l="1"/>
  <c r="J219" i="7"/>
  <c r="E221" i="7" l="1"/>
  <c r="J220" i="7"/>
  <c r="J221" i="7" l="1"/>
  <c r="E224" i="7"/>
  <c r="J224" i="7" l="1"/>
  <c r="E225" i="7"/>
  <c r="J225" i="7" l="1"/>
  <c r="E226" i="7"/>
  <c r="J226" i="7" l="1"/>
  <c r="E227" i="7"/>
  <c r="E228" i="7" l="1"/>
  <c r="J227" i="7"/>
  <c r="J228" i="7" l="1"/>
  <c r="E229" i="7"/>
  <c r="J229" i="7" l="1"/>
  <c r="E230" i="7"/>
  <c r="E231" i="7" l="1"/>
  <c r="J230" i="7"/>
  <c r="J231" i="7" l="1"/>
  <c r="E232" i="7"/>
  <c r="J232" i="7" l="1"/>
  <c r="E233" i="7"/>
  <c r="J233" i="7" l="1"/>
  <c r="E234" i="7"/>
  <c r="J234" i="7" l="1"/>
  <c r="E235" i="7"/>
  <c r="E238" i="7" l="1"/>
  <c r="J235" i="7"/>
  <c r="J238" i="7" l="1"/>
  <c r="E239" i="7"/>
  <c r="J239" i="7" l="1"/>
  <c r="E240" i="7"/>
  <c r="J240" i="7" l="1"/>
  <c r="E241" i="7"/>
  <c r="J241" i="7" l="1"/>
  <c r="E242" i="7"/>
  <c r="J242" i="7" l="1"/>
  <c r="E243" i="7"/>
  <c r="E244" i="7" l="1"/>
  <c r="J243" i="7"/>
  <c r="J244" i="7" l="1"/>
  <c r="E245" i="7"/>
  <c r="J245" i="7" l="1"/>
  <c r="E246" i="7"/>
  <c r="J246" i="7" l="1"/>
  <c r="E247" i="7"/>
  <c r="E248" i="7" l="1"/>
  <c r="J247" i="7"/>
  <c r="J248" i="7" l="1"/>
  <c r="E249" i="7"/>
  <c r="J249" i="7" l="1"/>
  <c r="E252" i="7"/>
  <c r="J252" i="7" l="1"/>
  <c r="E253" i="7"/>
  <c r="J253" i="7" l="1"/>
  <c r="E254" i="7"/>
  <c r="E255" i="7" l="1"/>
  <c r="J254" i="7"/>
  <c r="E256" i="7" l="1"/>
  <c r="J255" i="7"/>
  <c r="E257" i="7" l="1"/>
  <c r="J256" i="7"/>
  <c r="J257" i="7" l="1"/>
  <c r="E258" i="7"/>
  <c r="E259" i="7" l="1"/>
  <c r="J258" i="7"/>
  <c r="J259" i="7" l="1"/>
  <c r="E260" i="7"/>
  <c r="E261" i="7" l="1"/>
  <c r="J260" i="7"/>
  <c r="E262" i="7" l="1"/>
  <c r="J261" i="7"/>
  <c r="J262" i="7" l="1"/>
  <c r="E263" i="7"/>
  <c r="E266" i="7" l="1"/>
  <c r="J263" i="7"/>
  <c r="J266" i="7" l="1"/>
  <c r="E267" i="7"/>
  <c r="E268" i="7" l="1"/>
  <c r="J267" i="7"/>
  <c r="J268" i="7" l="1"/>
  <c r="E269" i="7"/>
  <c r="J269" i="7" l="1"/>
  <c r="E270" i="7"/>
  <c r="J270" i="7" l="1"/>
  <c r="E271" i="7"/>
  <c r="J271" i="7" l="1"/>
  <c r="E272" i="7"/>
  <c r="J272" i="7" l="1"/>
  <c r="E273" i="7"/>
  <c r="E274" i="7" l="1"/>
  <c r="J273" i="7"/>
  <c r="J274" i="7" l="1"/>
  <c r="E275" i="7"/>
  <c r="J275" i="7" l="1"/>
  <c r="E276" i="7"/>
  <c r="E277" i="7" l="1"/>
  <c r="J276" i="7"/>
  <c r="E280" i="7" l="1"/>
  <c r="J277" i="7"/>
  <c r="E281" i="7" l="1"/>
  <c r="J280" i="7"/>
  <c r="J281" i="7" l="1"/>
  <c r="E282" i="7"/>
  <c r="J282" i="7" l="1"/>
  <c r="E283" i="7"/>
  <c r="E284" i="7" l="1"/>
  <c r="J283" i="7"/>
  <c r="E285" i="7" l="1"/>
  <c r="J284" i="7"/>
  <c r="J285" i="7" l="1"/>
  <c r="E286" i="7"/>
  <c r="J286" i="7" l="1"/>
  <c r="E287" i="7"/>
  <c r="J287" i="7" l="1"/>
  <c r="E288" i="7"/>
  <c r="J288" i="7" l="1"/>
  <c r="E289" i="7"/>
  <c r="J289" i="7" l="1"/>
  <c r="E290" i="7"/>
  <c r="J290" i="7" l="1"/>
  <c r="E291" i="7"/>
  <c r="E294" i="7" l="1"/>
  <c r="J291" i="7"/>
  <c r="J294" i="7" l="1"/>
  <c r="E295" i="7"/>
  <c r="J295" i="7" l="1"/>
  <c r="E296" i="7"/>
  <c r="J296" i="7" l="1"/>
  <c r="E297" i="7"/>
  <c r="E298" i="7" l="1"/>
  <c r="J297" i="7"/>
  <c r="J298" i="7" l="1"/>
  <c r="E299" i="7"/>
  <c r="J299" i="7" l="1"/>
  <c r="E300" i="7"/>
  <c r="E301" i="7" l="1"/>
  <c r="J300" i="7"/>
  <c r="J301" i="7" l="1"/>
  <c r="E302" i="7"/>
  <c r="J302" i="7" l="1"/>
  <c r="E303" i="7"/>
  <c r="J303" i="7" l="1"/>
  <c r="E304" i="7"/>
  <c r="J304" i="7" l="1"/>
  <c r="E305" i="7"/>
  <c r="J305" i="7" l="1"/>
  <c r="E308" i="7"/>
  <c r="E309" i="7" l="1"/>
  <c r="J308" i="7"/>
  <c r="J309" i="7" l="1"/>
  <c r="E310" i="7"/>
  <c r="J310" i="7" l="1"/>
  <c r="E311" i="7"/>
  <c r="J311" i="7" l="1"/>
  <c r="E312" i="7"/>
  <c r="J312" i="7" l="1"/>
  <c r="E313" i="7"/>
  <c r="J313" i="7" l="1"/>
  <c r="E314" i="7"/>
  <c r="E315" i="7" l="1"/>
  <c r="J314" i="7"/>
  <c r="E316" i="7" l="1"/>
  <c r="J315" i="7"/>
  <c r="E317" i="7" l="1"/>
  <c r="J316" i="7"/>
  <c r="J317" i="7" l="1"/>
  <c r="E318" i="7"/>
  <c r="J318" i="7" l="1"/>
  <c r="E319" i="7"/>
  <c r="J319" i="7" l="1"/>
  <c r="E322" i="7"/>
  <c r="E323" i="7" l="1"/>
  <c r="J322" i="7"/>
  <c r="J323" i="7" l="1"/>
  <c r="E324" i="7"/>
  <c r="J324" i="7" l="1"/>
  <c r="E325" i="7"/>
  <c r="J325" i="7" l="1"/>
  <c r="E326" i="7"/>
  <c r="J326" i="7" l="1"/>
  <c r="E327" i="7"/>
  <c r="J327" i="7" l="1"/>
  <c r="E328" i="7"/>
  <c r="E329" i="7" l="1"/>
  <c r="J328" i="7"/>
  <c r="E330" i="7" l="1"/>
  <c r="J329" i="7"/>
  <c r="J330" i="7" l="1"/>
  <c r="E331" i="7"/>
  <c r="J331" i="7" l="1"/>
  <c r="E332" i="7"/>
  <c r="J332" i="7" l="1"/>
  <c r="E333" i="7"/>
  <c r="J333" i="7" l="1"/>
  <c r="E336" i="7"/>
  <c r="J336" i="7" l="1"/>
  <c r="E337" i="7"/>
  <c r="E338" i="7" l="1"/>
  <c r="J337" i="7"/>
  <c r="E339" i="7" l="1"/>
  <c r="J338" i="7"/>
  <c r="J339" i="7" l="1"/>
  <c r="E340" i="7"/>
  <c r="E341" i="7" l="1"/>
  <c r="J340" i="7"/>
  <c r="J341" i="7" l="1"/>
  <c r="E342" i="7"/>
  <c r="J342" i="7" l="1"/>
  <c r="E343" i="7"/>
  <c r="E344" i="7" l="1"/>
  <c r="J343" i="7"/>
  <c r="J344" i="7" l="1"/>
  <c r="E345" i="7"/>
  <c r="E346" i="7" l="1"/>
  <c r="J345" i="7"/>
  <c r="J346" i="7" l="1"/>
  <c r="E347" i="7"/>
  <c r="J347" i="7" l="1"/>
  <c r="E350" i="7"/>
  <c r="J350" i="7" l="1"/>
  <c r="E351" i="7"/>
  <c r="E352" i="7" l="1"/>
  <c r="J351" i="7"/>
  <c r="J352" i="7" l="1"/>
  <c r="E353" i="7"/>
  <c r="E354" i="7" l="1"/>
  <c r="J353" i="7"/>
  <c r="J354" i="7" l="1"/>
  <c r="E355" i="7"/>
  <c r="E356" i="7" l="1"/>
  <c r="J355" i="7"/>
  <c r="E357" i="7" l="1"/>
  <c r="J356" i="7"/>
  <c r="J357" i="7" l="1"/>
  <c r="E358" i="7"/>
  <c r="J358" i="7" l="1"/>
  <c r="E359" i="7"/>
  <c r="J359" i="7" l="1"/>
  <c r="E360" i="7"/>
  <c r="E361" i="7" l="1"/>
  <c r="J360" i="7"/>
  <c r="E364" i="7" l="1"/>
  <c r="J361" i="7"/>
  <c r="E365" i="7" l="1"/>
  <c r="J364" i="7"/>
  <c r="J365" i="7" l="1"/>
  <c r="E366" i="7"/>
  <c r="J366" i="7" l="1"/>
  <c r="E367" i="7"/>
  <c r="J367" i="7" l="1"/>
  <c r="E368" i="7"/>
  <c r="E369" i="7" l="1"/>
  <c r="J368" i="7"/>
  <c r="E370" i="7" l="1"/>
  <c r="J369" i="7"/>
  <c r="J370" i="7" l="1"/>
  <c r="E371" i="7"/>
  <c r="E372" i="7" l="1"/>
  <c r="J371" i="7"/>
  <c r="J372" i="7" l="1"/>
  <c r="E373" i="7"/>
  <c r="E374" i="7" l="1"/>
  <c r="J373" i="7"/>
  <c r="J374" i="7" l="1"/>
  <c r="E375" i="7"/>
  <c r="E378" i="7" l="1"/>
  <c r="J375" i="7"/>
  <c r="J378" i="7" l="1"/>
  <c r="E379" i="7"/>
  <c r="E380" i="7" l="1"/>
  <c r="J379" i="7"/>
  <c r="J380" i="7" l="1"/>
  <c r="E381" i="7"/>
  <c r="E382" i="7" l="1"/>
  <c r="J381" i="7"/>
  <c r="J382" i="7" l="1"/>
  <c r="E383" i="7"/>
  <c r="J383" i="7" l="1"/>
  <c r="E384" i="7"/>
  <c r="J384" i="7" l="1"/>
  <c r="E385" i="7"/>
  <c r="J385" i="7" l="1"/>
  <c r="E386" i="7"/>
  <c r="J386" i="7" l="1"/>
  <c r="E387" i="7"/>
  <c r="J387" i="7" l="1"/>
  <c r="E388" i="7"/>
  <c r="E389" i="7" l="1"/>
  <c r="J388" i="7"/>
  <c r="E392" i="7" l="1"/>
  <c r="J389" i="7"/>
  <c r="J392" i="7" l="1"/>
  <c r="E393" i="7"/>
  <c r="J393" i="7" l="1"/>
  <c r="E394" i="7"/>
  <c r="E395" i="7" l="1"/>
  <c r="J394" i="7"/>
  <c r="J395" i="7" l="1"/>
  <c r="E396" i="7"/>
  <c r="J396" i="7" l="1"/>
  <c r="E397" i="7"/>
  <c r="E398" i="7" l="1"/>
  <c r="J397" i="7"/>
  <c r="J398" i="7" l="1"/>
  <c r="E399" i="7"/>
  <c r="J399" i="7" l="1"/>
  <c r="E400" i="7"/>
  <c r="J400" i="7" l="1"/>
  <c r="E401" i="7"/>
  <c r="J401" i="7" l="1"/>
  <c r="E402" i="7"/>
  <c r="E403" i="7" l="1"/>
  <c r="J402" i="7"/>
  <c r="E406" i="7" l="1"/>
  <c r="J403" i="7"/>
  <c r="E407" i="7" l="1"/>
  <c r="J406" i="7"/>
  <c r="J407" i="7" l="1"/>
  <c r="E408" i="7"/>
  <c r="J408" i="7" l="1"/>
  <c r="E409" i="7"/>
  <c r="E410" i="7" l="1"/>
  <c r="J409" i="7"/>
  <c r="E411" i="7" l="1"/>
  <c r="J410" i="7"/>
  <c r="E412" i="7" l="1"/>
  <c r="J411" i="7"/>
  <c r="J412" i="7" l="1"/>
  <c r="E413" i="7"/>
  <c r="J413" i="7" l="1"/>
  <c r="E414" i="7"/>
  <c r="J414" i="7" l="1"/>
  <c r="E415" i="7"/>
  <c r="J415" i="7" l="1"/>
  <c r="E416" i="7"/>
  <c r="J416" i="7" l="1"/>
  <c r="E417" i="7"/>
  <c r="J417" i="7" l="1"/>
  <c r="E420" i="7"/>
  <c r="E421" i="7" l="1"/>
  <c r="J420" i="7"/>
  <c r="E422" i="7" l="1"/>
  <c r="J421" i="7"/>
  <c r="J422" i="7" l="1"/>
  <c r="E423" i="7"/>
  <c r="J423" i="7" l="1"/>
  <c r="E424" i="7"/>
  <c r="J424" i="7" l="1"/>
  <c r="E425" i="7"/>
  <c r="E426" i="7" l="1"/>
  <c r="J425" i="7"/>
  <c r="E427" i="7" l="1"/>
  <c r="J426" i="7"/>
  <c r="J427" i="7" l="1"/>
  <c r="E428" i="7"/>
  <c r="E429" i="7" l="1"/>
  <c r="J428" i="7"/>
  <c r="J429" i="7" l="1"/>
  <c r="E430" i="7"/>
  <c r="J430" i="7" l="1"/>
  <c r="G431" i="7" s="1"/>
  <c r="E431" i="7"/>
  <c r="G432" i="7" l="1"/>
  <c r="H431" i="7"/>
  <c r="J431" i="7" s="1"/>
</calcChain>
</file>

<file path=xl/sharedStrings.xml><?xml version="1.0" encoding="utf-8"?>
<sst xmlns="http://schemas.openxmlformats.org/spreadsheetml/2006/main" count="1526" uniqueCount="392">
  <si>
    <t>Account 255 Balances</t>
  </si>
  <si>
    <t>Total</t>
  </si>
  <si>
    <t>LRIC</t>
  </si>
  <si>
    <t>Trans</t>
  </si>
  <si>
    <t>Amortization</t>
  </si>
  <si>
    <t>Quarterly</t>
  </si>
  <si>
    <t>ITC</t>
  </si>
  <si>
    <t>Unamortized</t>
  </si>
  <si>
    <t>8% ITC</t>
  </si>
  <si>
    <t>10% ITC</t>
  </si>
  <si>
    <t>6% ITC</t>
  </si>
  <si>
    <t>30%</t>
  </si>
  <si>
    <t>Activity</t>
  </si>
  <si>
    <t>Amort</t>
  </si>
  <si>
    <t>Generated</t>
  </si>
  <si>
    <t>Balance</t>
  </si>
  <si>
    <t>Beginning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</si>
  <si>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</si>
  <si>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</si>
  <si>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</si>
  <si>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</si>
  <si>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</si>
  <si>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</si>
  <si>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</si>
  <si>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</si>
  <si>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</si>
  <si>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</si>
  <si>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</si>
  <si>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</si>
  <si>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2011</t>
  </si>
  <si>
    <t>30% ITC</t>
  </si>
  <si>
    <t>Desoto</t>
  </si>
  <si>
    <t>SpaceCoast</t>
  </si>
  <si>
    <t>Martin</t>
  </si>
  <si>
    <t>2012</t>
  </si>
  <si>
    <t>2013</t>
  </si>
  <si>
    <t>2014</t>
  </si>
  <si>
    <t>2015</t>
  </si>
  <si>
    <t>Amort of ITC</t>
  </si>
  <si>
    <t>Generated ITC</t>
  </si>
  <si>
    <t>Year End Balance</t>
  </si>
  <si>
    <t xml:space="preserve">MFR B-23 </t>
  </si>
  <si>
    <t>Martin ITC Depr Loss</t>
  </si>
  <si>
    <t>ITC106</t>
  </si>
  <si>
    <t>Martin Solar ITC G/U</t>
  </si>
  <si>
    <t>ITC105</t>
  </si>
  <si>
    <t>Space Coast ITC Depr Loss</t>
  </si>
  <si>
    <t>ITC104</t>
  </si>
  <si>
    <t>Space Coast ITC GU</t>
  </si>
  <si>
    <t>ITC103</t>
  </si>
  <si>
    <t>Conv ITC Depr Loss</t>
  </si>
  <si>
    <t>ITC102</t>
  </si>
  <si>
    <t>Conv ITC Amort &amp; GU</t>
  </si>
  <si>
    <t>ITC101</t>
  </si>
  <si>
    <t>TD Description</t>
  </si>
  <si>
    <t>Code</t>
  </si>
  <si>
    <t>PowerTax Deferred Balances (FED/FBOS/STATE)</t>
  </si>
  <si>
    <t>Total Deferred Taxes</t>
  </si>
  <si>
    <t>283s</t>
  </si>
  <si>
    <t>Reg Asset</t>
  </si>
  <si>
    <t>190s</t>
  </si>
  <si>
    <t>Reg Liab</t>
  </si>
  <si>
    <t>Amort of Grant</t>
  </si>
  <si>
    <t>Grant Amount</t>
  </si>
  <si>
    <t>3600006/3600180</t>
  </si>
  <si>
    <t>2801046</t>
  </si>
  <si>
    <t>182.375</t>
  </si>
  <si>
    <t>2707000/2707100</t>
  </si>
  <si>
    <t>3602030</t>
  </si>
  <si>
    <t>254.406</t>
  </si>
  <si>
    <t>3601012</t>
  </si>
  <si>
    <t>255.316</t>
  </si>
  <si>
    <t>3601007</t>
  </si>
  <si>
    <t>255.304</t>
  </si>
  <si>
    <t>2801045</t>
  </si>
  <si>
    <t>182.374</t>
  </si>
  <si>
    <t>3602020</t>
  </si>
  <si>
    <t>254.405</t>
  </si>
  <si>
    <t>3601011</t>
  </si>
  <si>
    <t>255.314</t>
  </si>
  <si>
    <t>3601006</t>
  </si>
  <si>
    <t>255.303</t>
  </si>
  <si>
    <t>Spacecoast</t>
  </si>
  <si>
    <t>2801040</t>
  </si>
  <si>
    <t>182.373</t>
  </si>
  <si>
    <t>3602015</t>
  </si>
  <si>
    <t>254.404</t>
  </si>
  <si>
    <t>3601010</t>
  </si>
  <si>
    <t>255.312</t>
  </si>
  <si>
    <t>3601005</t>
  </si>
  <si>
    <t>255.302</t>
  </si>
  <si>
    <t>TS Code</t>
  </si>
  <si>
    <t>SAP Acct</t>
  </si>
  <si>
    <t>FERC Acct</t>
  </si>
  <si>
    <t>Per CITC Amortization Lead Schedules</t>
  </si>
  <si>
    <t>Convertible ITC Balances</t>
  </si>
  <si>
    <t>Florida Power &amp; Light Company</t>
  </si>
  <si>
    <t>Unamortized Amount</t>
  </si>
  <si>
    <t>Florida Power &amp; Light Co</t>
  </si>
  <si>
    <t>Accumulated Deferred Investment Tax Credits (Account 255)</t>
  </si>
  <si>
    <t>Description</t>
  </si>
  <si>
    <t>Desoto CITC</t>
  </si>
  <si>
    <t>9255302</t>
  </si>
  <si>
    <t>Accum Amort</t>
  </si>
  <si>
    <t>9255312</t>
  </si>
  <si>
    <t>SpaceCoast CITC</t>
  </si>
  <si>
    <t>Martin Solar</t>
  </si>
  <si>
    <t>Total CITC</t>
  </si>
  <si>
    <t>9255000</t>
  </si>
  <si>
    <t>Total ITC</t>
  </si>
  <si>
    <t>Total Account 255</t>
  </si>
  <si>
    <t>See Detail Below</t>
  </si>
  <si>
    <t>3600300</t>
  </si>
  <si>
    <t>3600305</t>
  </si>
  <si>
    <t>3600310</t>
  </si>
  <si>
    <t>3600315</t>
  </si>
  <si>
    <t>3600320</t>
  </si>
  <si>
    <t>Detail for Account 3600300</t>
  </si>
  <si>
    <t>OBF ITC</t>
  </si>
  <si>
    <t>10% ITC (LRIC)</t>
  </si>
  <si>
    <t>Amount</t>
  </si>
  <si>
    <t>Year</t>
  </si>
  <si>
    <t>Month</t>
  </si>
  <si>
    <t>Net Grant</t>
  </si>
  <si>
    <t>Accum</t>
  </si>
  <si>
    <t>Grant</t>
  </si>
  <si>
    <t>Tax Gross Up
ITC102</t>
  </si>
  <si>
    <t>Regulatory Asset</t>
  </si>
  <si>
    <t>Regulatory Liability</t>
  </si>
  <si>
    <t>Amortization of Grant</t>
  </si>
  <si>
    <t>DESOTO Solar Convertible ITC</t>
  </si>
  <si>
    <t>Tax Gross Up
ITC104</t>
  </si>
  <si>
    <t>SpaceCoast (NASA) Solar Convertible ITC</t>
  </si>
  <si>
    <t>9 days</t>
  </si>
  <si>
    <t>Tax Gross Up
ITC106</t>
  </si>
  <si>
    <t>Martin Solar Convertible ITC</t>
  </si>
  <si>
    <t>Regular ITC</t>
  </si>
  <si>
    <t>CITC</t>
  </si>
  <si>
    <t>Grand Total</t>
  </si>
  <si>
    <t>Florida Power &amp; Light Consolidated</t>
  </si>
  <si>
    <t>Account 255 - Investment Tax Credits</t>
  </si>
  <si>
    <t>2016</t>
  </si>
  <si>
    <t>2017</t>
  </si>
  <si>
    <t>2018</t>
  </si>
  <si>
    <t>FPLM: 2016 Rate Case v3</t>
  </si>
  <si>
    <t>Year 2013</t>
  </si>
  <si>
    <t>Year 2014</t>
  </si>
  <si>
    <t>Year 2015</t>
  </si>
  <si>
    <t>Year 2016</t>
  </si>
  <si>
    <t>Year 2017</t>
  </si>
  <si>
    <t>Year 2018</t>
  </si>
  <si>
    <t>Year 2019</t>
  </si>
  <si>
    <t>Year 2020</t>
  </si>
  <si>
    <t>Florida Power &amp; Light </t>
  </si>
  <si>
    <t xml:space="preserve">           190-Accum Deferred income Taxes</t>
  </si>
  <si>
    <t xml:space="preserve">              9190110: Accm Deferred Income Taxes-Federal</t>
  </si>
  <si>
    <t xml:space="preserve">              9190111: Accm Deferred Inc Taxes-Federal Current</t>
  </si>
  <si>
    <t xml:space="preserve">              9190120: Accm Deferred Income Taxes-Fed-Storm Fd</t>
  </si>
  <si>
    <t xml:space="preserve">              9190210: Accm Deferred Income Taxes-State</t>
  </si>
  <si>
    <t xml:space="preserve">              9190211: Accm Deferred Income Taxes-State-Current</t>
  </si>
  <si>
    <t xml:space="preserve">              9190220: Accm Deferred Income Taxes-St-Storm Fd</t>
  </si>
  <si>
    <t xml:space="preserve">              View: 9190750: Accm Defer IncTaxes-Federal-Gas Reserves</t>
  </si>
  <si>
    <t xml:space="preserve">              View: 9190751: Accm Defer IncTaxes-State-Gas Reserves</t>
  </si>
  <si>
    <t xml:space="preserve">              View: 9190752: Accm Defer IncTaxes-Federal Cur-Gas Reserves</t>
  </si>
  <si>
    <t xml:space="preserve">              View: 9190753: Accm Defer IncTaxes-State Cur-Gas Reserves</t>
  </si>
  <si>
    <t xml:space="preserve">                 9182310: Oth Reg Assets-FAS 109</t>
  </si>
  <si>
    <t xml:space="preserve">              9236100: Taxes Accr-Federal Inc Tax</t>
  </si>
  <si>
    <t xml:space="preserve">              9236103: Taxes Accrued-Fed-Fin 48</t>
  </si>
  <si>
    <t xml:space="preserve">              9236110: Taxes Accr-State Inc Tax</t>
  </si>
  <si>
    <t xml:space="preserve">              9236113: Taxes Accrued-ST-Curr Payable-Fin 48</t>
  </si>
  <si>
    <t xml:space="preserve">              View: 9236900: Taxes Accr-Federal Inc Tax-Gas Reserves</t>
  </si>
  <si>
    <t xml:space="preserve">              View: 9236910: Taxes Accr-State Inc Tax-Gas Reserves</t>
  </si>
  <si>
    <t xml:space="preserve">           255-Unamort Investment Tax Credit</t>
  </si>
  <si>
    <t xml:space="preserve">              9255000: Accm Deferred Investment Tax Credits</t>
  </si>
  <si>
    <t xml:space="preserve">              9255302: Accm Defer Conv Investment Tax Credits - A08</t>
  </si>
  <si>
    <t xml:space="preserve">              9255312: Accm Defer Amort Conv Investment Tax Credits - A08</t>
  </si>
  <si>
    <t xml:space="preserve">           Accumulated Deferred inc Tax</t>
  </si>
  <si>
    <t xml:space="preserve">              282-Acc Dev In TX-Other Property</t>
  </si>
  <si>
    <t xml:space="preserve">                 9282110: Accm Defer Income Taxes-Oth Prop-Federal</t>
  </si>
  <si>
    <t xml:space="preserve">                 9282210: Accm Defer Income Taxes-Oth Prop-State</t>
  </si>
  <si>
    <t xml:space="preserve">                 View: 9282800: Accm Defer Income Taxes-Fed-Gas Reserves</t>
  </si>
  <si>
    <t xml:space="preserve">                 View: 9282801: Accm Defer Income Taxes-State-Gas Reserves</t>
  </si>
  <si>
    <t xml:space="preserve">              283-Acc Def In Tx-Other</t>
  </si>
  <si>
    <t xml:space="preserve">                 9283100: KPB-Accm Deferred Income Taxes-Oth Fed</t>
  </si>
  <si>
    <t xml:space="preserve">                 9283110: Accm Deferred Income Taxes- Other-Fed</t>
  </si>
  <si>
    <t xml:space="preserve">                 9283111: Accm Deferred Income Taxes- Federal-Cur</t>
  </si>
  <si>
    <t xml:space="preserve">                 9283210: Accm Deferred Income Taxes- Other-State</t>
  </si>
  <si>
    <t xml:space="preserve">                 9283211: Accm Deferred Income Taxes- State-Cur</t>
  </si>
  <si>
    <t xml:space="preserve">                 View: 9283800: Accm Deferred Income Taxes- Federal-Cur-GasRes</t>
  </si>
  <si>
    <t xml:space="preserve">                 View: 9283801: Accm Deferred Income Taxes- State-Cur-GasRes</t>
  </si>
  <si>
    <t xml:space="preserve">                 View: 9283802: Accm Deferred Income Taxes- Other-Fed-GasRes</t>
  </si>
  <si>
    <t xml:space="preserve">                 View: 9283803: Accm Deferred Income Taxes- Other-State-GasRes</t>
  </si>
  <si>
    <t xml:space="preserve">              281-Acc Dev In Tx-Accel Amrt Prop</t>
  </si>
  <si>
    <t xml:space="preserve">                 9254100: Oth Reg Liab-FAS 109</t>
  </si>
  <si>
    <t>ITC107 - School Solar ITC Book Depreciation Reclass - Total</t>
  </si>
  <si>
    <t>Total ITC Book Depreciation Basis Adj Reclass</t>
  </si>
  <si>
    <t>ITC Amortization - Total</t>
  </si>
  <si>
    <t>Unamortized ITC - Total</t>
  </si>
  <si>
    <t>ITC Generated - Total - Posted on Fed Current Inc Tax Rpt</t>
  </si>
  <si>
    <t>Total ITC Amortization</t>
  </si>
  <si>
    <t>ITC107 - School Solar ITC Book Depreciation - 30 yr</t>
  </si>
  <si>
    <t>ITC107: ITC Generated Basis Adjustment Balance - 30 yr</t>
  </si>
  <si>
    <t>30 yr ITC Book Depreciation Basis Adj Reclass</t>
  </si>
  <si>
    <t>ITC Amortization - 30 yr</t>
  </si>
  <si>
    <t>ITC Generated Balance - 30 yr</t>
  </si>
  <si>
    <t>Fully Amortized ITC - 30 yr</t>
  </si>
  <si>
    <t>ITC Generated - 30 yr</t>
  </si>
  <si>
    <t>Beginning Balance ITC Generated - 30 yr</t>
  </si>
  <si>
    <t>30 yr ITC Amortization</t>
  </si>
  <si>
    <t>ITC107: School Solar ITC Book Depreciation - 5 yr</t>
  </si>
  <si>
    <t>ITC107: ITC Generated Basis Adjustment Balance - 5 yr</t>
  </si>
  <si>
    <t>5 yr ITC Book Depreciation Basis Adj Reclass</t>
  </si>
  <si>
    <t>ITC Amortization - 5 yr</t>
  </si>
  <si>
    <t>ITC Generated Balance - 5 yr</t>
  </si>
  <si>
    <t>Fully Amortized ITC - 5 yr</t>
  </si>
  <si>
    <t>ITC Generated - 5 yr</t>
  </si>
  <si>
    <t>Beginning Balance ITC Generated - 5 yr</t>
  </si>
  <si>
    <t>5 yr ITC Amortization</t>
  </si>
  <si>
    <t>Historical ITC Amortization</t>
  </si>
  <si>
    <t>ITC Inputs</t>
  </si>
  <si>
    <t>Dec 2020</t>
  </si>
  <si>
    <t>Nov 2020</t>
  </si>
  <si>
    <t>Oct 2020</t>
  </si>
  <si>
    <t>Sep 2020</t>
  </si>
  <si>
    <t>Aug 2020</t>
  </si>
  <si>
    <t>Jul 2020</t>
  </si>
  <si>
    <t>Jun 2020</t>
  </si>
  <si>
    <t>May 2020</t>
  </si>
  <si>
    <t>Apr 2020</t>
  </si>
  <si>
    <t>Mar 2020</t>
  </si>
  <si>
    <t>Feb 2020</t>
  </si>
  <si>
    <t>Jan 2020</t>
  </si>
  <si>
    <t>Dec 2019</t>
  </si>
  <si>
    <t>Nov 2019</t>
  </si>
  <si>
    <t>Oct 2019</t>
  </si>
  <si>
    <t>Sep 2019</t>
  </si>
  <si>
    <t>Aug 2019</t>
  </si>
  <si>
    <t>Jul 2019</t>
  </si>
  <si>
    <t>Jun 2019</t>
  </si>
  <si>
    <t>May 2019</t>
  </si>
  <si>
    <t>Apr 2019</t>
  </si>
  <si>
    <t>Mar 2019</t>
  </si>
  <si>
    <t>Feb 2019</t>
  </si>
  <si>
    <t>Jan 2019</t>
  </si>
  <si>
    <t>Dec 2018</t>
  </si>
  <si>
    <t>Nov 2018</t>
  </si>
  <si>
    <t>Oct 2018</t>
  </si>
  <si>
    <t>Sep 2018</t>
  </si>
  <si>
    <t>Aug 2018</t>
  </si>
  <si>
    <t>Jul 2018</t>
  </si>
  <si>
    <t>Jun 2018</t>
  </si>
  <si>
    <t>May 2018</t>
  </si>
  <si>
    <t>Apr 2018</t>
  </si>
  <si>
    <t>Mar 2018</t>
  </si>
  <si>
    <t>Feb 2018</t>
  </si>
  <si>
    <t>Jan 2018</t>
  </si>
  <si>
    <t>Dec 2017</t>
  </si>
  <si>
    <t>Nov 2017</t>
  </si>
  <si>
    <t>Oct 2017</t>
  </si>
  <si>
    <t>Sep 2017</t>
  </si>
  <si>
    <t>Aug 2017</t>
  </si>
  <si>
    <t>Jul 2017</t>
  </si>
  <si>
    <t>Jun 2017</t>
  </si>
  <si>
    <t>May 2017</t>
  </si>
  <si>
    <t>Apr 2017</t>
  </si>
  <si>
    <t>Mar 2017</t>
  </si>
  <si>
    <t>Feb 2017</t>
  </si>
  <si>
    <t>Jan 2017</t>
  </si>
  <si>
    <t>Dec 2016</t>
  </si>
  <si>
    <t>Nov 2016</t>
  </si>
  <si>
    <t>Oct 2016</t>
  </si>
  <si>
    <t>Sep 2016</t>
  </si>
  <si>
    <t>Aug 2016</t>
  </si>
  <si>
    <t>Jul 2016</t>
  </si>
  <si>
    <t>Jun 2016</t>
  </si>
  <si>
    <t>May 2016</t>
  </si>
  <si>
    <t>Apr 2016</t>
  </si>
  <si>
    <t>Mar 2016</t>
  </si>
  <si>
    <t>Feb 2016</t>
  </si>
  <si>
    <t>Jan 2016</t>
  </si>
  <si>
    <t>Dec 2015</t>
  </si>
  <si>
    <t>Nov 2015</t>
  </si>
  <si>
    <t>Oct 2015</t>
  </si>
  <si>
    <t>a-Sep 2015</t>
  </si>
  <si>
    <t>a-Aug 2015</t>
  </si>
  <si>
    <t>a-Jul 2015</t>
  </si>
  <si>
    <t>a-Jun 2015</t>
  </si>
  <si>
    <t>a-May 2015</t>
  </si>
  <si>
    <t>a-Apr 2015</t>
  </si>
  <si>
    <t>a-Mar 2015</t>
  </si>
  <si>
    <t>a-Feb 2015</t>
  </si>
  <si>
    <t>a-Jan 2015</t>
  </si>
  <si>
    <t>a-Dec 2014</t>
  </si>
  <si>
    <t>a-Nov 2014</t>
  </si>
  <si>
    <t>a-Oct 2014</t>
  </si>
  <si>
    <t>a-Sep 2014</t>
  </si>
  <si>
    <t>a-Aug 2014</t>
  </si>
  <si>
    <t>a-Jul 2014</t>
  </si>
  <si>
    <t>a-Jun 2014</t>
  </si>
  <si>
    <t>a-May 2014</t>
  </si>
  <si>
    <t>a-Apr 2014</t>
  </si>
  <si>
    <t>a-Mar 2014</t>
  </si>
  <si>
    <t>a-Feb 2014</t>
  </si>
  <si>
    <t>a-Jan 2014</t>
  </si>
  <si>
    <t>a-Dec 2013</t>
  </si>
  <si>
    <t>a-Nov 2013</t>
  </si>
  <si>
    <t>a-Oct 2013</t>
  </si>
  <si>
    <t>a-Sep 2013</t>
  </si>
  <si>
    <t>a-Aug 2013</t>
  </si>
  <si>
    <t>a-Jul 2013</t>
  </si>
  <si>
    <t>a-Jun 2013</t>
  </si>
  <si>
    <t>a-May 2013</t>
  </si>
  <si>
    <t>a-Apr 2013</t>
  </si>
  <si>
    <t>a-Mar 2013</t>
  </si>
  <si>
    <t>a-Feb 2013</t>
  </si>
  <si>
    <t>a-Jan 2013</t>
  </si>
  <si>
    <t>FPLM: 201508 MOPR</t>
  </si>
  <si>
    <t>FPLM: 2015 Plan</t>
  </si>
  <si>
    <t>CDR: 2016 Rate Case v3</t>
  </si>
  <si>
    <t xml:space="preserve">Related Scenarios: </t>
  </si>
  <si>
    <t>None</t>
  </si>
  <si>
    <t>Report Sequence Sub-Set:</t>
  </si>
  <si>
    <t>View: Financial Model</t>
  </si>
  <si>
    <t>Report Sequence Set:</t>
  </si>
  <si>
    <t xml:space="preserve">   CAP: Tax Depreciation</t>
  </si>
  <si>
    <t>Reports with Actuals Date::</t>
  </si>
  <si>
    <t>FPLM: 201509 Actuals - 2016 Rate Case</t>
  </si>
  <si>
    <t>Updated 2015.11.10-19:28 Actuals</t>
  </si>
  <si>
    <t>RA: Time Data - Rate Case Proposed Manual Adjustments - 2.11.2016</t>
  </si>
  <si>
    <t>Updated 2016.02.12-19:19 Overlay</t>
  </si>
  <si>
    <t>View: RA: RC2016 Juris Separation Factors</t>
  </si>
  <si>
    <t>Updated 2016.01.22-18:47 Overlay</t>
  </si>
  <si>
    <t>View: RA: Time Data - Rate Case Proposed Manual Adjustments</t>
  </si>
  <si>
    <t>Updated 0 Overlay</t>
  </si>
  <si>
    <t>FPLM: O&amp;M SAP Forecast - 2016 Rate Case v3 new</t>
  </si>
  <si>
    <t>Updated 2016.02.14-15:41 Overlay</t>
  </si>
  <si>
    <t>TAX: 2016 Rate Case v3</t>
  </si>
  <si>
    <t>Updated 2016.01.26-15:21 Overlay</t>
  </si>
  <si>
    <t>FPLM: Time Data - 2016 Rate Case v3</t>
  </si>
  <si>
    <t>Updated 2016.01.26-11:48 Overlay</t>
  </si>
  <si>
    <t>FPLM: Time Data - 201509</t>
  </si>
  <si>
    <t>Updated 2015.10.15-12:12 Overlay</t>
  </si>
  <si>
    <t>View: RA: History Library</t>
  </si>
  <si>
    <t>Updated 2016.02.11-11:58 Overlay</t>
  </si>
  <si>
    <t>Formula Case - 2016 Rate Case - v2</t>
  </si>
  <si>
    <t>Updated 2016.02.12-17:03 Formula</t>
  </si>
  <si>
    <t>FPLM: Overlay Attributes - 2016 Rate Case v2</t>
  </si>
  <si>
    <t>Updated 2016.02.03-08:05 Attribute</t>
  </si>
  <si>
    <t>FPLM: Overlay Attributes - 201509</t>
  </si>
  <si>
    <t>Updated 2015.12.15-11:09 Attribute</t>
  </si>
  <si>
    <t>FPLM: Forecasting Methodologies - 2016 Rate Case v3</t>
  </si>
  <si>
    <t>Updated 2016.02.11-16:18 Attribute</t>
  </si>
  <si>
    <t>View: FPLM: Forecasting Methodologies 2016 Rate Case v2</t>
  </si>
  <si>
    <t>Updated 2016.01.13-09:41 Attribute</t>
  </si>
  <si>
    <t>View: FPLM: Forecasting Methodologies - 201509</t>
  </si>
  <si>
    <t>Updated 2015.10.13-09:44 Attribute</t>
  </si>
  <si>
    <t>View: FPLM: Forecasting Methodologies - 201508 (Merged)</t>
  </si>
  <si>
    <t>Updated 2015.09.29-17:39 Attribute</t>
  </si>
  <si>
    <t>View: CDR: Interface Attributes - 201509</t>
  </si>
  <si>
    <t>Updated 2015.10.09-11:01 Attribute</t>
  </si>
  <si>
    <t>Base Attribute Case - 20151201 v2</t>
  </si>
  <si>
    <t>Updated 2016.02.14-11:30 Attribute</t>
  </si>
  <si>
    <t xml:space="preserve">Cases in Scenario: </t>
  </si>
  <si>
    <t>Scenario Actuals Date: 201509</t>
  </si>
  <si>
    <t>Years run monthly: 8</t>
  </si>
  <si>
    <t>Base Year: 201301.0</t>
  </si>
  <si>
    <t>Executable version: 9.08.4</t>
  </si>
  <si>
    <t>Version ID: 1</t>
  </si>
  <si>
    <t xml:space="preserve">Scenario Id: </t>
  </si>
  <si>
    <t xml:space="preserve">Scenario run Date/Time: </t>
  </si>
  <si>
    <t> February 14, 2016 19:59:55</t>
  </si>
  <si>
    <t xml:space="preserve">Print Date/Time: </t>
  </si>
  <si>
    <t xml:space="preserve">Scenario Comments: </t>
  </si>
  <si>
    <t>Scenario</t>
  </si>
  <si>
    <t>Activity not in forecasted Rate Case Scenario</t>
  </si>
  <si>
    <t>30% ITC - 5 Year</t>
  </si>
  <si>
    <t>30% ITC - 30 Year</t>
  </si>
  <si>
    <t>Solar - 5 Yr</t>
  </si>
  <si>
    <t>Solar - 30 Yr</t>
  </si>
  <si>
    <t>check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</si>
  <si>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</si>
  <si>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OPC 010783</t>
  </si>
  <si>
    <t>FPL RC-16</t>
  </si>
  <si>
    <t>OPC 010784</t>
  </si>
  <si>
    <t>OPC 010785</t>
  </si>
  <si>
    <t>OPC 010786</t>
  </si>
  <si>
    <t>OPC 010787</t>
  </si>
  <si>
    <t>OPC 010788</t>
  </si>
  <si>
    <t>OPC 010789</t>
  </si>
  <si>
    <t>OPC 010790</t>
  </si>
  <si>
    <t>OPC 010791</t>
  </si>
  <si>
    <t>OPC 010792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</si>
</sst>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\ &quot;DM&quot;_-;\-* #,##0\ &quot;DM&quot;_-;_-* &quot;-&quot;\ &quot;DM&quot;_-;_-@_-"/>
    <numFmt numFmtId="166" formatCode="_-* #,##0.00\ &quot;DM&quot;_-;\-* #,##0.00\ &quot;DM&quot;_-;_-* &quot;-&quot;??\ &quot;DM&quot;_-;_-@_-"/>
    <numFmt numFmtId="167" formatCode="mmm\ yyyy"/>
    <numFmt numFmtId="168" formatCode="_(* #,##0_);_(* \(#,##0\);_(* &quot;-&quot;??_);_(@_)"/>
    <numFmt numFmtId="169" formatCode="#,##0_);[Red]\(#,##0\);&quot;0&quot;"/>
  </numFmts>
  <fonts count="45" x14ac:knownFonts="1">
    <font>
      <sz val="9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i/>
      <sz val="9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rgb="FF0000FF"/>
      <name val="Calibri"/>
      <family val="2"/>
      <scheme val="minor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i/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8"/>
      <color rgb="FF0000FF"/>
      <name val="Calibri"/>
      <family val="2"/>
    </font>
    <font>
      <i/>
      <u/>
      <sz val="8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6">
    <xf numFmtId="0" fontId="0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8" fillId="12" borderId="0" applyNumberFormat="0" applyBorder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10" fontId="6" fillId="0" borderId="3" applyFont="0" applyFill="0" applyAlignment="0" applyProtection="0"/>
    <xf numFmtId="10" fontId="6" fillId="0" borderId="3" applyFont="0" applyFill="0" applyAlignment="0" applyProtection="0"/>
    <xf numFmtId="10" fontId="6" fillId="0" borderId="3" applyFont="0" applyFill="0" applyAlignment="0" applyProtection="0"/>
    <xf numFmtId="0" fontId="9" fillId="0" borderId="1" applyNumberFormat="0" applyFill="0" applyProtection="0">
      <alignment horizontal="center" wrapText="1"/>
    </xf>
    <xf numFmtId="0" fontId="9" fillId="0" borderId="1" applyNumberFormat="0" applyFill="0" applyProtection="0">
      <alignment horizontal="center" wrapText="1"/>
    </xf>
    <xf numFmtId="0" fontId="9" fillId="0" borderId="1" applyNumberFormat="0" applyFill="0" applyProtection="0">
      <alignment horizontal="center" wrapText="1"/>
    </xf>
    <xf numFmtId="41" fontId="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ont="0" applyFill="0" applyBorder="0" applyProtection="0">
      <alignment horizontal="left" indent="1"/>
    </xf>
    <xf numFmtId="0" fontId="6" fillId="0" borderId="0" applyNumberFormat="0" applyFont="0" applyFill="0" applyBorder="0" applyProtection="0">
      <alignment horizontal="left" indent="1"/>
    </xf>
    <xf numFmtId="0" fontId="6" fillId="0" borderId="0" applyNumberFormat="0" applyFont="0" applyFill="0" applyBorder="0" applyProtection="0">
      <alignment horizontal="left" indent="1"/>
    </xf>
    <xf numFmtId="3" fontId="6" fillId="0" borderId="1" applyFont="0" applyFill="0" applyAlignment="0" applyProtection="0"/>
    <xf numFmtId="3" fontId="6" fillId="0" borderId="1" applyFont="0" applyFill="0" applyAlignment="0" applyProtection="0"/>
    <xf numFmtId="3" fontId="6" fillId="0" borderId="1" applyFont="0" applyFill="0" applyAlignment="0" applyProtection="0"/>
    <xf numFmtId="10" fontId="6" fillId="0" borderId="1" applyFont="0" applyFill="0" applyAlignment="0" applyProtection="0"/>
    <xf numFmtId="10" fontId="6" fillId="0" borderId="1" applyFont="0" applyFill="0" applyAlignment="0" applyProtection="0"/>
    <xf numFmtId="10" fontId="6" fillId="0" borderId="1" applyFont="0" applyFill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3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10" fontId="6" fillId="0" borderId="4" applyFon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37" fontId="12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5" fillId="16" borderId="5" applyNumberFormat="0" applyProtection="0">
      <alignment vertical="center"/>
    </xf>
    <xf numFmtId="4" fontId="16" fillId="16" borderId="5" applyNumberFormat="0" applyProtection="0">
      <alignment vertical="center"/>
    </xf>
    <xf numFmtId="4" fontId="15" fillId="16" borderId="5" applyNumberFormat="0" applyProtection="0">
      <alignment horizontal="left" vertical="center" indent="1"/>
    </xf>
    <xf numFmtId="4" fontId="17" fillId="17" borderId="6" applyNumberFormat="0" applyProtection="0">
      <alignment horizontal="left" vertical="center" indent="1"/>
    </xf>
    <xf numFmtId="4" fontId="17" fillId="17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4" fontId="17" fillId="19" borderId="5" applyNumberFormat="0" applyProtection="0">
      <alignment horizontal="right" vertical="center"/>
    </xf>
    <xf numFmtId="4" fontId="17" fillId="20" borderId="5" applyNumberFormat="0" applyProtection="0">
      <alignment horizontal="right" vertical="center"/>
    </xf>
    <xf numFmtId="4" fontId="17" fillId="21" borderId="5" applyNumberFormat="0" applyProtection="0">
      <alignment horizontal="right" vertical="center"/>
    </xf>
    <xf numFmtId="4" fontId="17" fillId="22" borderId="5" applyNumberFormat="0" applyProtection="0">
      <alignment horizontal="right" vertical="center"/>
    </xf>
    <xf numFmtId="4" fontId="17" fillId="23" borderId="5" applyNumberFormat="0" applyProtection="0">
      <alignment horizontal="right" vertical="center"/>
    </xf>
    <xf numFmtId="4" fontId="17" fillId="24" borderId="5" applyNumberFormat="0" applyProtection="0">
      <alignment horizontal="right" vertical="center"/>
    </xf>
    <xf numFmtId="4" fontId="17" fillId="25" borderId="5" applyNumberFormat="0" applyProtection="0">
      <alignment horizontal="right" vertical="center"/>
    </xf>
    <xf numFmtId="4" fontId="17" fillId="26" borderId="5" applyNumberFormat="0" applyProtection="0">
      <alignment horizontal="right" vertical="center"/>
    </xf>
    <xf numFmtId="4" fontId="17" fillId="27" borderId="5" applyNumberFormat="0" applyProtection="0">
      <alignment horizontal="right" vertical="center"/>
    </xf>
    <xf numFmtId="4" fontId="15" fillId="28" borderId="6" applyNumberFormat="0" applyProtection="0">
      <alignment horizontal="left" vertical="center" indent="1"/>
    </xf>
    <xf numFmtId="4" fontId="15" fillId="28" borderId="6" applyNumberFormat="0" applyProtection="0">
      <alignment horizontal="left" vertical="center" indent="1"/>
    </xf>
    <xf numFmtId="4" fontId="17" fillId="29" borderId="7" applyNumberFormat="0" applyProtection="0">
      <alignment horizontal="left" vertical="center" indent="1"/>
    </xf>
    <xf numFmtId="4" fontId="17" fillId="29" borderId="7" applyNumberFormat="0" applyProtection="0">
      <alignment horizontal="left" vertical="center" indent="1"/>
    </xf>
    <xf numFmtId="4" fontId="18" fillId="30" borderId="0" applyNumberFormat="0" applyProtection="0">
      <alignment horizontal="left" vertical="center" indent="1"/>
    </xf>
    <xf numFmtId="4" fontId="17" fillId="31" borderId="5" applyNumberFormat="0" applyProtection="0">
      <alignment horizontal="right" vertical="center"/>
    </xf>
    <xf numFmtId="4" fontId="17" fillId="29" borderId="6" applyNumberFormat="0" applyProtection="0">
      <alignment horizontal="left" vertical="center" indent="1"/>
    </xf>
    <xf numFmtId="4" fontId="17" fillId="29" borderId="6" applyNumberFormat="0" applyProtection="0">
      <alignment horizontal="left" vertical="center" indent="1"/>
    </xf>
    <xf numFmtId="4" fontId="17" fillId="32" borderId="6" applyNumberFormat="0" applyProtection="0">
      <alignment horizontal="left" vertical="center" indent="1"/>
    </xf>
    <xf numFmtId="4" fontId="17" fillId="32" borderId="6" applyNumberFormat="0" applyProtection="0">
      <alignment horizontal="left" vertical="center" indent="1"/>
    </xf>
    <xf numFmtId="0" fontId="6" fillId="32" borderId="6" applyNumberFormat="0" applyProtection="0">
      <alignment horizontal="left" vertical="center" indent="1"/>
    </xf>
    <xf numFmtId="0" fontId="6" fillId="32" borderId="6" applyNumberFormat="0" applyProtection="0">
      <alignment horizontal="left" vertical="center" indent="1"/>
    </xf>
    <xf numFmtId="0" fontId="6" fillId="30" borderId="5" applyNumberFormat="0" applyProtection="0">
      <alignment horizontal="left" vertical="top" indent="1"/>
    </xf>
    <xf numFmtId="0" fontId="6" fillId="33" borderId="6" applyNumberFormat="0" applyProtection="0">
      <alignment horizontal="left" vertical="center" indent="1"/>
    </xf>
    <xf numFmtId="0" fontId="6" fillId="33" borderId="6" applyNumberFormat="0" applyProtection="0">
      <alignment horizontal="left" vertical="center" indent="1"/>
    </xf>
    <xf numFmtId="0" fontId="6" fillId="31" borderId="5" applyNumberFormat="0" applyProtection="0">
      <alignment horizontal="left" vertical="top" indent="1"/>
    </xf>
    <xf numFmtId="0" fontId="6" fillId="34" borderId="6" applyNumberFormat="0" applyProtection="0">
      <alignment horizontal="left" vertical="center" indent="1"/>
    </xf>
    <xf numFmtId="0" fontId="6" fillId="34" borderId="6" applyNumberFormat="0" applyProtection="0">
      <alignment horizontal="left" vertical="center" indent="1"/>
    </xf>
    <xf numFmtId="0" fontId="6" fillId="35" borderId="5" applyNumberFormat="0" applyProtection="0">
      <alignment horizontal="left" vertical="top" indent="1"/>
    </xf>
    <xf numFmtId="0" fontId="6" fillId="0" borderId="0" applyNumberFormat="0" applyProtection="0">
      <alignment horizontal="left" vertical="center" indent="1"/>
    </xf>
    <xf numFmtId="0" fontId="6" fillId="36" borderId="5" applyNumberFormat="0" applyProtection="0">
      <alignment horizontal="left" vertical="top" indent="1"/>
    </xf>
    <xf numFmtId="0" fontId="6" fillId="37" borderId="8" applyNumberFormat="0">
      <protection locked="0"/>
    </xf>
    <xf numFmtId="4" fontId="17" fillId="38" borderId="5" applyNumberFormat="0" applyProtection="0">
      <alignment vertical="center"/>
    </xf>
    <xf numFmtId="4" fontId="19" fillId="38" borderId="5" applyNumberFormat="0" applyProtection="0">
      <alignment vertical="center"/>
    </xf>
    <xf numFmtId="4" fontId="17" fillId="38" borderId="5" applyNumberFormat="0" applyProtection="0">
      <alignment horizontal="left" vertical="center" indent="1"/>
    </xf>
    <xf numFmtId="0" fontId="17" fillId="38" borderId="5" applyNumberFormat="0" applyProtection="0">
      <alignment horizontal="left" vertical="top" indent="1"/>
    </xf>
    <xf numFmtId="4" fontId="17" fillId="36" borderId="5" applyNumberFormat="0" applyProtection="0">
      <alignment horizontal="right" vertical="center"/>
    </xf>
    <xf numFmtId="4" fontId="19" fillId="36" borderId="5" applyNumberFormat="0" applyProtection="0">
      <alignment horizontal="right" vertical="center"/>
    </xf>
    <xf numFmtId="4" fontId="17" fillId="31" borderId="5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6" fillId="18" borderId="6" applyNumberFormat="0" applyProtection="0">
      <alignment horizontal="left" vertical="center" indent="1"/>
    </xf>
    <xf numFmtId="0" fontId="20" fillId="0" borderId="0"/>
    <xf numFmtId="4" fontId="21" fillId="3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3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10" fontId="6" fillId="0" borderId="9" applyFont="0" applyFill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3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10" fontId="6" fillId="0" borderId="10" applyFon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center" wrapText="1"/>
    </xf>
    <xf numFmtId="0" fontId="9" fillId="0" borderId="0" applyNumberFormat="0" applyFill="0" applyBorder="0" applyProtection="0">
      <alignment horizontal="center" wrapText="1"/>
    </xf>
    <xf numFmtId="0" fontId="9" fillId="0" borderId="0" applyNumberFormat="0" applyFill="0" applyBorder="0" applyProtection="0">
      <alignment horizontal="center" wrapText="1"/>
    </xf>
    <xf numFmtId="41" fontId="14" fillId="0" borderId="0" applyFont="0" applyFill="0" applyBorder="0" applyAlignment="0" applyProtection="0"/>
    <xf numFmtId="0" fontId="2" fillId="0" borderId="0"/>
    <xf numFmtId="0" fontId="43" fillId="0" borderId="0"/>
    <xf numFmtId="0" fontId="1" fillId="0" borderId="0"/>
  </cellStyleXfs>
  <cellXfs count="171">
    <xf numFmtId="0" fontId="0" fillId="0" borderId="0" xfId="0"/>
    <xf numFmtId="0" fontId="4" fillId="0" borderId="0" xfId="0" applyFont="1"/>
    <xf numFmtId="37" fontId="0" fillId="0" borderId="0" xfId="0" applyNumberFormat="1"/>
    <xf numFmtId="37" fontId="4" fillId="0" borderId="0" xfId="0" applyNumberFormat="1" applyFont="1" applyAlignment="1">
      <alignment horizontal="center"/>
    </xf>
    <xf numFmtId="37" fontId="4" fillId="0" borderId="0" xfId="0" quotePrefix="1" applyNumberFormat="1" applyFont="1" applyAlignment="1">
      <alignment horizontal="center"/>
    </xf>
    <xf numFmtId="0" fontId="4" fillId="0" borderId="1" xfId="0" applyFont="1" applyBorder="1"/>
    <xf numFmtId="37" fontId="4" fillId="0" borderId="1" xfId="0" quotePrefix="1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7" fontId="0" fillId="0" borderId="0" xfId="0" applyNumberFormat="1" applyFill="1"/>
    <xf numFmtId="37" fontId="0" fillId="0" borderId="2" xfId="0" applyNumberFormat="1" applyFill="1" applyBorder="1"/>
    <xf numFmtId="37" fontId="0" fillId="0" borderId="0" xfId="0" applyNumberFormat="1" applyFill="1" applyBorder="1"/>
    <xf numFmtId="0" fontId="0" fillId="0" borderId="0" xfId="0" applyFill="1"/>
    <xf numFmtId="37" fontId="0" fillId="0" borderId="2" xfId="0" applyNumberFormat="1" applyBorder="1"/>
    <xf numFmtId="37" fontId="5" fillId="0" borderId="0" xfId="1" applyNumberFormat="1" applyFont="1" applyBorder="1"/>
    <xf numFmtId="0" fontId="5" fillId="0" borderId="0" xfId="1"/>
    <xf numFmtId="37" fontId="5" fillId="0" borderId="0" xfId="1" applyNumberFormat="1"/>
    <xf numFmtId="43" fontId="0" fillId="0" borderId="0" xfId="44" applyFont="1"/>
    <xf numFmtId="37" fontId="5" fillId="0" borderId="10" xfId="1" applyNumberFormat="1" applyBorder="1"/>
    <xf numFmtId="0" fontId="24" fillId="0" borderId="9" xfId="1" quotePrefix="1" applyFont="1" applyBorder="1" applyAlignment="1">
      <alignment horizontal="center"/>
    </xf>
    <xf numFmtId="0" fontId="24" fillId="0" borderId="9" xfId="1" quotePrefix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37" fontId="5" fillId="0" borderId="9" xfId="1" applyNumberFormat="1" applyBorder="1"/>
    <xf numFmtId="0" fontId="24" fillId="0" borderId="0" xfId="1" applyFont="1"/>
    <xf numFmtId="37" fontId="25" fillId="0" borderId="11" xfId="1" applyNumberFormat="1" applyFont="1" applyBorder="1"/>
    <xf numFmtId="0" fontId="25" fillId="0" borderId="0" xfId="1" applyFont="1"/>
    <xf numFmtId="37" fontId="25" fillId="0" borderId="0" xfId="1" applyNumberFormat="1" applyFont="1"/>
    <xf numFmtId="37" fontId="5" fillId="40" borderId="0" xfId="1" applyNumberFormat="1" applyFill="1"/>
    <xf numFmtId="37" fontId="5" fillId="41" borderId="0" xfId="1" applyNumberFormat="1" applyFill="1"/>
    <xf numFmtId="0" fontId="24" fillId="0" borderId="12" xfId="1" quotePrefix="1" applyFont="1" applyBorder="1" applyAlignment="1">
      <alignment horizontal="center"/>
    </xf>
    <xf numFmtId="37" fontId="24" fillId="0" borderId="12" xfId="1" applyNumberFormat="1" applyFont="1" applyBorder="1"/>
    <xf numFmtId="37" fontId="5" fillId="0" borderId="0" xfId="1" applyNumberFormat="1" applyAlignment="1">
      <alignment horizontal="center"/>
    </xf>
    <xf numFmtId="37" fontId="25" fillId="0" borderId="0" xfId="1" applyNumberFormat="1" applyFont="1" applyFill="1"/>
    <xf numFmtId="37" fontId="25" fillId="0" borderId="0" xfId="1" applyNumberFormat="1" applyFont="1" applyAlignment="1">
      <alignment horizontal="center"/>
    </xf>
    <xf numFmtId="37" fontId="5" fillId="0" borderId="0" xfId="1" quotePrefix="1" applyNumberFormat="1" applyAlignment="1">
      <alignment horizontal="center"/>
    </xf>
    <xf numFmtId="37" fontId="24" fillId="0" borderId="12" xfId="1" applyNumberFormat="1" applyFont="1" applyBorder="1" applyAlignment="1">
      <alignment horizontal="center"/>
    </xf>
    <xf numFmtId="37" fontId="5" fillId="0" borderId="0" xfId="1" applyNumberFormat="1" applyFont="1"/>
    <xf numFmtId="0" fontId="26" fillId="0" borderId="0" xfId="1" applyFont="1" applyAlignment="1">
      <alignment horizontal="center"/>
    </xf>
    <xf numFmtId="0" fontId="24" fillId="0" borderId="12" xfId="1" applyFont="1" applyBorder="1" applyAlignment="1">
      <alignment horizontal="center"/>
    </xf>
    <xf numFmtId="0" fontId="24" fillId="0" borderId="12" xfId="1" applyFont="1" applyBorder="1"/>
    <xf numFmtId="37" fontId="5" fillId="0" borderId="0" xfId="1" applyNumberFormat="1" applyFill="1"/>
    <xf numFmtId="0" fontId="27" fillId="0" borderId="0" xfId="130" applyFont="1"/>
    <xf numFmtId="0" fontId="14" fillId="0" borderId="0" xfId="130"/>
    <xf numFmtId="37" fontId="14" fillId="0" borderId="0" xfId="130" applyNumberFormat="1"/>
    <xf numFmtId="0" fontId="27" fillId="0" borderId="12" xfId="130" applyFont="1" applyBorder="1" applyAlignment="1">
      <alignment horizontal="center"/>
    </xf>
    <xf numFmtId="0" fontId="28" fillId="0" borderId="1" xfId="130" applyFont="1" applyBorder="1" applyAlignment="1">
      <alignment horizontal="center"/>
    </xf>
    <xf numFmtId="0" fontId="14" fillId="0" borderId="0" xfId="130" quotePrefix="1" applyAlignment="1">
      <alignment horizontal="center"/>
    </xf>
    <xf numFmtId="0" fontId="14" fillId="0" borderId="0" xfId="130" quotePrefix="1" applyNumberFormat="1" applyAlignment="1">
      <alignment horizontal="center"/>
    </xf>
    <xf numFmtId="41" fontId="0" fillId="0" borderId="0" xfId="222" applyFont="1"/>
    <xf numFmtId="0" fontId="14" fillId="0" borderId="0" xfId="130" applyAlignment="1">
      <alignment horizontal="center"/>
    </xf>
    <xf numFmtId="41" fontId="0" fillId="0" borderId="10" xfId="222" applyFont="1" applyBorder="1"/>
    <xf numFmtId="0" fontId="27" fillId="0" borderId="0" xfId="130" applyFont="1" applyAlignment="1">
      <alignment horizontal="center"/>
    </xf>
    <xf numFmtId="41" fontId="27" fillId="0" borderId="11" xfId="222" applyFont="1" applyBorder="1"/>
    <xf numFmtId="41" fontId="27" fillId="0" borderId="10" xfId="222" applyFont="1" applyBorder="1"/>
    <xf numFmtId="167" fontId="29" fillId="0" borderId="12" xfId="27" applyNumberFormat="1" applyFont="1" applyBorder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7" fillId="0" borderId="12" xfId="0" applyFont="1" applyBorder="1" applyAlignment="1">
      <alignment horizontal="center"/>
    </xf>
    <xf numFmtId="37" fontId="0" fillId="0" borderId="10" xfId="0" applyNumberFormat="1" applyBorder="1"/>
    <xf numFmtId="37" fontId="0" fillId="0" borderId="0" xfId="0" applyNumberFormat="1" applyBorder="1"/>
    <xf numFmtId="37" fontId="0" fillId="0" borderId="11" xfId="0" applyNumberFormat="1" applyBorder="1"/>
    <xf numFmtId="0" fontId="5" fillId="0" borderId="0" xfId="1" applyFont="1" applyAlignment="1">
      <alignment horizontal="left"/>
    </xf>
    <xf numFmtId="37" fontId="5" fillId="0" borderId="10" xfId="1" applyNumberFormat="1" applyFont="1" applyBorder="1"/>
    <xf numFmtId="168" fontId="5" fillId="0" borderId="0" xfId="44" applyNumberFormat="1" applyFont="1"/>
    <xf numFmtId="43" fontId="5" fillId="0" borderId="10" xfId="44" applyFont="1" applyFill="1" applyBorder="1"/>
    <xf numFmtId="37" fontId="5" fillId="0" borderId="0" xfId="1" applyNumberFormat="1" applyFont="1" applyFill="1" applyBorder="1"/>
    <xf numFmtId="37" fontId="5" fillId="0" borderId="10" xfId="1" applyNumberFormat="1" applyFont="1" applyFill="1" applyBorder="1"/>
    <xf numFmtId="0" fontId="5" fillId="0" borderId="0" xfId="1" quotePrefix="1" applyFont="1" applyAlignment="1">
      <alignment horizontal="center"/>
    </xf>
    <xf numFmtId="37" fontId="24" fillId="0" borderId="17" xfId="1" applyNumberFormat="1" applyFont="1" applyBorder="1" applyAlignment="1">
      <alignment horizontal="center"/>
    </xf>
    <xf numFmtId="37" fontId="24" fillId="0" borderId="1" xfId="1" applyNumberFormat="1" applyFont="1" applyBorder="1" applyAlignment="1">
      <alignment horizontal="center"/>
    </xf>
    <xf numFmtId="37" fontId="24" fillId="0" borderId="16" xfId="1" applyNumberFormat="1" applyFont="1" applyBorder="1" applyAlignment="1">
      <alignment horizontal="center"/>
    </xf>
    <xf numFmtId="37" fontId="24" fillId="0" borderId="0" xfId="1" applyNumberFormat="1" applyFont="1" applyBorder="1" applyAlignment="1">
      <alignment horizontal="center"/>
    </xf>
    <xf numFmtId="37" fontId="24" fillId="0" borderId="13" xfId="1" applyNumberFormat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37" fontId="24" fillId="0" borderId="19" xfId="1" applyNumberFormat="1" applyFont="1" applyBorder="1" applyAlignment="1">
      <alignment horizontal="center"/>
    </xf>
    <xf numFmtId="37" fontId="5" fillId="0" borderId="2" xfId="1" applyNumberFormat="1" applyFont="1" applyBorder="1"/>
    <xf numFmtId="37" fontId="5" fillId="0" borderId="20" xfId="1" applyNumberFormat="1" applyFont="1" applyBorder="1"/>
    <xf numFmtId="37" fontId="24" fillId="0" borderId="2" xfId="1" applyNumberFormat="1" applyFont="1" applyBorder="1" applyAlignment="1">
      <alignment horizontal="center"/>
    </xf>
    <xf numFmtId="37" fontId="24" fillId="0" borderId="20" xfId="1" applyNumberFormat="1" applyFont="1" applyBorder="1" applyAlignment="1">
      <alignment horizontal="center"/>
    </xf>
    <xf numFmtId="37" fontId="24" fillId="0" borderId="18" xfId="1" applyNumberFormat="1" applyFont="1" applyBorder="1" applyAlignment="1">
      <alignment horizontal="center"/>
    </xf>
    <xf numFmtId="0" fontId="5" fillId="0" borderId="19" xfId="1" applyFont="1" applyBorder="1"/>
    <xf numFmtId="0" fontId="5" fillId="0" borderId="20" xfId="1" applyFont="1" applyBorder="1"/>
    <xf numFmtId="37" fontId="24" fillId="0" borderId="21" xfId="1" applyNumberFormat="1" applyFont="1" applyBorder="1" applyAlignment="1">
      <alignment horizontal="center"/>
    </xf>
    <xf numFmtId="37" fontId="5" fillId="0" borderId="0" xfId="1" quotePrefix="1" applyNumberFormat="1" applyFont="1" applyBorder="1" applyAlignment="1">
      <alignment horizontal="center"/>
    </xf>
    <xf numFmtId="37" fontId="5" fillId="0" borderId="0" xfId="1" applyNumberFormat="1" applyFont="1" applyBorder="1" applyAlignment="1">
      <alignment horizontal="center"/>
    </xf>
    <xf numFmtId="37" fontId="24" fillId="0" borderId="17" xfId="1" quotePrefix="1" applyNumberFormat="1" applyFont="1" applyBorder="1" applyAlignment="1">
      <alignment horizontal="center"/>
    </xf>
    <xf numFmtId="0" fontId="24" fillId="0" borderId="16" xfId="1" applyFont="1" applyBorder="1"/>
    <xf numFmtId="37" fontId="24" fillId="0" borderId="19" xfId="1" quotePrefix="1" applyNumberFormat="1" applyFont="1" applyBorder="1" applyAlignment="1">
      <alignment horizontal="center"/>
    </xf>
    <xf numFmtId="0" fontId="24" fillId="0" borderId="20" xfId="1" applyFont="1" applyBorder="1"/>
    <xf numFmtId="0" fontId="24" fillId="0" borderId="0" xfId="1" applyFont="1" applyAlignment="1">
      <alignment horizontal="left"/>
    </xf>
    <xf numFmtId="39" fontId="5" fillId="0" borderId="0" xfId="1" applyNumberFormat="1" applyFont="1"/>
    <xf numFmtId="39" fontId="5" fillId="39" borderId="10" xfId="44" applyNumberFormat="1" applyFont="1" applyFill="1" applyBorder="1"/>
    <xf numFmtId="39" fontId="5" fillId="0" borderId="0" xfId="1" applyNumberFormat="1"/>
    <xf numFmtId="37" fontId="24" fillId="0" borderId="16" xfId="1" applyNumberFormat="1" applyFont="1" applyBorder="1"/>
    <xf numFmtId="37" fontId="24" fillId="0" borderId="20" xfId="1" applyNumberFormat="1" applyFont="1" applyBorder="1"/>
    <xf numFmtId="37" fontId="30" fillId="0" borderId="0" xfId="0" applyNumberFormat="1" applyFont="1"/>
    <xf numFmtId="0" fontId="27" fillId="0" borderId="0" xfId="0" applyFont="1" applyFill="1" applyAlignment="1"/>
    <xf numFmtId="0" fontId="14" fillId="0" borderId="0" xfId="130" applyFill="1"/>
    <xf numFmtId="37" fontId="14" fillId="0" borderId="0" xfId="130" applyNumberFormat="1" applyFill="1"/>
    <xf numFmtId="37" fontId="31" fillId="0" borderId="0" xfId="0" applyNumberFormat="1" applyFont="1"/>
    <xf numFmtId="0" fontId="31" fillId="0" borderId="0" xfId="0" applyFont="1"/>
    <xf numFmtId="37" fontId="31" fillId="0" borderId="2" xfId="0" applyNumberFormat="1" applyFont="1" applyBorder="1"/>
    <xf numFmtId="37" fontId="33" fillId="0" borderId="0" xfId="0" applyNumberFormat="1" applyFont="1" applyAlignment="1">
      <alignment horizontal="center"/>
    </xf>
    <xf numFmtId="37" fontId="34" fillId="0" borderId="0" xfId="0" applyNumberFormat="1" applyFont="1" applyAlignment="1">
      <alignment horizontal="center"/>
    </xf>
    <xf numFmtId="37" fontId="32" fillId="0" borderId="11" xfId="0" applyNumberFormat="1" applyFont="1" applyBorder="1"/>
    <xf numFmtId="0" fontId="35" fillId="0" borderId="0" xfId="0" applyFont="1"/>
    <xf numFmtId="37" fontId="36" fillId="0" borderId="0" xfId="0" quotePrefix="1" applyNumberFormat="1" applyFont="1" applyAlignment="1">
      <alignment horizontal="center"/>
    </xf>
    <xf numFmtId="0" fontId="31" fillId="42" borderId="0" xfId="0" applyFont="1" applyFill="1"/>
    <xf numFmtId="49" fontId="37" fillId="0" borderId="0" xfId="223" applyNumberFormat="1" applyFont="1" applyAlignment="1">
      <alignment horizontal="left" wrapText="1"/>
    </xf>
    <xf numFmtId="49" fontId="37" fillId="0" borderId="0" xfId="223" applyNumberFormat="1" applyFont="1" applyAlignment="1">
      <alignment horizontal="right" wrapText="1"/>
    </xf>
    <xf numFmtId="169" fontId="38" fillId="0" borderId="0" xfId="223" applyNumberFormat="1" applyFont="1" applyAlignment="1">
      <alignment horizontal="left"/>
    </xf>
    <xf numFmtId="169" fontId="37" fillId="0" borderId="0" xfId="223" applyNumberFormat="1" applyFont="1" applyAlignment="1">
      <alignment horizontal="right"/>
    </xf>
    <xf numFmtId="169" fontId="37" fillId="0" borderId="0" xfId="223" applyNumberFormat="1" applyFont="1" applyAlignment="1">
      <alignment horizontal="left"/>
    </xf>
    <xf numFmtId="169" fontId="37" fillId="43" borderId="0" xfId="223" applyNumberFormat="1" applyFont="1" applyFill="1" applyAlignment="1">
      <alignment horizontal="left"/>
    </xf>
    <xf numFmtId="169" fontId="37" fillId="43" borderId="0" xfId="223" applyNumberFormat="1" applyFont="1" applyFill="1" applyAlignment="1">
      <alignment horizontal="right"/>
    </xf>
    <xf numFmtId="169" fontId="37" fillId="41" borderId="0" xfId="223" applyNumberFormat="1" applyFont="1" applyFill="1" applyAlignment="1">
      <alignment horizontal="left"/>
    </xf>
    <xf numFmtId="169" fontId="37" fillId="41" borderId="0" xfId="223" applyNumberFormat="1" applyFont="1" applyFill="1" applyAlignment="1">
      <alignment horizontal="right"/>
    </xf>
    <xf numFmtId="169" fontId="37" fillId="0" borderId="0" xfId="223" applyNumberFormat="1" applyFont="1" applyFill="1" applyAlignment="1">
      <alignment horizontal="left"/>
    </xf>
    <xf numFmtId="169" fontId="37" fillId="0" borderId="0" xfId="223" applyNumberFormat="1" applyFont="1" applyFill="1" applyAlignment="1">
      <alignment horizontal="right"/>
    </xf>
    <xf numFmtId="169" fontId="39" fillId="0" borderId="0" xfId="223" applyNumberFormat="1" applyFont="1" applyAlignment="1">
      <alignment horizontal="left"/>
    </xf>
    <xf numFmtId="169" fontId="40" fillId="0" borderId="0" xfId="223" applyNumberFormat="1" applyFont="1" applyAlignment="1">
      <alignment horizontal="left"/>
    </xf>
    <xf numFmtId="0" fontId="2" fillId="0" borderId="0" xfId="223"/>
    <xf numFmtId="22" fontId="2" fillId="0" borderId="0" xfId="223" applyNumberFormat="1"/>
    <xf numFmtId="169" fontId="41" fillId="0" borderId="0" xfId="223" applyNumberFormat="1" applyFont="1" applyAlignment="1">
      <alignment horizontal="left"/>
    </xf>
    <xf numFmtId="169" fontId="42" fillId="0" borderId="0" xfId="223" applyNumberFormat="1" applyFont="1" applyAlignment="1">
      <alignment horizontal="left"/>
    </xf>
    <xf numFmtId="37" fontId="0" fillId="41" borderId="0" xfId="0" applyNumberFormat="1" applyFill="1"/>
    <xf numFmtId="37" fontId="0" fillId="41" borderId="2" xfId="0" applyNumberFormat="1" applyFill="1" applyBorder="1"/>
    <xf numFmtId="37" fontId="31" fillId="41" borderId="2" xfId="0" applyNumberFormat="1" applyFont="1" applyFill="1" applyBorder="1"/>
    <xf numFmtId="49" fontId="37" fillId="0" borderId="0" xfId="225" applyNumberFormat="1" applyFont="1" applyAlignment="1">
      <alignment horizontal="left" wrapText="1"/>
    </xf>
    <xf numFmtId="49" fontId="37" fillId="0" borderId="0" xfId="225" applyNumberFormat="1" applyFont="1" applyAlignment="1">
      <alignment horizontal="right" wrapText="1"/>
    </xf>
    <xf numFmtId="169" fontId="38" fillId="0" borderId="0" xfId="225" applyNumberFormat="1" applyFont="1" applyAlignment="1">
      <alignment horizontal="left"/>
    </xf>
    <xf numFmtId="169" fontId="37" fillId="0" borderId="0" xfId="225" applyNumberFormat="1" applyFont="1" applyAlignment="1">
      <alignment horizontal="right"/>
    </xf>
    <xf numFmtId="169" fontId="37" fillId="0" borderId="0" xfId="225" applyNumberFormat="1" applyFont="1" applyAlignment="1">
      <alignment horizontal="left"/>
    </xf>
    <xf numFmtId="169" fontId="40" fillId="43" borderId="12" xfId="225" applyNumberFormat="1" applyFont="1" applyFill="1" applyBorder="1" applyAlignment="1">
      <alignment horizontal="left"/>
    </xf>
    <xf numFmtId="169" fontId="40" fillId="43" borderId="12" xfId="225" applyNumberFormat="1" applyFont="1" applyFill="1" applyBorder="1" applyAlignment="1">
      <alignment horizontal="right"/>
    </xf>
    <xf numFmtId="169" fontId="37" fillId="43" borderId="0" xfId="225" applyNumberFormat="1" applyFont="1" applyFill="1" applyAlignment="1">
      <alignment horizontal="left"/>
    </xf>
    <xf numFmtId="169" fontId="37" fillId="43" borderId="0" xfId="225" applyNumberFormat="1" applyFont="1" applyFill="1" applyAlignment="1">
      <alignment horizontal="right"/>
    </xf>
    <xf numFmtId="169" fontId="40" fillId="44" borderId="12" xfId="225" applyNumberFormat="1" applyFont="1" applyFill="1" applyBorder="1" applyAlignment="1">
      <alignment horizontal="left"/>
    </xf>
    <xf numFmtId="169" fontId="40" fillId="44" borderId="12" xfId="225" applyNumberFormat="1" applyFont="1" applyFill="1" applyBorder="1" applyAlignment="1">
      <alignment horizontal="right"/>
    </xf>
    <xf numFmtId="169" fontId="37" fillId="41" borderId="0" xfId="225" applyNumberFormat="1" applyFont="1" applyFill="1" applyAlignment="1">
      <alignment horizontal="left"/>
    </xf>
    <xf numFmtId="169" fontId="37" fillId="41" borderId="0" xfId="225" applyNumberFormat="1" applyFont="1" applyFill="1" applyAlignment="1">
      <alignment horizontal="right"/>
    </xf>
    <xf numFmtId="169" fontId="40" fillId="42" borderId="12" xfId="225" applyNumberFormat="1" applyFont="1" applyFill="1" applyBorder="1" applyAlignment="1">
      <alignment horizontal="left"/>
    </xf>
    <xf numFmtId="169" fontId="40" fillId="42" borderId="12" xfId="225" applyNumberFormat="1" applyFont="1" applyFill="1" applyBorder="1" applyAlignment="1">
      <alignment horizontal="right"/>
    </xf>
    <xf numFmtId="169" fontId="37" fillId="42" borderId="0" xfId="225" applyNumberFormat="1" applyFont="1" applyFill="1" applyAlignment="1">
      <alignment horizontal="left"/>
    </xf>
    <xf numFmtId="169" fontId="37" fillId="42" borderId="0" xfId="225" applyNumberFormat="1" applyFont="1" applyFill="1" applyAlignment="1">
      <alignment horizontal="right"/>
    </xf>
    <xf numFmtId="0" fontId="28" fillId="0" borderId="0" xfId="0" applyFont="1" applyAlignment="1">
      <alignment horizontal="center"/>
    </xf>
    <xf numFmtId="0" fontId="24" fillId="0" borderId="9" xfId="1" quotePrefix="1" applyNumberFormat="1" applyFont="1" applyBorder="1" applyAlignment="1">
      <alignment horizontal="center"/>
    </xf>
    <xf numFmtId="37" fontId="24" fillId="0" borderId="15" xfId="1" applyNumberFormat="1" applyFont="1" applyBorder="1" applyAlignment="1">
      <alignment horizontal="center"/>
    </xf>
    <xf numFmtId="37" fontId="24" fillId="0" borderId="12" xfId="1" applyNumberFormat="1" applyFont="1" applyBorder="1" applyAlignment="1">
      <alignment horizontal="center"/>
    </xf>
    <xf numFmtId="37" fontId="24" fillId="0" borderId="14" xfId="1" applyNumberFormat="1" applyFont="1" applyBorder="1" applyAlignment="1">
      <alignment horizontal="center"/>
    </xf>
    <xf numFmtId="0" fontId="24" fillId="0" borderId="21" xfId="1" applyNumberFormat="1" applyFont="1" applyBorder="1" applyAlignment="1">
      <alignment horizontal="center" vertical="center" wrapText="1"/>
    </xf>
    <xf numFmtId="0" fontId="24" fillId="0" borderId="18" xfId="1" applyNumberFormat="1" applyFont="1" applyBorder="1" applyAlignment="1">
      <alignment horizontal="center" vertical="center" wrapText="1"/>
    </xf>
    <xf numFmtId="0" fontId="24" fillId="0" borderId="13" xfId="1" applyNumberFormat="1" applyFont="1" applyBorder="1" applyAlignment="1">
      <alignment horizontal="center" vertical="center" wrapText="1"/>
    </xf>
    <xf numFmtId="39" fontId="24" fillId="0" borderId="21" xfId="1" applyNumberFormat="1" applyFont="1" applyBorder="1" applyAlignment="1">
      <alignment horizontal="center" vertical="center" wrapText="1"/>
    </xf>
    <xf numFmtId="39" fontId="24" fillId="0" borderId="18" xfId="1" applyNumberFormat="1" applyFont="1" applyBorder="1" applyAlignment="1">
      <alignment horizontal="center" vertical="center" wrapText="1"/>
    </xf>
    <xf numFmtId="39" fontId="24" fillId="0" borderId="13" xfId="1" applyNumberFormat="1" applyFont="1" applyBorder="1" applyAlignment="1">
      <alignment horizontal="center" vertical="center" wrapText="1"/>
    </xf>
    <xf numFmtId="0" fontId="44" fillId="0" borderId="0" xfId="223" applyFont="1"/>
    <xf numFmtId="169" fontId="40" fillId="0" borderId="0" xfId="223" applyNumberFormat="1" applyFont="1" applyAlignment="1">
      <alignment horizontal="right"/>
    </xf>
    <xf numFmtId="0" fontId="24" fillId="0" borderId="0" xfId="1" applyFont="1" applyAlignment="1">
      <alignment horizontal="center"/>
    </xf>
    <xf numFmtId="37" fontId="24" fillId="0" borderId="0" xfId="1" applyNumberFormat="1" applyFont="1" applyBorder="1"/>
    <xf numFmtId="37" fontId="4" fillId="0" borderId="0" xfId="0" applyNumberFormat="1" applyFont="1"/>
    <xf numFmtId="169" fontId="40" fillId="0" borderId="0" xfId="225" applyNumberFormat="1" applyFont="1" applyAlignment="1">
      <alignment horizontal="left"/>
    </xf>
    <xf numFmtId="169" fontId="40" fillId="0" borderId="0" xfId="225" applyNumberFormat="1" applyFont="1" applyAlignment="1">
      <alignment horizontal="right"/>
    </xf>
    <xf numFmtId="37" fontId="27" fillId="0" borderId="0" xfId="130" applyNumberFormat="1" applyFont="1"/>
    <xf numFmtId="0" fontId="32" fillId="0" borderId="0" xfId="0" applyFont="1"/>
    <xf numFmtId="37" fontId="24" fillId="0" borderId="0" xfId="1" applyNumberFormat="1" applyFont="1" applyBorder="1" applyAlignment="1">
      <alignment horizontal="left"/>
    </xf>
    <xf numFmtId="39" fontId="24" fillId="0" borderId="0" xfId="1" applyNumberFormat="1" applyFont="1" applyAlignment="1">
      <alignment horizontal="left"/>
    </xf>
  </cellXfs>
  <cellStyles count="226">
    <cellStyle name="=C:\WINNT35\SYSTEM32\COMMAND.COM" xfId="2"/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BoldUnderlineNumber" xfId="21"/>
    <cellStyle name="BoldUnderlineNumber 2" xfId="22"/>
    <cellStyle name="BoldUnderlineNumber 3" xfId="23"/>
    <cellStyle name="BoldUnderlineRate" xfId="24"/>
    <cellStyle name="BoldUnderlineRate 2" xfId="25"/>
    <cellStyle name="BoldUnderlineRate 3" xfId="26"/>
    <cellStyle name="ColumnHeader" xfId="27"/>
    <cellStyle name="ColumnHeader 2" xfId="28"/>
    <cellStyle name="ColumnHeader 3" xfId="29"/>
    <cellStyle name="Comma [0] 2" xfId="30"/>
    <cellStyle name="Comma [0] 3" xfId="31"/>
    <cellStyle name="Comma [0] 4" xfId="32"/>
    <cellStyle name="Comma [0] 5" xfId="222"/>
    <cellStyle name="Comma 10" xfId="33"/>
    <cellStyle name="Comma 11" xfId="34"/>
    <cellStyle name="Comma 12" xfId="35"/>
    <cellStyle name="Comma 13" xfId="36"/>
    <cellStyle name="Comma 14" xfId="37"/>
    <cellStyle name="Comma 15" xfId="38"/>
    <cellStyle name="Comma 16" xfId="39"/>
    <cellStyle name="Comma 17" xfId="40"/>
    <cellStyle name="Comma 18" xfId="41"/>
    <cellStyle name="Comma 19" xfId="42"/>
    <cellStyle name="Comma 2" xfId="43"/>
    <cellStyle name="Comma 2 2" xfId="44"/>
    <cellStyle name="Comma 20" xfId="45"/>
    <cellStyle name="Comma 21" xfId="46"/>
    <cellStyle name="Comma 22" xfId="47"/>
    <cellStyle name="Comma 23" xfId="48"/>
    <cellStyle name="Comma 24" xfId="49"/>
    <cellStyle name="Comma 25" xfId="50"/>
    <cellStyle name="Comma 26" xfId="51"/>
    <cellStyle name="Comma 27" xfId="52"/>
    <cellStyle name="Comma 28" xfId="53"/>
    <cellStyle name="Comma 29" xfId="54"/>
    <cellStyle name="Comma 3" xfId="55"/>
    <cellStyle name="Comma 30" xfId="56"/>
    <cellStyle name="Comma 31" xfId="57"/>
    <cellStyle name="Comma 32" xfId="58"/>
    <cellStyle name="Comma 33" xfId="59"/>
    <cellStyle name="Comma 4" xfId="60"/>
    <cellStyle name="Comma 5" xfId="61"/>
    <cellStyle name="Comma 6" xfId="62"/>
    <cellStyle name="Comma 7" xfId="63"/>
    <cellStyle name="Comma 8" xfId="64"/>
    <cellStyle name="Comma 9" xfId="65"/>
    <cellStyle name="Currency [0] 2" xfId="66"/>
    <cellStyle name="Currency [0] 3" xfId="67"/>
    <cellStyle name="Currency [0] 4" xfId="68"/>
    <cellStyle name="Currency [0] 5" xfId="69"/>
    <cellStyle name="Currency 10" xfId="70"/>
    <cellStyle name="Currency 11" xfId="71"/>
    <cellStyle name="Currency 12" xfId="72"/>
    <cellStyle name="Currency 13" xfId="73"/>
    <cellStyle name="Currency 14" xfId="74"/>
    <cellStyle name="Currency 15" xfId="75"/>
    <cellStyle name="Currency 16" xfId="76"/>
    <cellStyle name="Currency 17" xfId="77"/>
    <cellStyle name="Currency 18" xfId="78"/>
    <cellStyle name="Currency 19" xfId="79"/>
    <cellStyle name="Currency 2" xfId="80"/>
    <cellStyle name="Currency 20" xfId="81"/>
    <cellStyle name="Currency 21" xfId="82"/>
    <cellStyle name="Currency 22" xfId="83"/>
    <cellStyle name="Currency 23" xfId="84"/>
    <cellStyle name="Currency 24" xfId="85"/>
    <cellStyle name="Currency 25" xfId="86"/>
    <cellStyle name="Currency 26" xfId="87"/>
    <cellStyle name="Currency 27" xfId="88"/>
    <cellStyle name="Currency 28" xfId="89"/>
    <cellStyle name="Currency 29" xfId="90"/>
    <cellStyle name="Currency 3" xfId="91"/>
    <cellStyle name="Currency 30" xfId="92"/>
    <cellStyle name="Currency 31" xfId="93"/>
    <cellStyle name="Currency 32" xfId="94"/>
    <cellStyle name="Currency 33" xfId="95"/>
    <cellStyle name="Currency 4" xfId="96"/>
    <cellStyle name="Currency 5" xfId="97"/>
    <cellStyle name="Currency 6" xfId="98"/>
    <cellStyle name="Currency 7" xfId="99"/>
    <cellStyle name="Currency 8" xfId="100"/>
    <cellStyle name="Currency 9" xfId="101"/>
    <cellStyle name="DetailIndented" xfId="102"/>
    <cellStyle name="DetailIndented 2" xfId="103"/>
    <cellStyle name="DetailIndented 3" xfId="104"/>
    <cellStyle name="DetailTotalNumber" xfId="105"/>
    <cellStyle name="DetailTotalNumber 2" xfId="106"/>
    <cellStyle name="DetailTotalNumber 3" xfId="107"/>
    <cellStyle name="DetailTotalRate" xfId="108"/>
    <cellStyle name="DetailTotalRate 2" xfId="109"/>
    <cellStyle name="DetailTotalRate 3" xfId="110"/>
    <cellStyle name="Emphasis 1" xfId="111"/>
    <cellStyle name="Emphasis 2" xfId="112"/>
    <cellStyle name="Emphasis 3" xfId="113"/>
    <cellStyle name="GrandTotalNumber" xfId="114"/>
    <cellStyle name="GrandTotalNumber 2" xfId="115"/>
    <cellStyle name="GrandTotalNumber 3" xfId="116"/>
    <cellStyle name="GrandTotalNumber 4" xfId="117"/>
    <cellStyle name="GrandTotalRate" xfId="118"/>
    <cellStyle name="GrandTotalRate 2" xfId="119"/>
    <cellStyle name="GrandTotalRate 3" xfId="120"/>
    <cellStyle name="GrandTotalRate 4" xfId="121"/>
    <cellStyle name="Header" xfId="122"/>
    <cellStyle name="Header 2" xfId="123"/>
    <cellStyle name="Header 3" xfId="124"/>
    <cellStyle name="Italics" xfId="125"/>
    <cellStyle name="Normal" xfId="0" builtinId="0"/>
    <cellStyle name="Normal 10" xfId="225"/>
    <cellStyle name="Normal 2" xfId="1"/>
    <cellStyle name="Normal 2 2" xfId="126"/>
    <cellStyle name="Normal 3" xfId="127"/>
    <cellStyle name="Normal 3 2" xfId="128"/>
    <cellStyle name="Normal 3 3" xfId="129"/>
    <cellStyle name="Normal 4" xfId="130"/>
    <cellStyle name="Normal 4 2" xfId="131"/>
    <cellStyle name="Normal 4 3" xfId="132"/>
    <cellStyle name="Normal 4 4" xfId="133"/>
    <cellStyle name="Normal 5" xfId="134"/>
    <cellStyle name="Normal 6" xfId="135"/>
    <cellStyle name="Normal 7" xfId="136"/>
    <cellStyle name="Normal 8" xfId="223"/>
    <cellStyle name="Normal 9" xfId="224"/>
    <cellStyle name="Percent 2" xfId="137"/>
    <cellStyle name="Percent 3" xfId="138"/>
    <cellStyle name="Percent 4" xfId="139"/>
    <cellStyle name="Percent 5" xfId="140"/>
    <cellStyle name="SAPBEXaggData" xfId="141"/>
    <cellStyle name="SAPBEXaggDataEmph" xfId="142"/>
    <cellStyle name="SAPBEXaggItem" xfId="143"/>
    <cellStyle name="SAPBEXaggItemX" xfId="144"/>
    <cellStyle name="SAPBEXaggItemX 2" xfId="145"/>
    <cellStyle name="SAPBEXchaText" xfId="146"/>
    <cellStyle name="SAPBEXchaText 2" xfId="147"/>
    <cellStyle name="SAPBEXexcBad7" xfId="148"/>
    <cellStyle name="SAPBEXexcBad8" xfId="149"/>
    <cellStyle name="SAPBEXexcBad9" xfId="150"/>
    <cellStyle name="SAPBEXexcCritical4" xfId="151"/>
    <cellStyle name="SAPBEXexcCritical5" xfId="152"/>
    <cellStyle name="SAPBEXexcCritical6" xfId="153"/>
    <cellStyle name="SAPBEXexcGood1" xfId="154"/>
    <cellStyle name="SAPBEXexcGood2" xfId="155"/>
    <cellStyle name="SAPBEXexcGood3" xfId="156"/>
    <cellStyle name="SAPBEXfilterDrill" xfId="157"/>
    <cellStyle name="SAPBEXfilterDrill 2" xfId="158"/>
    <cellStyle name="SAPBEXfilterItem" xfId="159"/>
    <cellStyle name="SAPBEXfilterItem 2" xfId="160"/>
    <cellStyle name="SAPBEXfilterText" xfId="161"/>
    <cellStyle name="SAPBEXformats" xfId="162"/>
    <cellStyle name="SAPBEXheaderItem" xfId="163"/>
    <cellStyle name="SAPBEXheaderItem 2" xfId="164"/>
    <cellStyle name="SAPBEXheaderText" xfId="165"/>
    <cellStyle name="SAPBEXheaderText 2" xfId="166"/>
    <cellStyle name="SAPBEXHLevel0" xfId="167"/>
    <cellStyle name="SAPBEXHLevel0 2" xfId="168"/>
    <cellStyle name="SAPBEXHLevel0X" xfId="169"/>
    <cellStyle name="SAPBEXHLevel1" xfId="170"/>
    <cellStyle name="SAPBEXHLevel1 2" xfId="171"/>
    <cellStyle name="SAPBEXHLevel1X" xfId="172"/>
    <cellStyle name="SAPBEXHLevel2" xfId="173"/>
    <cellStyle name="SAPBEXHLevel2 2" xfId="174"/>
    <cellStyle name="SAPBEXHLevel2X" xfId="175"/>
    <cellStyle name="SAPBEXHLevel3" xfId="176"/>
    <cellStyle name="SAPBEXHLevel3X" xfId="177"/>
    <cellStyle name="SAPBEXinputData" xfId="178"/>
    <cellStyle name="SAPBEXresData" xfId="179"/>
    <cellStyle name="SAPBEXresDataEmph" xfId="180"/>
    <cellStyle name="SAPBEXresItem" xfId="181"/>
    <cellStyle name="SAPBEXresItemX" xfId="182"/>
    <cellStyle name="SAPBEXstdData" xfId="183"/>
    <cellStyle name="SAPBEXstdDataEmph" xfId="184"/>
    <cellStyle name="SAPBEXstdItem" xfId="185"/>
    <cellStyle name="SAPBEXstdItemX" xfId="186"/>
    <cellStyle name="SAPBEXstdItemX 2" xfId="187"/>
    <cellStyle name="SAPBEXtitle" xfId="188"/>
    <cellStyle name="SAPBEXundefined" xfId="189"/>
    <cellStyle name="Sheet Title" xfId="190"/>
    <cellStyle name="SubHeader" xfId="191"/>
    <cellStyle name="SubHeader 2" xfId="192"/>
    <cellStyle name="SubHeader 3" xfId="193"/>
    <cellStyle name="SubTotalNumber" xfId="194"/>
    <cellStyle name="SubTotalNumber 2" xfId="195"/>
    <cellStyle name="SubTotalNumber 3" xfId="196"/>
    <cellStyle name="SubTotalNumber 4" xfId="197"/>
    <cellStyle name="SubTotalRate" xfId="198"/>
    <cellStyle name="SubTotalRate 2" xfId="199"/>
    <cellStyle name="SubTotalRate 3" xfId="200"/>
    <cellStyle name="SubTotalRate 4" xfId="201"/>
    <cellStyle name="TextNumber" xfId="202"/>
    <cellStyle name="TextNumber 2" xfId="203"/>
    <cellStyle name="TextNumber 3" xfId="204"/>
    <cellStyle name="TextRate" xfId="205"/>
    <cellStyle name="TextRate 2" xfId="206"/>
    <cellStyle name="TextRate 3" xfId="207"/>
    <cellStyle name="TotalNumber" xfId="208"/>
    <cellStyle name="TotalNumber 2" xfId="209"/>
    <cellStyle name="TotalNumber 3" xfId="210"/>
    <cellStyle name="TotalNumber 4" xfId="211"/>
    <cellStyle name="TotalRate" xfId="212"/>
    <cellStyle name="TotalRate 2" xfId="213"/>
    <cellStyle name="TotalRate 3" xfId="214"/>
    <cellStyle name="TotalRate 4" xfId="215"/>
    <cellStyle name="TotalText" xfId="216"/>
    <cellStyle name="TotalText 2" xfId="217"/>
    <cellStyle name="TotalText 3" xfId="218"/>
    <cellStyle name="UnitHeader" xfId="219"/>
    <cellStyle name="UnitHeader 2" xfId="220"/>
    <cellStyle name="UnitHeader 3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zoomScale="60" zoomScaleNormal="60" workbookViewId="0">
      <selection activeCell="A3" sqref="A1:XFD3"/>
    </sheetView>
  </sheetViews>
  <sheetFormatPr defaultColWidth="9" defaultRowHeight="14.1" customHeight="1" x14ac:dyDescent="0.25"/>
  <cols>
    <col min="1" max="1" width="16.375" style="104" customWidth="1"/>
    <col min="2" max="2" width="12.125" style="104" bestFit="1" customWidth="1"/>
    <col min="3" max="3" width="10.375" style="104" bestFit="1" customWidth="1"/>
    <col min="4" max="4" width="10.25" style="104" bestFit="1" customWidth="1"/>
    <col min="5" max="5" width="12.125" style="104" bestFit="1" customWidth="1"/>
    <col min="6" max="6" width="4.375" style="104" customWidth="1"/>
    <col min="7" max="7" width="13.375" style="104" bestFit="1" customWidth="1"/>
    <col min="8" max="8" width="11.125" style="104" bestFit="1" customWidth="1"/>
    <col min="9" max="9" width="9.375" style="104" bestFit="1" customWidth="1"/>
    <col min="10" max="11" width="11.125" style="104" bestFit="1" customWidth="1"/>
    <col min="12" max="12" width="4.375" style="104" customWidth="1"/>
    <col min="13" max="13" width="13.375" style="104" bestFit="1" customWidth="1"/>
    <col min="14" max="14" width="11.125" style="104" bestFit="1" customWidth="1"/>
    <col min="15" max="15" width="9.375" style="104" bestFit="1" customWidth="1"/>
    <col min="16" max="17" width="12.125" style="104" bestFit="1" customWidth="1"/>
    <col min="18" max="18" width="9" style="104"/>
    <col min="19" max="20" width="10.25" style="104" bestFit="1" customWidth="1"/>
    <col min="21" max="16384" width="9" style="104"/>
  </cols>
  <sheetData>
    <row r="1" spans="1:17" s="168" customFormat="1" ht="14.1" customHeight="1" x14ac:dyDescent="0.25">
      <c r="A1" s="168" t="s">
        <v>381</v>
      </c>
    </row>
    <row r="2" spans="1:17" s="168" customFormat="1" ht="14.1" customHeight="1" x14ac:dyDescent="0.25">
      <c r="A2" s="168" t="s">
        <v>382</v>
      </c>
    </row>
    <row r="3" spans="1:17" s="168" customFormat="1" ht="14.1" customHeight="1" x14ac:dyDescent="0.25"/>
    <row r="4" spans="1:17" ht="14.1" customHeight="1" x14ac:dyDescent="0.3">
      <c r="A4" s="109" t="s">
        <v>139</v>
      </c>
    </row>
    <row r="5" spans="1:17" ht="14.1" customHeight="1" x14ac:dyDescent="0.3">
      <c r="A5" s="109" t="s">
        <v>140</v>
      </c>
    </row>
    <row r="6" spans="1:17" ht="14.1" customHeight="1" x14ac:dyDescent="0.25">
      <c r="A6" s="110" t="s">
        <v>29</v>
      </c>
      <c r="B6" s="103"/>
      <c r="C6" s="103"/>
      <c r="D6" s="103"/>
      <c r="E6" s="103"/>
      <c r="G6" s="110" t="s">
        <v>34</v>
      </c>
      <c r="H6" s="103"/>
      <c r="I6" s="103"/>
      <c r="J6" s="103"/>
      <c r="K6" s="103"/>
      <c r="M6" s="110" t="s">
        <v>35</v>
      </c>
      <c r="N6" s="103"/>
      <c r="O6" s="103"/>
      <c r="P6" s="103"/>
      <c r="Q6" s="103"/>
    </row>
    <row r="7" spans="1:17" ht="14.1" customHeight="1" x14ac:dyDescent="0.25">
      <c r="A7" s="104" t="s">
        <v>8</v>
      </c>
      <c r="B7" s="103">
        <v>-4949766.0699999928</v>
      </c>
      <c r="C7" s="103">
        <v>3027012</v>
      </c>
      <c r="D7" s="103"/>
      <c r="E7" s="103">
        <v>-1922754.0699999928</v>
      </c>
      <c r="G7" s="104" t="s">
        <v>8</v>
      </c>
      <c r="H7" s="103">
        <v>-1922754.0699999928</v>
      </c>
      <c r="I7" s="103">
        <v>1922754</v>
      </c>
      <c r="J7" s="103"/>
      <c r="K7" s="103">
        <v>-6.9999992847442627E-2</v>
      </c>
      <c r="M7" s="104" t="s">
        <v>8</v>
      </c>
      <c r="N7" s="103">
        <v>-6.9999992847442627E-2</v>
      </c>
      <c r="O7" s="103">
        <v>0</v>
      </c>
      <c r="P7" s="103"/>
      <c r="Q7" s="103">
        <v>-6.9999992847442627E-2</v>
      </c>
    </row>
    <row r="8" spans="1:17" ht="14.1" customHeight="1" x14ac:dyDescent="0.25">
      <c r="A8" s="104" t="s">
        <v>119</v>
      </c>
      <c r="B8" s="103">
        <v>-66780</v>
      </c>
      <c r="C8" s="103">
        <v>25152</v>
      </c>
      <c r="D8" s="103"/>
      <c r="E8" s="103">
        <v>-41628</v>
      </c>
      <c r="G8" s="104" t="s">
        <v>119</v>
      </c>
      <c r="H8" s="103">
        <v>-41628</v>
      </c>
      <c r="I8" s="103">
        <v>25146</v>
      </c>
      <c r="J8" s="103"/>
      <c r="K8" s="103">
        <v>-16482</v>
      </c>
      <c r="M8" s="104" t="s">
        <v>119</v>
      </c>
      <c r="N8" s="103">
        <v>-16482</v>
      </c>
      <c r="O8" s="103">
        <v>16488</v>
      </c>
      <c r="P8" s="103"/>
      <c r="Q8" s="103">
        <v>6</v>
      </c>
    </row>
    <row r="9" spans="1:17" ht="14.1" customHeight="1" x14ac:dyDescent="0.25">
      <c r="A9" s="104" t="s">
        <v>10</v>
      </c>
      <c r="B9" s="103">
        <v>-1493426.4400000004</v>
      </c>
      <c r="C9" s="103">
        <v>121236</v>
      </c>
      <c r="D9" s="103"/>
      <c r="E9" s="103">
        <v>-1372190.4400000004</v>
      </c>
      <c r="G9" s="104" t="s">
        <v>10</v>
      </c>
      <c r="H9" s="103">
        <v>-1372190.4400000004</v>
      </c>
      <c r="I9" s="103">
        <v>155869</v>
      </c>
      <c r="J9" s="103"/>
      <c r="K9" s="103">
        <v>-1216321.4400000004</v>
      </c>
      <c r="M9" s="104" t="s">
        <v>10</v>
      </c>
      <c r="N9" s="103">
        <v>-1216321.4400000004</v>
      </c>
      <c r="O9" s="103">
        <v>155869</v>
      </c>
      <c r="P9" s="103"/>
      <c r="Q9" s="103">
        <v>-1060452.4400000004</v>
      </c>
    </row>
    <row r="10" spans="1:17" ht="14.1" customHeight="1" x14ac:dyDescent="0.25">
      <c r="A10" s="104" t="s">
        <v>375</v>
      </c>
      <c r="B10" s="103">
        <v>0</v>
      </c>
      <c r="C10" s="103"/>
      <c r="D10" s="103"/>
      <c r="E10" s="103">
        <v>0</v>
      </c>
      <c r="G10" s="104" t="s">
        <v>375</v>
      </c>
      <c r="H10" s="103">
        <v>0</v>
      </c>
      <c r="I10" s="103"/>
      <c r="J10" s="103"/>
      <c r="K10" s="103">
        <v>0</v>
      </c>
      <c r="M10" s="104" t="s">
        <v>375</v>
      </c>
      <c r="N10" s="103">
        <v>0</v>
      </c>
      <c r="O10" s="103">
        <v>28417</v>
      </c>
      <c r="P10" s="103">
        <v>-592381</v>
      </c>
      <c r="Q10" s="103">
        <v>-563964</v>
      </c>
    </row>
    <row r="11" spans="1:17" ht="14.1" customHeight="1" x14ac:dyDescent="0.25">
      <c r="A11" s="106" t="s">
        <v>136</v>
      </c>
      <c r="B11" s="105">
        <v>-6509972.5099999933</v>
      </c>
      <c r="C11" s="105">
        <v>3173400</v>
      </c>
      <c r="D11" s="105">
        <v>0</v>
      </c>
      <c r="E11" s="105">
        <v>-3336572.5099999933</v>
      </c>
      <c r="G11" s="106" t="s">
        <v>136</v>
      </c>
      <c r="H11" s="105">
        <v>-3336572.5099999933</v>
      </c>
      <c r="I11" s="105">
        <v>2103769</v>
      </c>
      <c r="J11" s="105">
        <v>0</v>
      </c>
      <c r="K11" s="105">
        <v>-1232803.5099999933</v>
      </c>
      <c r="M11" s="106" t="s">
        <v>136</v>
      </c>
      <c r="N11" s="105">
        <v>-1232803.5099999933</v>
      </c>
      <c r="O11" s="105">
        <v>200774</v>
      </c>
      <c r="P11" s="105">
        <v>-592381</v>
      </c>
      <c r="Q11" s="105">
        <v>-1624410.5099999933</v>
      </c>
    </row>
    <row r="12" spans="1:17" ht="14.1" customHeight="1" x14ac:dyDescent="0.25">
      <c r="A12" s="103"/>
      <c r="B12" s="103"/>
      <c r="C12" s="103"/>
      <c r="D12" s="103"/>
      <c r="E12" s="103"/>
      <c r="G12" s="103"/>
      <c r="H12" s="103"/>
      <c r="I12" s="103"/>
      <c r="J12" s="103"/>
      <c r="K12" s="103"/>
      <c r="M12" s="103"/>
      <c r="N12" s="103"/>
      <c r="O12" s="103"/>
      <c r="P12" s="103"/>
      <c r="Q12" s="103"/>
    </row>
    <row r="13" spans="1:17" ht="14.1" customHeight="1" x14ac:dyDescent="0.25">
      <c r="A13" s="103" t="s">
        <v>31</v>
      </c>
      <c r="B13" s="103">
        <v>-42234946</v>
      </c>
      <c r="C13" s="103">
        <v>1464792</v>
      </c>
      <c r="D13" s="103"/>
      <c r="E13" s="103">
        <v>-40770154</v>
      </c>
      <c r="G13" s="103" t="s">
        <v>31</v>
      </c>
      <c r="H13" s="103">
        <v>-40770154</v>
      </c>
      <c r="I13" s="103">
        <v>1464792</v>
      </c>
      <c r="J13" s="103"/>
      <c r="K13" s="103">
        <v>-39305362</v>
      </c>
      <c r="M13" s="103" t="s">
        <v>31</v>
      </c>
      <c r="N13" s="103">
        <v>-39305362</v>
      </c>
      <c r="O13" s="103">
        <v>1464792</v>
      </c>
      <c r="P13" s="103"/>
      <c r="Q13" s="103">
        <v>-37840570</v>
      </c>
    </row>
    <row r="14" spans="1:17" ht="14.1" customHeight="1" x14ac:dyDescent="0.25">
      <c r="A14" s="103" t="s">
        <v>32</v>
      </c>
      <c r="B14" s="103">
        <v>-17992801</v>
      </c>
      <c r="C14" s="103">
        <v>614268</v>
      </c>
      <c r="D14" s="103"/>
      <c r="E14" s="103">
        <v>-17378533</v>
      </c>
      <c r="G14" s="103" t="s">
        <v>32</v>
      </c>
      <c r="H14" s="103">
        <v>-17378533</v>
      </c>
      <c r="I14" s="103">
        <v>614268</v>
      </c>
      <c r="J14" s="103"/>
      <c r="K14" s="103">
        <v>-16764265</v>
      </c>
      <c r="M14" s="103" t="s">
        <v>32</v>
      </c>
      <c r="N14" s="103">
        <v>-16764265</v>
      </c>
      <c r="O14" s="103">
        <v>614268</v>
      </c>
      <c r="P14" s="103"/>
      <c r="Q14" s="103">
        <v>-16149997</v>
      </c>
    </row>
    <row r="15" spans="1:17" ht="14.1" customHeight="1" x14ac:dyDescent="0.25">
      <c r="A15" s="103" t="s">
        <v>33</v>
      </c>
      <c r="B15" s="103">
        <v>-123523284.00000003</v>
      </c>
      <c r="C15" s="103">
        <v>4125576</v>
      </c>
      <c r="D15" s="103"/>
      <c r="E15" s="103">
        <v>-119397708.00000003</v>
      </c>
      <c r="G15" s="103" t="s">
        <v>33</v>
      </c>
      <c r="H15" s="103">
        <v>-119397708.00000003</v>
      </c>
      <c r="I15" s="103">
        <v>4125576</v>
      </c>
      <c r="J15" s="103"/>
      <c r="K15" s="103">
        <v>-115272132.00000003</v>
      </c>
      <c r="M15" s="103" t="s">
        <v>33</v>
      </c>
      <c r="N15" s="103">
        <v>-115272132.00000003</v>
      </c>
      <c r="O15" s="103">
        <v>4125576</v>
      </c>
      <c r="P15" s="103"/>
      <c r="Q15" s="103">
        <v>-111146556.00000003</v>
      </c>
    </row>
    <row r="16" spans="1:17" ht="14.1" customHeight="1" x14ac:dyDescent="0.25">
      <c r="A16" s="106" t="s">
        <v>137</v>
      </c>
      <c r="B16" s="105">
        <v>-183751031.00000003</v>
      </c>
      <c r="C16" s="105">
        <v>6204636</v>
      </c>
      <c r="D16" s="105">
        <v>0</v>
      </c>
      <c r="E16" s="105">
        <v>-177546395.00000003</v>
      </c>
      <c r="G16" s="106" t="s">
        <v>137</v>
      </c>
      <c r="H16" s="105">
        <v>-177546395.00000003</v>
      </c>
      <c r="I16" s="105">
        <v>6204636</v>
      </c>
      <c r="J16" s="105">
        <v>0</v>
      </c>
      <c r="K16" s="105">
        <v>-171341759.00000003</v>
      </c>
      <c r="M16" s="106" t="s">
        <v>137</v>
      </c>
      <c r="N16" s="105">
        <v>-171341759.00000003</v>
      </c>
      <c r="O16" s="105">
        <v>6204636</v>
      </c>
      <c r="P16" s="105">
        <v>0</v>
      </c>
      <c r="Q16" s="105">
        <v>-165137123.00000003</v>
      </c>
    </row>
    <row r="17" spans="1:20" ht="14.1" customHeight="1" x14ac:dyDescent="0.25">
      <c r="A17" s="103"/>
      <c r="B17" s="103"/>
      <c r="C17" s="103"/>
      <c r="D17" s="103"/>
      <c r="E17" s="103"/>
    </row>
    <row r="18" spans="1:20" ht="14.1" customHeight="1" thickBot="1" x14ac:dyDescent="0.3">
      <c r="A18" s="107" t="s">
        <v>138</v>
      </c>
      <c r="B18" s="108">
        <v>-190261003.51000002</v>
      </c>
      <c r="C18" s="108">
        <v>9378036</v>
      </c>
      <c r="D18" s="108">
        <v>0</v>
      </c>
      <c r="E18" s="108">
        <v>-180882967.51000002</v>
      </c>
      <c r="G18" s="107" t="s">
        <v>138</v>
      </c>
      <c r="H18" s="108">
        <v>-180882967.51000002</v>
      </c>
      <c r="I18" s="108">
        <v>8308405</v>
      </c>
      <c r="J18" s="108">
        <v>0</v>
      </c>
      <c r="K18" s="108">
        <v>-172574562.51000002</v>
      </c>
      <c r="M18" s="107" t="s">
        <v>138</v>
      </c>
      <c r="N18" s="108">
        <v>-172574562.51000002</v>
      </c>
      <c r="O18" s="108">
        <v>6405410</v>
      </c>
      <c r="P18" s="108">
        <v>-592381</v>
      </c>
      <c r="Q18" s="108">
        <v>-166761533.51000002</v>
      </c>
    </row>
    <row r="19" spans="1:20" ht="14.1" customHeight="1" thickTop="1" x14ac:dyDescent="0.25"/>
    <row r="20" spans="1:20" ht="14.1" customHeight="1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20" ht="14.1" customHeight="1" x14ac:dyDescent="0.25">
      <c r="A21" s="110" t="s">
        <v>36</v>
      </c>
      <c r="B21" s="103"/>
      <c r="C21" s="103"/>
      <c r="D21" s="103"/>
      <c r="E21" s="103"/>
      <c r="G21" s="110" t="s">
        <v>37</v>
      </c>
      <c r="H21" s="103"/>
      <c r="I21" s="103"/>
      <c r="J21" s="103"/>
      <c r="K21" s="103"/>
      <c r="M21" s="110" t="s">
        <v>141</v>
      </c>
      <c r="N21" s="103"/>
      <c r="O21" s="103"/>
      <c r="P21" s="103"/>
      <c r="Q21" s="103"/>
    </row>
    <row r="22" spans="1:20" ht="14.1" customHeight="1" x14ac:dyDescent="0.25">
      <c r="A22" s="104" t="s">
        <v>8</v>
      </c>
      <c r="B22" s="103">
        <f>Q7</f>
        <v>-6.9999992847442627E-2</v>
      </c>
      <c r="C22" s="103">
        <f>'ITC Detail'!C54</f>
        <v>0</v>
      </c>
      <c r="D22" s="103"/>
      <c r="E22" s="103">
        <f>SUM(B22:D22)</f>
        <v>-6.9999992847442627E-2</v>
      </c>
      <c r="G22" s="104" t="s">
        <v>8</v>
      </c>
      <c r="H22" s="103">
        <f>E22</f>
        <v>-6.9999992847442627E-2</v>
      </c>
      <c r="I22" s="103">
        <f>'ITC Detail'!C70</f>
        <v>0</v>
      </c>
      <c r="J22" s="103"/>
      <c r="K22" s="103">
        <f>SUM(H22:J22)</f>
        <v>-6.9999992847442627E-2</v>
      </c>
      <c r="M22" s="104" t="s">
        <v>8</v>
      </c>
      <c r="N22" s="103">
        <f>K22</f>
        <v>-6.9999992847442627E-2</v>
      </c>
      <c r="O22" s="103"/>
      <c r="P22" s="103"/>
      <c r="Q22" s="103">
        <f>SUM(N22:P22)</f>
        <v>-6.9999992847442627E-2</v>
      </c>
    </row>
    <row r="23" spans="1:20" ht="14.1" customHeight="1" x14ac:dyDescent="0.25">
      <c r="A23" s="104" t="s">
        <v>119</v>
      </c>
      <c r="B23" s="103">
        <f>Q8</f>
        <v>6</v>
      </c>
      <c r="C23" s="103">
        <f>'ITC Detail'!F54</f>
        <v>-6</v>
      </c>
      <c r="D23" s="103"/>
      <c r="E23" s="103">
        <f>SUM(B23:D23)</f>
        <v>0</v>
      </c>
      <c r="G23" s="104" t="s">
        <v>119</v>
      </c>
      <c r="H23" s="103">
        <f>E23</f>
        <v>0</v>
      </c>
      <c r="I23" s="103">
        <f>'ITC Detail'!F70</f>
        <v>0</v>
      </c>
      <c r="J23" s="103"/>
      <c r="K23" s="103">
        <f>SUM(H23:J23)</f>
        <v>0</v>
      </c>
      <c r="M23" s="104" t="s">
        <v>119</v>
      </c>
      <c r="N23" s="103">
        <f>K23</f>
        <v>0</v>
      </c>
      <c r="O23" s="103"/>
      <c r="P23" s="103"/>
      <c r="Q23" s="103">
        <f>SUM(N23:P23)</f>
        <v>0</v>
      </c>
    </row>
    <row r="24" spans="1:20" ht="14.1" customHeight="1" x14ac:dyDescent="0.25">
      <c r="A24" s="104" t="s">
        <v>10</v>
      </c>
      <c r="B24" s="103">
        <f>Q9</f>
        <v>-1060452.4400000004</v>
      </c>
      <c r="C24" s="103">
        <f>'ITC Detail'!G54</f>
        <v>155869</v>
      </c>
      <c r="D24" s="103"/>
      <c r="E24" s="103">
        <f>SUM(B24:D24)</f>
        <v>-904583.44000000041</v>
      </c>
      <c r="G24" s="104" t="s">
        <v>10</v>
      </c>
      <c r="H24" s="103">
        <f>E24</f>
        <v>-904583.44000000041</v>
      </c>
      <c r="I24" s="103">
        <f>'ITC Detail'!G70</f>
        <v>164530</v>
      </c>
      <c r="J24" s="103"/>
      <c r="K24" s="103">
        <f>SUM(H24:J24)</f>
        <v>-740053.44000000041</v>
      </c>
      <c r="M24" s="104" t="s">
        <v>10</v>
      </c>
      <c r="N24" s="103">
        <f>K24</f>
        <v>-740053.44000000041</v>
      </c>
      <c r="O24" s="103">
        <f>'ITC Detail'!G86</f>
        <v>164532</v>
      </c>
      <c r="P24" s="103"/>
      <c r="Q24" s="103">
        <f>SUM(N24:P24)</f>
        <v>-575521.44000000041</v>
      </c>
    </row>
    <row r="25" spans="1:20" ht="14.1" customHeight="1" x14ac:dyDescent="0.25">
      <c r="A25" s="104" t="s">
        <v>375</v>
      </c>
      <c r="B25" s="103">
        <f>Q10</f>
        <v>-563964</v>
      </c>
      <c r="C25" s="103">
        <f>'ITC Detail'!H54</f>
        <v>254618</v>
      </c>
      <c r="D25" s="103">
        <f>'ITC Detail'!M54</f>
        <v>-1561186</v>
      </c>
      <c r="E25" s="103">
        <f>SUM(B25:D25)</f>
        <v>-1870532</v>
      </c>
      <c r="G25" s="104" t="s">
        <v>375</v>
      </c>
      <c r="H25" s="103">
        <f>E25</f>
        <v>-1870532</v>
      </c>
      <c r="I25" s="103">
        <f>'ITC Detail'!H70</f>
        <v>444059</v>
      </c>
      <c r="J25" s="103">
        <f>'ITC Detail'!M70</f>
        <v>-800622</v>
      </c>
      <c r="K25" s="103">
        <f>SUM(H25:J25)</f>
        <v>-2227095</v>
      </c>
      <c r="M25" s="104" t="s">
        <v>375</v>
      </c>
      <c r="N25" s="103">
        <f>K25-'ITC Detail'!Q71</f>
        <v>-1439816</v>
      </c>
      <c r="O25" s="103">
        <f>'ITC Detail'!H86</f>
        <v>430716</v>
      </c>
      <c r="P25" s="103"/>
      <c r="Q25" s="103">
        <f>SUM(N25:P25)</f>
        <v>-1009100</v>
      </c>
    </row>
    <row r="26" spans="1:20" ht="14.1" customHeight="1" x14ac:dyDescent="0.25">
      <c r="A26" s="104" t="s">
        <v>376</v>
      </c>
      <c r="B26" s="103"/>
      <c r="C26" s="103"/>
      <c r="D26" s="103"/>
      <c r="E26" s="103">
        <f>SUM(B26:D26)</f>
        <v>0</v>
      </c>
      <c r="G26" s="104" t="s">
        <v>376</v>
      </c>
      <c r="H26" s="103">
        <f>E26</f>
        <v>0</v>
      </c>
      <c r="I26" s="103"/>
      <c r="J26" s="103"/>
      <c r="K26" s="103">
        <f>SUM(H26:J26)</f>
        <v>0</v>
      </c>
      <c r="M26" s="104" t="s">
        <v>376</v>
      </c>
      <c r="N26" s="103">
        <f>'ITC Detail'!I72</f>
        <v>-2961592.4055599961</v>
      </c>
      <c r="O26" s="103">
        <f>'ITC Detail'!I86</f>
        <v>684521.16306116595</v>
      </c>
      <c r="P26" s="103">
        <f>-SUM('TAX  Federal Tax Rates &amp; Inputs'!AL22:AW22)</f>
        <v>-118185525.82439235</v>
      </c>
      <c r="Q26" s="103">
        <f>SUM(N26:P26)</f>
        <v>-120462597.06689118</v>
      </c>
    </row>
    <row r="27" spans="1:20" ht="14.1" customHeight="1" x14ac:dyDescent="0.25">
      <c r="A27" s="106" t="s">
        <v>136</v>
      </c>
      <c r="B27" s="105">
        <f>SUM(B22:B26)</f>
        <v>-1624410.5099999933</v>
      </c>
      <c r="C27" s="105">
        <f>SUM(C22:C26)</f>
        <v>410481</v>
      </c>
      <c r="D27" s="105">
        <f>SUM(D22:D26)</f>
        <v>-1561186</v>
      </c>
      <c r="E27" s="105">
        <f>SUM(E22:E26)</f>
        <v>-2775115.5099999933</v>
      </c>
      <c r="G27" s="106" t="s">
        <v>136</v>
      </c>
      <c r="H27" s="105">
        <f>SUM(H22:H26)</f>
        <v>-2775115.5099999933</v>
      </c>
      <c r="I27" s="105">
        <f>SUM(I22:I26)</f>
        <v>608589</v>
      </c>
      <c r="J27" s="105">
        <f>SUM(J22:J26)</f>
        <v>-800622</v>
      </c>
      <c r="K27" s="131">
        <f>SUM(K22:K26)</f>
        <v>-2967148.5099999933</v>
      </c>
      <c r="M27" s="106" t="s">
        <v>136</v>
      </c>
      <c r="N27" s="131">
        <f>SUM(N22:N26)</f>
        <v>-5141461.9155599894</v>
      </c>
      <c r="O27" s="105">
        <f>SUM(O22:O26)</f>
        <v>1279769.1630611659</v>
      </c>
      <c r="P27" s="105">
        <f>SUM(P22:P26)</f>
        <v>-118185525.82439235</v>
      </c>
      <c r="Q27" s="105">
        <f>SUM(Q22:Q26)</f>
        <v>-122047218.57689117</v>
      </c>
      <c r="S27" s="103"/>
      <c r="T27" s="103"/>
    </row>
    <row r="28" spans="1:20" ht="14.1" customHeight="1" x14ac:dyDescent="0.25">
      <c r="A28" s="103"/>
      <c r="B28" s="103"/>
      <c r="C28" s="103"/>
      <c r="D28" s="103"/>
      <c r="E28" s="103"/>
      <c r="G28" s="103"/>
      <c r="H28" s="103"/>
      <c r="I28" s="103"/>
      <c r="J28" s="103"/>
      <c r="K28" s="103"/>
      <c r="M28" s="103"/>
      <c r="N28" s="103"/>
      <c r="O28" s="103"/>
      <c r="P28" s="103"/>
      <c r="Q28" s="103"/>
    </row>
    <row r="29" spans="1:20" ht="14.1" customHeight="1" x14ac:dyDescent="0.25">
      <c r="A29" s="103" t="s">
        <v>31</v>
      </c>
      <c r="B29" s="103">
        <f>Q13</f>
        <v>-37840570</v>
      </c>
      <c r="C29" s="103">
        <f>'Desoto Balances'!G68</f>
        <v>1464792</v>
      </c>
      <c r="D29" s="103"/>
      <c r="E29" s="103">
        <f>SUM(B29:D29)</f>
        <v>-36375778</v>
      </c>
      <c r="G29" s="103" t="s">
        <v>31</v>
      </c>
      <c r="H29" s="103">
        <f>E29</f>
        <v>-36375778</v>
      </c>
      <c r="I29" s="103">
        <f>'Desoto Balances'!G82</f>
        <v>1464792</v>
      </c>
      <c r="J29" s="103"/>
      <c r="K29" s="103">
        <f>SUM(H29:J29)</f>
        <v>-34910986</v>
      </c>
      <c r="M29" s="103" t="s">
        <v>31</v>
      </c>
      <c r="N29" s="103">
        <f>K29</f>
        <v>-34910986</v>
      </c>
      <c r="O29" s="103">
        <f>'Desoto Balances'!G96</f>
        <v>1464792</v>
      </c>
      <c r="P29" s="103"/>
      <c r="Q29" s="103">
        <f>SUM(N29:P29)</f>
        <v>-33446194</v>
      </c>
    </row>
    <row r="30" spans="1:20" ht="14.1" customHeight="1" x14ac:dyDescent="0.25">
      <c r="A30" s="103" t="s">
        <v>32</v>
      </c>
      <c r="B30" s="103">
        <f>Q14</f>
        <v>-16149997</v>
      </c>
      <c r="C30" s="103">
        <f>SpaceCoast!G67</f>
        <v>614268</v>
      </c>
      <c r="D30" s="103"/>
      <c r="E30" s="103">
        <f>SUM(B30:D30)</f>
        <v>-15535729</v>
      </c>
      <c r="G30" s="103" t="s">
        <v>32</v>
      </c>
      <c r="H30" s="103">
        <f>E30</f>
        <v>-15535729</v>
      </c>
      <c r="I30" s="103">
        <f>SpaceCoast!G81</f>
        <v>614268</v>
      </c>
      <c r="J30" s="103"/>
      <c r="K30" s="103">
        <f>SUM(H30:J30)</f>
        <v>-14921461</v>
      </c>
      <c r="M30" s="103" t="s">
        <v>32</v>
      </c>
      <c r="N30" s="103">
        <f>K30</f>
        <v>-14921461</v>
      </c>
      <c r="O30" s="103">
        <f>SpaceCoast!G95</f>
        <v>614268</v>
      </c>
      <c r="P30" s="103"/>
      <c r="Q30" s="103">
        <f>SUM(N30:P30)</f>
        <v>-14307193</v>
      </c>
    </row>
    <row r="31" spans="1:20" ht="14.1" customHeight="1" x14ac:dyDescent="0.25">
      <c r="A31" s="103" t="s">
        <v>33</v>
      </c>
      <c r="B31" s="103">
        <f>Q15</f>
        <v>-111146556.00000003</v>
      </c>
      <c r="C31" s="103">
        <f>'Martin Balances'!G68</f>
        <v>4125576</v>
      </c>
      <c r="D31" s="103"/>
      <c r="E31" s="103">
        <f>SUM(B31:D31)</f>
        <v>-107020980.00000003</v>
      </c>
      <c r="G31" s="103" t="s">
        <v>33</v>
      </c>
      <c r="H31" s="103">
        <f>E31</f>
        <v>-107020980.00000003</v>
      </c>
      <c r="I31" s="103">
        <f>'Martin Balances'!G82</f>
        <v>4125576</v>
      </c>
      <c r="J31" s="103"/>
      <c r="K31" s="103">
        <f>SUM(H31:J31)</f>
        <v>-102895404.00000003</v>
      </c>
      <c r="M31" s="103" t="s">
        <v>33</v>
      </c>
      <c r="N31" s="103">
        <f>K31</f>
        <v>-102895404.00000003</v>
      </c>
      <c r="O31" s="103">
        <f>'Martin Balances'!G96</f>
        <v>4125576</v>
      </c>
      <c r="P31" s="103"/>
      <c r="Q31" s="103">
        <f>SUM(N31:P31)</f>
        <v>-98769828.00000003</v>
      </c>
    </row>
    <row r="32" spans="1:20" ht="14.1" customHeight="1" x14ac:dyDescent="0.25">
      <c r="A32" s="106" t="s">
        <v>137</v>
      </c>
      <c r="B32" s="105">
        <f>SUM(B29:B31)</f>
        <v>-165137123.00000003</v>
      </c>
      <c r="C32" s="105">
        <f>SUM(C29:C31)</f>
        <v>6204636</v>
      </c>
      <c r="D32" s="105">
        <f>SUM(D29:D31)</f>
        <v>0</v>
      </c>
      <c r="E32" s="105">
        <f>SUM(E29:E31)</f>
        <v>-158932487.00000003</v>
      </c>
      <c r="G32" s="106" t="s">
        <v>137</v>
      </c>
      <c r="H32" s="105">
        <f>SUM(H29:H31)</f>
        <v>-158932487.00000003</v>
      </c>
      <c r="I32" s="105">
        <f>SUM(I29:I31)</f>
        <v>6204636</v>
      </c>
      <c r="J32" s="105">
        <f>SUM(J29:J31)</f>
        <v>0</v>
      </c>
      <c r="K32" s="105">
        <f>SUM(K29:K31)</f>
        <v>-152727851.00000003</v>
      </c>
      <c r="M32" s="106" t="s">
        <v>137</v>
      </c>
      <c r="N32" s="105">
        <f>SUM(N29:N31)</f>
        <v>-152727851.00000003</v>
      </c>
      <c r="O32" s="105">
        <f>SUM(O29:O31)</f>
        <v>6204636</v>
      </c>
      <c r="P32" s="105">
        <f>SUM(P29:P31)</f>
        <v>0</v>
      </c>
      <c r="Q32" s="105">
        <f>SUM(Q29:Q31)</f>
        <v>-146523215.00000003</v>
      </c>
    </row>
    <row r="33" spans="1:17" ht="14.1" customHeight="1" x14ac:dyDescent="0.25">
      <c r="A33" s="103"/>
      <c r="B33" s="103"/>
      <c r="C33" s="103"/>
      <c r="D33" s="103"/>
      <c r="E33" s="103"/>
    </row>
    <row r="34" spans="1:17" ht="14.1" customHeight="1" thickBot="1" x14ac:dyDescent="0.3">
      <c r="A34" s="107" t="s">
        <v>138</v>
      </c>
      <c r="B34" s="108">
        <f>B27+B32</f>
        <v>-166761533.51000002</v>
      </c>
      <c r="C34" s="108">
        <f>C27+C32</f>
        <v>6615117</v>
      </c>
      <c r="D34" s="108">
        <f>D27+D32</f>
        <v>-1561186</v>
      </c>
      <c r="E34" s="108">
        <f>E27+E32</f>
        <v>-161707602.51000002</v>
      </c>
      <c r="G34" s="107" t="s">
        <v>138</v>
      </c>
      <c r="H34" s="108">
        <f>H27+H32</f>
        <v>-161707602.51000002</v>
      </c>
      <c r="I34" s="108">
        <f>I27+I32</f>
        <v>6813225</v>
      </c>
      <c r="J34" s="108">
        <f>J27+J32</f>
        <v>-800622</v>
      </c>
      <c r="K34" s="108">
        <f>K27+K32</f>
        <v>-155694999.51000002</v>
      </c>
      <c r="M34" s="107" t="s">
        <v>138</v>
      </c>
      <c r="N34" s="108">
        <f>N27+N32</f>
        <v>-157869312.91556001</v>
      </c>
      <c r="O34" s="108">
        <f>O27+O32</f>
        <v>7484405.1630611662</v>
      </c>
      <c r="P34" s="108">
        <f>P27+P32</f>
        <v>-118185525.82439235</v>
      </c>
      <c r="Q34" s="108">
        <f>Q27+Q32</f>
        <v>-268570433.57689118</v>
      </c>
    </row>
    <row r="35" spans="1:17" ht="14.1" customHeight="1" thickTop="1" x14ac:dyDescent="0.25"/>
    <row r="36" spans="1:17" ht="14.1" customHeight="1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spans="1:17" ht="14.1" customHeight="1" x14ac:dyDescent="0.25">
      <c r="A37" s="110" t="s">
        <v>142</v>
      </c>
      <c r="B37" s="103"/>
      <c r="C37" s="103"/>
      <c r="D37" s="103"/>
      <c r="E37" s="103"/>
      <c r="G37" s="110" t="s">
        <v>143</v>
      </c>
      <c r="H37" s="103"/>
      <c r="I37" s="103"/>
      <c r="J37" s="103"/>
      <c r="K37" s="103"/>
    </row>
    <row r="38" spans="1:17" ht="14.1" customHeight="1" x14ac:dyDescent="0.25">
      <c r="A38" s="104" t="s">
        <v>8</v>
      </c>
      <c r="B38" s="103">
        <f>Q22</f>
        <v>-6.9999992847442627E-2</v>
      </c>
      <c r="C38" s="103">
        <f>'ITC Detail'!C69</f>
        <v>0</v>
      </c>
      <c r="D38" s="103"/>
      <c r="E38" s="103">
        <f>SUM(B38:D38)</f>
        <v>-6.9999992847442627E-2</v>
      </c>
      <c r="G38" s="104" t="s">
        <v>8</v>
      </c>
      <c r="H38" s="103">
        <f>E38</f>
        <v>-6.9999992847442627E-2</v>
      </c>
      <c r="I38" s="103">
        <f>'ITC Detail'!C85</f>
        <v>0</v>
      </c>
      <c r="J38" s="103"/>
      <c r="K38" s="103">
        <f>SUM(H38:J38)</f>
        <v>-6.9999992847442627E-2</v>
      </c>
    </row>
    <row r="39" spans="1:17" ht="14.1" customHeight="1" x14ac:dyDescent="0.25">
      <c r="A39" s="104" t="s">
        <v>119</v>
      </c>
      <c r="B39" s="103">
        <f t="shared" ref="B39:B42" si="0">Q23</f>
        <v>0</v>
      </c>
      <c r="C39" s="103">
        <f>'ITC Detail'!F69</f>
        <v>0</v>
      </c>
      <c r="D39" s="103"/>
      <c r="E39" s="103">
        <f>SUM(B39:D39)</f>
        <v>0</v>
      </c>
      <c r="G39" s="104" t="s">
        <v>119</v>
      </c>
      <c r="H39" s="103">
        <f>E39</f>
        <v>0</v>
      </c>
      <c r="I39" s="103">
        <f>'ITC Detail'!F85</f>
        <v>0</v>
      </c>
      <c r="J39" s="103"/>
      <c r="K39" s="103">
        <f>SUM(H39:J39)</f>
        <v>0</v>
      </c>
    </row>
    <row r="40" spans="1:17" ht="14.1" customHeight="1" x14ac:dyDescent="0.25">
      <c r="A40" s="104" t="s">
        <v>10</v>
      </c>
      <c r="B40" s="103">
        <f t="shared" si="0"/>
        <v>-575521.44000000041</v>
      </c>
      <c r="C40" s="103">
        <f>'ITC Detail'!G102</f>
        <v>164532</v>
      </c>
      <c r="D40" s="103"/>
      <c r="E40" s="103">
        <f>SUM(B40:D40)</f>
        <v>-410989.44000000041</v>
      </c>
      <c r="G40" s="104" t="s">
        <v>10</v>
      </c>
      <c r="H40" s="103">
        <f>E40</f>
        <v>-410989.44000000041</v>
      </c>
      <c r="I40" s="103">
        <f>'ITC Detail'!G118</f>
        <v>164532</v>
      </c>
      <c r="J40" s="103"/>
      <c r="K40" s="103">
        <f>SUM(H40:J40)</f>
        <v>-246457.44000000041</v>
      </c>
    </row>
    <row r="41" spans="1:17" ht="14.1" customHeight="1" x14ac:dyDescent="0.25">
      <c r="A41" s="104" t="s">
        <v>375</v>
      </c>
      <c r="B41" s="103">
        <f t="shared" si="0"/>
        <v>-1009100</v>
      </c>
      <c r="C41" s="103">
        <f>'ITC Detail'!H102</f>
        <v>430716</v>
      </c>
      <c r="D41" s="103"/>
      <c r="E41" s="103">
        <f>SUM(B41:D41)</f>
        <v>-578384</v>
      </c>
      <c r="G41" s="104" t="s">
        <v>375</v>
      </c>
      <c r="H41" s="103">
        <f>E41</f>
        <v>-578384</v>
      </c>
      <c r="I41" s="103">
        <f>'ITC Detail'!H118</f>
        <v>402297.93399999983</v>
      </c>
      <c r="J41" s="103"/>
      <c r="K41" s="103">
        <f>SUM(H41:J41)</f>
        <v>-176086.06600000017</v>
      </c>
    </row>
    <row r="42" spans="1:17" ht="14.1" customHeight="1" x14ac:dyDescent="0.25">
      <c r="A42" s="104" t="s">
        <v>376</v>
      </c>
      <c r="B42" s="103">
        <f t="shared" si="0"/>
        <v>-120462597.06689118</v>
      </c>
      <c r="C42" s="103">
        <f>'ITC Detail'!I102</f>
        <v>4057994.435516804</v>
      </c>
      <c r="D42" s="103">
        <f>'ITC Detail'!M102</f>
        <v>-850359.48131103476</v>
      </c>
      <c r="E42" s="103">
        <f>SUM(B42:D42)</f>
        <v>-117254962.11268541</v>
      </c>
      <c r="G42" s="104" t="s">
        <v>376</v>
      </c>
      <c r="H42" s="103">
        <f>E42</f>
        <v>-117254962.11268541</v>
      </c>
      <c r="I42" s="103">
        <f>'ITC Detail'!I118</f>
        <v>4071491.1534712994</v>
      </c>
      <c r="J42" s="103">
        <f>'ITC Detail'!M118</f>
        <v>-174749.49822966295</v>
      </c>
      <c r="K42" s="103">
        <f>SUM(H42:J42)</f>
        <v>-113358220.45744377</v>
      </c>
    </row>
    <row r="43" spans="1:17" ht="14.1" customHeight="1" x14ac:dyDescent="0.25">
      <c r="A43" s="106" t="s">
        <v>136</v>
      </c>
      <c r="B43" s="105">
        <f>SUM(B38:B42)</f>
        <v>-122047218.57689117</v>
      </c>
      <c r="C43" s="105">
        <f>SUM(C38:C42)</f>
        <v>4653242.4355168045</v>
      </c>
      <c r="D43" s="105">
        <f>SUM(D38:D42)</f>
        <v>-850359.48131103476</v>
      </c>
      <c r="E43" s="105">
        <f>SUM(E38:E42)</f>
        <v>-118244335.6226854</v>
      </c>
      <c r="G43" s="106" t="s">
        <v>136</v>
      </c>
      <c r="H43" s="105">
        <f>SUM(H38:H42)</f>
        <v>-118244335.6226854</v>
      </c>
      <c r="I43" s="105">
        <f>SUM(I38:I42)</f>
        <v>4638321.0874712989</v>
      </c>
      <c r="J43" s="105">
        <f>SUM(J38:J42)</f>
        <v>-174749.49822966295</v>
      </c>
      <c r="K43" s="105">
        <f>SUM(K38:K42)</f>
        <v>-113780764.03344376</v>
      </c>
    </row>
    <row r="44" spans="1:17" ht="14.1" customHeight="1" x14ac:dyDescent="0.25">
      <c r="A44" s="103"/>
      <c r="B44" s="103"/>
      <c r="C44" s="103"/>
      <c r="D44" s="103"/>
      <c r="E44" s="103"/>
      <c r="G44" s="103"/>
      <c r="H44" s="103"/>
      <c r="I44" s="103"/>
      <c r="J44" s="103"/>
      <c r="K44" s="103"/>
    </row>
    <row r="45" spans="1:17" ht="14.1" customHeight="1" x14ac:dyDescent="0.25">
      <c r="A45" s="103" t="s">
        <v>31</v>
      </c>
      <c r="B45" s="103">
        <f>Q29</f>
        <v>-33446194</v>
      </c>
      <c r="C45" s="103">
        <f>'Desoto Balances'!G110</f>
        <v>1464792</v>
      </c>
      <c r="D45" s="103"/>
      <c r="E45" s="103">
        <f>SUM(B45:D45)</f>
        <v>-31981402</v>
      </c>
      <c r="G45" s="103" t="s">
        <v>31</v>
      </c>
      <c r="H45" s="103">
        <f>E45</f>
        <v>-31981402</v>
      </c>
      <c r="I45" s="103">
        <f>'Desoto Balances'!G124</f>
        <v>1464792</v>
      </c>
      <c r="J45" s="103"/>
      <c r="K45" s="103">
        <f>SUM(H45:J45)</f>
        <v>-30516610</v>
      </c>
    </row>
    <row r="46" spans="1:17" ht="14.1" customHeight="1" x14ac:dyDescent="0.25">
      <c r="A46" s="103" t="s">
        <v>32</v>
      </c>
      <c r="B46" s="103">
        <f>Q30</f>
        <v>-14307193</v>
      </c>
      <c r="C46" s="103">
        <f>SpaceCoast!G109</f>
        <v>614268</v>
      </c>
      <c r="D46" s="103"/>
      <c r="E46" s="103">
        <f>SUM(B46:D46)</f>
        <v>-13692925</v>
      </c>
      <c r="G46" s="103" t="s">
        <v>32</v>
      </c>
      <c r="H46" s="103">
        <f>E46</f>
        <v>-13692925</v>
      </c>
      <c r="I46" s="103">
        <f>SpaceCoast!G123</f>
        <v>614268</v>
      </c>
      <c r="J46" s="103"/>
      <c r="K46" s="103">
        <f>SUM(H46:J46)</f>
        <v>-13078657</v>
      </c>
    </row>
    <row r="47" spans="1:17" ht="14.1" customHeight="1" x14ac:dyDescent="0.25">
      <c r="A47" s="103" t="s">
        <v>33</v>
      </c>
      <c r="B47" s="103">
        <f>Q31</f>
        <v>-98769828.00000003</v>
      </c>
      <c r="C47" s="103">
        <f>'Martin Balances'!G110</f>
        <v>4125576</v>
      </c>
      <c r="D47" s="103"/>
      <c r="E47" s="103">
        <f>SUM(B47:D47)</f>
        <v>-94644252.00000003</v>
      </c>
      <c r="G47" s="103" t="s">
        <v>33</v>
      </c>
      <c r="H47" s="103">
        <f>E47</f>
        <v>-94644252.00000003</v>
      </c>
      <c r="I47" s="103">
        <f>'Martin Balances'!G124</f>
        <v>4125576</v>
      </c>
      <c r="J47" s="103"/>
      <c r="K47" s="103">
        <f>SUM(H47:J47)</f>
        <v>-90518676.00000003</v>
      </c>
    </row>
    <row r="48" spans="1:17" ht="14.1" customHeight="1" x14ac:dyDescent="0.25">
      <c r="A48" s="106" t="s">
        <v>137</v>
      </c>
      <c r="B48" s="105">
        <f>SUM(B45:B47)</f>
        <v>-146523215.00000003</v>
      </c>
      <c r="C48" s="105">
        <f>SUM(C45:C47)</f>
        <v>6204636</v>
      </c>
      <c r="D48" s="105">
        <f>SUM(D45:D47)</f>
        <v>0</v>
      </c>
      <c r="E48" s="105">
        <f>SUM(E45:E47)</f>
        <v>-140318579.00000003</v>
      </c>
      <c r="G48" s="106" t="s">
        <v>137</v>
      </c>
      <c r="H48" s="105">
        <f>SUM(H45:H47)</f>
        <v>-140318579.00000003</v>
      </c>
      <c r="I48" s="105">
        <f>SUM(I45:I47)</f>
        <v>6204636</v>
      </c>
      <c r="J48" s="105">
        <f>SUM(J45:J47)</f>
        <v>0</v>
      </c>
      <c r="K48" s="105">
        <f>SUM(K45:K47)</f>
        <v>-134113943.00000003</v>
      </c>
    </row>
    <row r="49" spans="1:11" ht="14.1" customHeight="1" x14ac:dyDescent="0.25">
      <c r="A49" s="103"/>
      <c r="B49" s="103"/>
      <c r="C49" s="103"/>
      <c r="D49" s="103"/>
      <c r="E49" s="103"/>
    </row>
    <row r="50" spans="1:11" ht="14.1" customHeight="1" thickBot="1" x14ac:dyDescent="0.3">
      <c r="A50" s="107" t="s">
        <v>138</v>
      </c>
      <c r="B50" s="108">
        <f>B43+B48</f>
        <v>-268570433.57689118</v>
      </c>
      <c r="C50" s="108">
        <f>C43+C48</f>
        <v>10857878.435516804</v>
      </c>
      <c r="D50" s="108">
        <f>D43+D48</f>
        <v>-850359.48131103476</v>
      </c>
      <c r="E50" s="108">
        <f>E43+E48</f>
        <v>-258562914.62268543</v>
      </c>
      <c r="G50" s="107" t="s">
        <v>138</v>
      </c>
      <c r="H50" s="108">
        <f>H43+H48</f>
        <v>-258562914.62268543</v>
      </c>
      <c r="I50" s="108">
        <f>I43+I48</f>
        <v>10842957.087471299</v>
      </c>
      <c r="J50" s="108">
        <f>J43+J48</f>
        <v>-174749.49822966295</v>
      </c>
      <c r="K50" s="108">
        <f>K43+K48</f>
        <v>-247894707.03344381</v>
      </c>
    </row>
    <row r="51" spans="1:11" ht="14.1" customHeight="1" thickTop="1" x14ac:dyDescent="0.25"/>
  </sheetData>
  <pageMargins left="0.25" right="0" top="0.3" bottom="0.3" header="0.3" footer="0"/>
  <pageSetup scale="80" orientation="landscape" r:id="rId1"/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49"/>
  <sheetViews>
    <sheetView view="pageBreakPreview" zoomScale="60" zoomScaleNormal="100" workbookViewId="0">
      <selection activeCell="A2" sqref="A2"/>
    </sheetView>
  </sheetViews>
  <sheetFormatPr defaultColWidth="0" defaultRowHeight="15.6" x14ac:dyDescent="0.3"/>
  <cols>
    <col min="1" max="1" width="34.625" style="125" customWidth="1"/>
    <col min="2" max="2" width="79.75" style="125" customWidth="1"/>
    <col min="3" max="106" width="9.125" style="125" customWidth="1"/>
    <col min="107" max="16384" width="10" style="125" hidden="1"/>
  </cols>
  <sheetData>
    <row r="1" spans="1:2" s="160" customFormat="1" x14ac:dyDescent="0.3">
      <c r="A1" s="160" t="s">
        <v>391</v>
      </c>
    </row>
    <row r="2" spans="1:2" s="160" customFormat="1" x14ac:dyDescent="0.3">
      <c r="A2" s="160" t="s">
        <v>382</v>
      </c>
    </row>
    <row r="3" spans="1:2" s="160" customFormat="1" x14ac:dyDescent="0.3"/>
    <row r="4" spans="1:2" x14ac:dyDescent="0.3">
      <c r="A4" s="125" t="s">
        <v>373</v>
      </c>
      <c r="B4" s="125" t="s">
        <v>144</v>
      </c>
    </row>
    <row r="5" spans="1:2" x14ac:dyDescent="0.3">
      <c r="A5" s="125" t="s">
        <v>372</v>
      </c>
    </row>
    <row r="7" spans="1:2" x14ac:dyDescent="0.3">
      <c r="A7" s="125" t="s">
        <v>371</v>
      </c>
      <c r="B7" s="125" t="s">
        <v>370</v>
      </c>
    </row>
    <row r="8" spans="1:2" x14ac:dyDescent="0.3">
      <c r="A8" s="125" t="s">
        <v>369</v>
      </c>
      <c r="B8" s="126">
        <v>42414.6702546296</v>
      </c>
    </row>
    <row r="9" spans="1:2" x14ac:dyDescent="0.3">
      <c r="A9" s="125" t="s">
        <v>368</v>
      </c>
      <c r="B9" s="125">
        <v>1856701</v>
      </c>
    </row>
    <row r="10" spans="1:2" x14ac:dyDescent="0.3">
      <c r="A10" s="125" t="s">
        <v>367</v>
      </c>
      <c r="B10" s="125" t="s">
        <v>366</v>
      </c>
    </row>
    <row r="11" spans="1:2" x14ac:dyDescent="0.3">
      <c r="A11" s="125" t="s">
        <v>365</v>
      </c>
      <c r="B11" s="125" t="s">
        <v>364</v>
      </c>
    </row>
    <row r="12" spans="1:2" x14ac:dyDescent="0.3">
      <c r="A12" s="125" t="s">
        <v>363</v>
      </c>
    </row>
    <row r="14" spans="1:2" x14ac:dyDescent="0.3">
      <c r="A14" s="125" t="s">
        <v>362</v>
      </c>
    </row>
    <row r="15" spans="1:2" x14ac:dyDescent="0.3">
      <c r="A15" s="125" t="s">
        <v>361</v>
      </c>
      <c r="B15" s="125" t="s">
        <v>360</v>
      </c>
    </row>
    <row r="16" spans="1:2" x14ac:dyDescent="0.3">
      <c r="A16" s="125" t="s">
        <v>359</v>
      </c>
      <c r="B16" s="125" t="s">
        <v>358</v>
      </c>
    </row>
    <row r="17" spans="1:2" x14ac:dyDescent="0.3">
      <c r="A17" s="125" t="s">
        <v>357</v>
      </c>
      <c r="B17" s="125" t="s">
        <v>356</v>
      </c>
    </row>
    <row r="18" spans="1:2" x14ac:dyDescent="0.3">
      <c r="A18" s="125" t="s">
        <v>355</v>
      </c>
      <c r="B18" s="125" t="s">
        <v>354</v>
      </c>
    </row>
    <row r="19" spans="1:2" x14ac:dyDescent="0.3">
      <c r="A19" s="125" t="s">
        <v>353</v>
      </c>
      <c r="B19" s="125" t="s">
        <v>352</v>
      </c>
    </row>
    <row r="20" spans="1:2" x14ac:dyDescent="0.3">
      <c r="A20" s="125" t="s">
        <v>351</v>
      </c>
      <c r="B20" s="125" t="s">
        <v>350</v>
      </c>
    </row>
    <row r="21" spans="1:2" x14ac:dyDescent="0.3">
      <c r="A21" s="125" t="s">
        <v>349</v>
      </c>
      <c r="B21" s="125" t="s">
        <v>348</v>
      </c>
    </row>
    <row r="22" spans="1:2" x14ac:dyDescent="0.3">
      <c r="A22" s="125" t="s">
        <v>347</v>
      </c>
      <c r="B22" s="125" t="s">
        <v>346</v>
      </c>
    </row>
    <row r="24" spans="1:2" x14ac:dyDescent="0.3">
      <c r="A24" s="125" t="s">
        <v>345</v>
      </c>
      <c r="B24" s="125" t="s">
        <v>344</v>
      </c>
    </row>
    <row r="26" spans="1:2" x14ac:dyDescent="0.3">
      <c r="A26" s="125" t="s">
        <v>343</v>
      </c>
      <c r="B26" s="125" t="s">
        <v>342</v>
      </c>
    </row>
    <row r="27" spans="1:2" x14ac:dyDescent="0.3">
      <c r="A27" s="125" t="s">
        <v>341</v>
      </c>
      <c r="B27" s="125" t="s">
        <v>340</v>
      </c>
    </row>
    <row r="28" spans="1:2" x14ac:dyDescent="0.3">
      <c r="A28" s="125" t="s">
        <v>339</v>
      </c>
      <c r="B28" s="125" t="s">
        <v>338</v>
      </c>
    </row>
    <row r="29" spans="1:2" x14ac:dyDescent="0.3">
      <c r="A29" s="125" t="s">
        <v>337</v>
      </c>
      <c r="B29" s="125" t="s">
        <v>336</v>
      </c>
    </row>
    <row r="30" spans="1:2" x14ac:dyDescent="0.3">
      <c r="A30" s="125" t="s">
        <v>335</v>
      </c>
      <c r="B30" s="125" t="s">
        <v>334</v>
      </c>
    </row>
    <row r="31" spans="1:2" x14ac:dyDescent="0.3">
      <c r="A31" s="125" t="s">
        <v>333</v>
      </c>
      <c r="B31" s="125" t="s">
        <v>332</v>
      </c>
    </row>
    <row r="32" spans="1:2" x14ac:dyDescent="0.3">
      <c r="A32" s="125" t="s">
        <v>331</v>
      </c>
      <c r="B32" s="125" t="s">
        <v>330</v>
      </c>
    </row>
    <row r="33" spans="1:2" x14ac:dyDescent="0.3">
      <c r="A33" s="125" t="s">
        <v>329</v>
      </c>
      <c r="B33" s="125" t="s">
        <v>328</v>
      </c>
    </row>
    <row r="34" spans="1:2" x14ac:dyDescent="0.3">
      <c r="A34" s="125" t="s">
        <v>327</v>
      </c>
      <c r="B34" s="125" t="s">
        <v>326</v>
      </c>
    </row>
    <row r="36" spans="1:2" x14ac:dyDescent="0.3">
      <c r="A36" s="125" t="s">
        <v>325</v>
      </c>
    </row>
    <row r="37" spans="1:2" x14ac:dyDescent="0.3">
      <c r="A37" s="125" t="s">
        <v>324</v>
      </c>
      <c r="B37" s="125">
        <v>201412</v>
      </c>
    </row>
    <row r="39" spans="1:2" x14ac:dyDescent="0.3">
      <c r="A39" s="125" t="s">
        <v>323</v>
      </c>
      <c r="B39" s="125" t="s">
        <v>322</v>
      </c>
    </row>
    <row r="40" spans="1:2" x14ac:dyDescent="0.3">
      <c r="A40" s="125" t="s">
        <v>321</v>
      </c>
      <c r="B40" s="125" t="s">
        <v>320</v>
      </c>
    </row>
    <row r="42" spans="1:2" x14ac:dyDescent="0.3">
      <c r="A42" s="125" t="s">
        <v>319</v>
      </c>
      <c r="B42" s="125" t="s">
        <v>318</v>
      </c>
    </row>
    <row r="43" spans="1:2" x14ac:dyDescent="0.3">
      <c r="B43" s="125" t="s">
        <v>318</v>
      </c>
    </row>
    <row r="44" spans="1:2" x14ac:dyDescent="0.3">
      <c r="B44" s="125" t="s">
        <v>144</v>
      </c>
    </row>
    <row r="45" spans="1:2" x14ac:dyDescent="0.3">
      <c r="B45" s="125" t="s">
        <v>318</v>
      </c>
    </row>
    <row r="46" spans="1:2" x14ac:dyDescent="0.3">
      <c r="B46" s="125" t="s">
        <v>318</v>
      </c>
    </row>
    <row r="47" spans="1:2" x14ac:dyDescent="0.3">
      <c r="B47" s="125" t="s">
        <v>318</v>
      </c>
    </row>
    <row r="48" spans="1:2" x14ac:dyDescent="0.3">
      <c r="B48" s="125" t="s">
        <v>317</v>
      </c>
    </row>
    <row r="49" spans="2:2" x14ac:dyDescent="0.3">
      <c r="B49" s="125" t="s">
        <v>316</v>
      </c>
    </row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="60" zoomScaleNormal="60" workbookViewId="0">
      <selection activeCell="A2" sqref="A2"/>
    </sheetView>
  </sheetViews>
  <sheetFormatPr defaultColWidth="9" defaultRowHeight="13.2" x14ac:dyDescent="0.25"/>
  <cols>
    <col min="1" max="1" width="61.875" style="45" bestFit="1" customWidth="1"/>
    <col min="2" max="2" width="11.75" style="45" bestFit="1" customWidth="1"/>
    <col min="3" max="3" width="10.25" style="45" bestFit="1" customWidth="1"/>
    <col min="4" max="8" width="14.875" style="45" bestFit="1" customWidth="1"/>
    <col min="9" max="9" width="14.375" style="45" customWidth="1"/>
    <col min="10" max="11" width="14.375" style="46" customWidth="1"/>
    <col min="12" max="12" width="12.25" style="46" bestFit="1" customWidth="1"/>
    <col min="13" max="13" width="11.75" style="46" bestFit="1" customWidth="1"/>
    <col min="14" max="14" width="10.25" style="46" bestFit="1" customWidth="1"/>
    <col min="15" max="19" width="9" style="46"/>
    <col min="20" max="16384" width="9" style="45"/>
  </cols>
  <sheetData>
    <row r="1" spans="1:19" s="44" customFormat="1" x14ac:dyDescent="0.25">
      <c r="A1" s="44" t="s">
        <v>383</v>
      </c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s="44" customFormat="1" x14ac:dyDescent="0.25">
      <c r="A2" s="44" t="s">
        <v>382</v>
      </c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s="44" customFormat="1" x14ac:dyDescent="0.25"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x14ac:dyDescent="0.25">
      <c r="A4" s="44" t="s">
        <v>98</v>
      </c>
      <c r="G4" s="46"/>
      <c r="H4" s="46"/>
      <c r="I4" s="46"/>
      <c r="Q4" s="45"/>
      <c r="R4" s="45"/>
      <c r="S4" s="45"/>
    </row>
    <row r="5" spans="1:19" s="46" customFormat="1" x14ac:dyDescent="0.25">
      <c r="A5" s="44" t="s">
        <v>99</v>
      </c>
      <c r="B5" s="45"/>
      <c r="C5" s="45"/>
      <c r="D5" s="45"/>
      <c r="E5" s="45"/>
      <c r="F5" s="45"/>
    </row>
    <row r="6" spans="1:19" s="46" customFormat="1" x14ac:dyDescent="0.25">
      <c r="A6" s="44"/>
      <c r="B6" s="45"/>
      <c r="C6" s="45"/>
      <c r="D6" s="45"/>
      <c r="E6" s="45"/>
      <c r="F6" s="45"/>
    </row>
    <row r="7" spans="1:19" x14ac:dyDescent="0.25">
      <c r="G7" s="46"/>
      <c r="H7" s="46"/>
      <c r="I7" s="46"/>
      <c r="Q7" s="45"/>
      <c r="R7" s="45"/>
      <c r="S7" s="45"/>
    </row>
    <row r="8" spans="1:19" s="46" customFormat="1" x14ac:dyDescent="0.25">
      <c r="A8" s="47" t="s">
        <v>100</v>
      </c>
      <c r="B8" s="47" t="s">
        <v>93</v>
      </c>
      <c r="C8" s="47" t="s">
        <v>92</v>
      </c>
      <c r="D8" s="57">
        <v>40890</v>
      </c>
      <c r="E8" s="57">
        <v>41256</v>
      </c>
      <c r="F8" s="57">
        <v>41621</v>
      </c>
      <c r="G8" s="57">
        <v>41986</v>
      </c>
      <c r="H8" s="57">
        <v>42351</v>
      </c>
    </row>
    <row r="9" spans="1:19" s="46" customFormat="1" x14ac:dyDescent="0.25">
      <c r="A9" s="48" t="s">
        <v>101</v>
      </c>
      <c r="B9" s="45"/>
      <c r="C9" s="45"/>
    </row>
    <row r="10" spans="1:19" s="46" customFormat="1" x14ac:dyDescent="0.25">
      <c r="A10" s="45" t="s">
        <v>63</v>
      </c>
      <c r="B10" s="49" t="s">
        <v>102</v>
      </c>
      <c r="C10" s="50">
        <v>3601005</v>
      </c>
      <c r="D10" s="51">
        <v>-43943870</v>
      </c>
      <c r="E10" s="51">
        <v>-43943870</v>
      </c>
      <c r="F10" s="51">
        <v>-43943870</v>
      </c>
      <c r="G10" s="51">
        <v>-43943870</v>
      </c>
      <c r="H10" s="51">
        <v>-43943870</v>
      </c>
    </row>
    <row r="11" spans="1:19" s="46" customFormat="1" x14ac:dyDescent="0.25">
      <c r="A11" s="45" t="s">
        <v>103</v>
      </c>
      <c r="B11" s="49" t="s">
        <v>104</v>
      </c>
      <c r="C11" s="50">
        <v>3601010</v>
      </c>
      <c r="D11" s="51">
        <v>3173716</v>
      </c>
      <c r="E11" s="51">
        <v>4638508</v>
      </c>
      <c r="F11" s="51">
        <v>6103300</v>
      </c>
      <c r="G11" s="51">
        <v>7568092</v>
      </c>
      <c r="H11" s="51">
        <v>9032884</v>
      </c>
    </row>
    <row r="12" spans="1:19" s="46" customFormat="1" ht="13.8" thickBot="1" x14ac:dyDescent="0.3">
      <c r="A12" s="45"/>
      <c r="B12" s="52"/>
      <c r="C12" s="52"/>
      <c r="D12" s="53">
        <f t="shared" ref="D12:H12" si="0">D10+D11</f>
        <v>-40770154</v>
      </c>
      <c r="E12" s="53">
        <f t="shared" si="0"/>
        <v>-39305362</v>
      </c>
      <c r="F12" s="53">
        <f t="shared" si="0"/>
        <v>-37840570</v>
      </c>
      <c r="G12" s="53">
        <f t="shared" si="0"/>
        <v>-36375778</v>
      </c>
      <c r="H12" s="53">
        <f t="shared" si="0"/>
        <v>-34910986</v>
      </c>
    </row>
    <row r="13" spans="1:19" s="46" customFormat="1" ht="13.8" thickTop="1" x14ac:dyDescent="0.25">
      <c r="A13" s="48" t="s">
        <v>105</v>
      </c>
      <c r="B13" s="52"/>
      <c r="C13" s="52"/>
      <c r="D13" s="51"/>
      <c r="E13" s="51"/>
      <c r="F13" s="51"/>
      <c r="G13" s="51"/>
      <c r="H13" s="51"/>
    </row>
    <row r="14" spans="1:19" s="46" customFormat="1" x14ac:dyDescent="0.25">
      <c r="A14" s="45" t="s">
        <v>63</v>
      </c>
      <c r="B14" s="49" t="s">
        <v>102</v>
      </c>
      <c r="C14" s="50">
        <v>3601006</v>
      </c>
      <c r="D14" s="51">
        <v>-18427907</v>
      </c>
      <c r="E14" s="51">
        <v>-18427907</v>
      </c>
      <c r="F14" s="51">
        <v>-18427907</v>
      </c>
      <c r="G14" s="51">
        <v>-18427907</v>
      </c>
      <c r="H14" s="51">
        <v>-18427907</v>
      </c>
    </row>
    <row r="15" spans="1:19" s="46" customFormat="1" x14ac:dyDescent="0.25">
      <c r="A15" s="45" t="s">
        <v>103</v>
      </c>
      <c r="B15" s="49" t="s">
        <v>104</v>
      </c>
      <c r="C15" s="50">
        <v>3601011</v>
      </c>
      <c r="D15" s="51">
        <v>1049374</v>
      </c>
      <c r="E15" s="51">
        <v>1663642</v>
      </c>
      <c r="F15" s="51">
        <v>2277910</v>
      </c>
      <c r="G15" s="51">
        <v>2892178</v>
      </c>
      <c r="H15" s="51">
        <v>3506446</v>
      </c>
    </row>
    <row r="16" spans="1:19" s="46" customFormat="1" ht="13.8" thickBot="1" x14ac:dyDescent="0.3">
      <c r="A16" s="45"/>
      <c r="B16" s="52"/>
      <c r="C16" s="52"/>
      <c r="D16" s="53">
        <f t="shared" ref="D16:H16" si="1">D14+D15</f>
        <v>-17378533</v>
      </c>
      <c r="E16" s="53">
        <f t="shared" si="1"/>
        <v>-16764265</v>
      </c>
      <c r="F16" s="53">
        <f t="shared" si="1"/>
        <v>-16149997</v>
      </c>
      <c r="G16" s="53">
        <f t="shared" si="1"/>
        <v>-15535729</v>
      </c>
      <c r="H16" s="53">
        <f t="shared" si="1"/>
        <v>-14921461</v>
      </c>
    </row>
    <row r="17" spans="1:8" s="46" customFormat="1" ht="13.8" thickTop="1" x14ac:dyDescent="0.25">
      <c r="A17" s="48" t="s">
        <v>106</v>
      </c>
      <c r="B17" s="52"/>
      <c r="C17" s="52"/>
      <c r="D17" s="51"/>
      <c r="E17" s="51"/>
      <c r="F17" s="51"/>
      <c r="G17" s="51"/>
      <c r="H17" s="51"/>
    </row>
    <row r="18" spans="1:8" s="46" customFormat="1" x14ac:dyDescent="0.25">
      <c r="A18" s="45" t="s">
        <v>63</v>
      </c>
      <c r="B18" s="49" t="s">
        <v>102</v>
      </c>
      <c r="C18" s="50">
        <v>3601007</v>
      </c>
      <c r="D18" s="51">
        <v>-123767270</v>
      </c>
      <c r="E18" s="51">
        <v>-123767270</v>
      </c>
      <c r="F18" s="51">
        <v>-123767270</v>
      </c>
      <c r="G18" s="51">
        <v>-123767270</v>
      </c>
      <c r="H18" s="51">
        <v>-123767270</v>
      </c>
    </row>
    <row r="19" spans="1:8" s="46" customFormat="1" x14ac:dyDescent="0.25">
      <c r="A19" s="45" t="s">
        <v>103</v>
      </c>
      <c r="B19" s="49" t="s">
        <v>104</v>
      </c>
      <c r="C19" s="50">
        <v>3601012</v>
      </c>
      <c r="D19" s="51">
        <v>4369562</v>
      </c>
      <c r="E19" s="51">
        <v>8495138</v>
      </c>
      <c r="F19" s="51">
        <v>12620714</v>
      </c>
      <c r="G19" s="51">
        <v>16746290</v>
      </c>
      <c r="H19" s="51">
        <v>20871866</v>
      </c>
    </row>
    <row r="20" spans="1:8" s="46" customFormat="1" ht="13.8" thickBot="1" x14ac:dyDescent="0.3">
      <c r="A20" s="45"/>
      <c r="B20" s="52"/>
      <c r="C20" s="52"/>
      <c r="D20" s="53">
        <f t="shared" ref="D20:H20" si="2">D18+D19</f>
        <v>-119397708</v>
      </c>
      <c r="E20" s="53">
        <f t="shared" si="2"/>
        <v>-115272132</v>
      </c>
      <c r="F20" s="53">
        <f t="shared" si="2"/>
        <v>-111146556</v>
      </c>
      <c r="G20" s="53">
        <f t="shared" si="2"/>
        <v>-107020980</v>
      </c>
      <c r="H20" s="53">
        <f t="shared" si="2"/>
        <v>-102895404</v>
      </c>
    </row>
    <row r="21" spans="1:8" s="46" customFormat="1" ht="13.8" thickTop="1" x14ac:dyDescent="0.25">
      <c r="A21" s="45"/>
      <c r="B21" s="52"/>
      <c r="C21" s="52"/>
      <c r="D21" s="51"/>
      <c r="E21" s="51"/>
      <c r="F21" s="51"/>
      <c r="G21" s="51"/>
      <c r="H21" s="51"/>
    </row>
    <row r="22" spans="1:8" s="46" customFormat="1" x14ac:dyDescent="0.25">
      <c r="A22" s="45"/>
      <c r="B22" s="52"/>
      <c r="C22" s="52"/>
      <c r="D22" s="51"/>
      <c r="E22" s="51"/>
      <c r="F22" s="51"/>
      <c r="G22" s="51"/>
      <c r="H22" s="51"/>
    </row>
    <row r="23" spans="1:8" s="46" customFormat="1" ht="13.8" thickBot="1" x14ac:dyDescent="0.3">
      <c r="A23" s="54" t="s">
        <v>107</v>
      </c>
      <c r="B23" s="54"/>
      <c r="C23" s="54"/>
      <c r="D23" s="55">
        <f t="shared" ref="D23:H23" si="3">D12+D16+D20</f>
        <v>-177546395</v>
      </c>
      <c r="E23" s="55">
        <f t="shared" si="3"/>
        <v>-171341759</v>
      </c>
      <c r="F23" s="55">
        <f t="shared" si="3"/>
        <v>-165137123</v>
      </c>
      <c r="G23" s="55">
        <f t="shared" si="3"/>
        <v>-158932487</v>
      </c>
      <c r="H23" s="55">
        <f t="shared" si="3"/>
        <v>-152727851</v>
      </c>
    </row>
    <row r="24" spans="1:8" s="46" customFormat="1" ht="13.8" thickTop="1" x14ac:dyDescent="0.25">
      <c r="A24" s="45"/>
      <c r="B24" s="52"/>
      <c r="C24" s="52"/>
      <c r="D24" s="51"/>
      <c r="E24" s="51"/>
      <c r="F24" s="51"/>
      <c r="G24" s="51"/>
      <c r="H24" s="51"/>
    </row>
    <row r="25" spans="1:8" s="46" customFormat="1" x14ac:dyDescent="0.25">
      <c r="A25" s="45"/>
      <c r="B25" s="52"/>
      <c r="C25" s="52"/>
      <c r="D25" s="51"/>
      <c r="E25" s="51"/>
      <c r="F25" s="51"/>
      <c r="G25" s="51"/>
      <c r="H25" s="51"/>
    </row>
    <row r="26" spans="1:8" s="46" customFormat="1" x14ac:dyDescent="0.25">
      <c r="A26" s="47" t="s">
        <v>100</v>
      </c>
      <c r="B26" s="47" t="s">
        <v>93</v>
      </c>
      <c r="C26" s="47" t="s">
        <v>92</v>
      </c>
      <c r="D26" s="57">
        <v>40890</v>
      </c>
      <c r="E26" s="57">
        <v>41256</v>
      </c>
      <c r="F26" s="57">
        <v>41621</v>
      </c>
      <c r="G26" s="57">
        <v>41986</v>
      </c>
      <c r="H26" s="57">
        <v>42351</v>
      </c>
    </row>
    <row r="27" spans="1:8" s="46" customFormat="1" x14ac:dyDescent="0.25">
      <c r="A27" t="s">
        <v>111</v>
      </c>
      <c r="B27" s="59" t="s">
        <v>108</v>
      </c>
      <c r="C27" s="59" t="s">
        <v>112</v>
      </c>
      <c r="D27" s="51">
        <v>-6509972.5099999998</v>
      </c>
      <c r="E27" s="51">
        <v>-6509972.5099999998</v>
      </c>
      <c r="F27" s="51"/>
      <c r="G27" s="51"/>
      <c r="H27" s="51"/>
    </row>
    <row r="28" spans="1:8" s="46" customFormat="1" x14ac:dyDescent="0.25">
      <c r="A28" s="45" t="s">
        <v>9</v>
      </c>
      <c r="B28" s="59"/>
      <c r="C28" s="59"/>
      <c r="D28" s="51"/>
      <c r="E28" s="51"/>
      <c r="F28" s="51"/>
      <c r="G28" s="51"/>
      <c r="H28" s="51"/>
    </row>
    <row r="29" spans="1:8" s="46" customFormat="1" x14ac:dyDescent="0.25">
      <c r="A29" s="45" t="s">
        <v>10</v>
      </c>
      <c r="B29" s="49" t="s">
        <v>108</v>
      </c>
      <c r="C29" s="50">
        <v>3600305</v>
      </c>
      <c r="D29" s="51">
        <v>121236</v>
      </c>
      <c r="E29" s="51">
        <v>277105</v>
      </c>
      <c r="F29" s="51">
        <v>-1060453.51</v>
      </c>
      <c r="G29" s="51">
        <v>-904584.51</v>
      </c>
      <c r="H29" s="51">
        <v>-740054.51</v>
      </c>
    </row>
    <row r="30" spans="1:8" s="46" customFormat="1" x14ac:dyDescent="0.25">
      <c r="A30" s="45" t="s">
        <v>119</v>
      </c>
      <c r="B30" s="49" t="s">
        <v>108</v>
      </c>
      <c r="C30" s="50">
        <v>3600310</v>
      </c>
      <c r="D30" s="51">
        <v>25152</v>
      </c>
      <c r="E30" s="51">
        <v>50298</v>
      </c>
      <c r="F30" s="51">
        <v>6</v>
      </c>
      <c r="G30" s="51">
        <v>0</v>
      </c>
      <c r="H30" s="51">
        <v>0</v>
      </c>
    </row>
    <row r="31" spans="1:8" s="46" customFormat="1" x14ac:dyDescent="0.25">
      <c r="A31" s="45" t="s">
        <v>8</v>
      </c>
      <c r="B31" s="49" t="s">
        <v>108</v>
      </c>
      <c r="C31" s="50">
        <v>3600315</v>
      </c>
      <c r="D31" s="51">
        <v>3027012</v>
      </c>
      <c r="E31" s="51">
        <v>4949766</v>
      </c>
      <c r="F31" s="51">
        <v>0</v>
      </c>
      <c r="G31" s="51">
        <v>0</v>
      </c>
      <c r="H31" s="51">
        <v>0</v>
      </c>
    </row>
    <row r="32" spans="1:8" s="46" customFormat="1" x14ac:dyDescent="0.25">
      <c r="A32" s="45" t="s">
        <v>30</v>
      </c>
      <c r="B32" s="49" t="s">
        <v>108</v>
      </c>
      <c r="C32" s="50">
        <v>3600320</v>
      </c>
      <c r="D32" s="51">
        <v>0</v>
      </c>
      <c r="E32" s="51">
        <v>0</v>
      </c>
      <c r="F32" s="51">
        <v>-563964</v>
      </c>
      <c r="G32" s="51">
        <v>-1870532</v>
      </c>
      <c r="H32" s="51">
        <v>-2227095</v>
      </c>
    </row>
    <row r="33" spans="1:19" s="46" customFormat="1" ht="13.8" thickBot="1" x14ac:dyDescent="0.3">
      <c r="A33" s="54" t="s">
        <v>109</v>
      </c>
      <c r="B33" s="54"/>
      <c r="C33" s="54"/>
      <c r="D33" s="56">
        <f t="shared" ref="D33:H33" si="4">SUM(D27:D32)</f>
        <v>-3336572.51</v>
      </c>
      <c r="E33" s="56">
        <f t="shared" si="4"/>
        <v>-1232803.5099999998</v>
      </c>
      <c r="F33" s="56">
        <f t="shared" si="4"/>
        <v>-1624411.51</v>
      </c>
      <c r="G33" s="56">
        <f t="shared" si="4"/>
        <v>-2775116.51</v>
      </c>
      <c r="H33" s="56">
        <f t="shared" si="4"/>
        <v>-2967149.51</v>
      </c>
    </row>
    <row r="34" spans="1:19" s="46" customFormat="1" ht="13.8" thickTop="1" x14ac:dyDescent="0.25">
      <c r="A34" s="45"/>
      <c r="B34" s="52"/>
      <c r="C34" s="52"/>
      <c r="D34" s="51"/>
      <c r="E34" s="51"/>
      <c r="F34" s="51"/>
      <c r="G34" s="51"/>
      <c r="H34" s="51"/>
    </row>
    <row r="35" spans="1:19" x14ac:dyDescent="0.25">
      <c r="B35" s="52"/>
      <c r="C35" s="52"/>
      <c r="D35" s="51"/>
      <c r="E35" s="51"/>
      <c r="F35" s="51"/>
      <c r="G35" s="51"/>
      <c r="H35" s="51"/>
      <c r="I35" s="46"/>
      <c r="Q35" s="45"/>
      <c r="R35" s="45"/>
      <c r="S35" s="45"/>
    </row>
    <row r="36" spans="1:19" ht="13.8" thickBot="1" x14ac:dyDescent="0.3">
      <c r="A36" s="54" t="s">
        <v>110</v>
      </c>
      <c r="B36" s="54"/>
      <c r="C36" s="54"/>
      <c r="D36" s="55">
        <f t="shared" ref="D36:H36" si="5">D23+D33</f>
        <v>-180882967.50999999</v>
      </c>
      <c r="E36" s="55">
        <f t="shared" si="5"/>
        <v>-172574562.50999999</v>
      </c>
      <c r="F36" s="55">
        <f t="shared" si="5"/>
        <v>-166761534.50999999</v>
      </c>
      <c r="G36" s="55">
        <f t="shared" si="5"/>
        <v>-161707603.50999999</v>
      </c>
      <c r="H36" s="55">
        <f t="shared" si="5"/>
        <v>-155695000.50999999</v>
      </c>
      <c r="I36" s="46"/>
      <c r="Q36" s="45"/>
      <c r="R36" s="45"/>
      <c r="S36" s="45"/>
    </row>
    <row r="37" spans="1:19" ht="13.8" thickTop="1" x14ac:dyDescent="0.25">
      <c r="B37" s="52"/>
      <c r="C37" s="52"/>
      <c r="D37" s="52"/>
      <c r="E37" s="52"/>
      <c r="F37" s="52"/>
      <c r="G37" s="46"/>
      <c r="H37" s="46"/>
      <c r="I37" s="46"/>
      <c r="Q37" s="45"/>
      <c r="R37" s="45"/>
      <c r="S37" s="45"/>
    </row>
    <row r="38" spans="1:19" x14ac:dyDescent="0.25">
      <c r="F38" s="46"/>
      <c r="G38" s="46"/>
      <c r="H38" s="46"/>
      <c r="I38" s="46"/>
      <c r="Q38" s="45"/>
      <c r="R38" s="45"/>
      <c r="S38" s="45"/>
    </row>
    <row r="39" spans="1:19" x14ac:dyDescent="0.25">
      <c r="A39" s="100"/>
      <c r="B39" s="100"/>
      <c r="C39" s="100"/>
      <c r="D39" s="100"/>
      <c r="E39" s="101"/>
      <c r="F39" s="101"/>
      <c r="G39" s="102"/>
      <c r="H39" s="102"/>
      <c r="I39" s="46"/>
      <c r="Q39" s="45"/>
      <c r="R39" s="45"/>
      <c r="S39" s="45"/>
    </row>
    <row r="40" spans="1:19" x14ac:dyDescent="0.25">
      <c r="A40"/>
      <c r="B40"/>
      <c r="C40"/>
      <c r="D40" s="2"/>
      <c r="I40" s="46"/>
      <c r="Q40" s="45"/>
      <c r="R40" s="45"/>
      <c r="S40" s="45"/>
    </row>
    <row r="41" spans="1:19" x14ac:dyDescent="0.25">
      <c r="A41" s="60" t="s">
        <v>100</v>
      </c>
      <c r="B41" s="60" t="s">
        <v>93</v>
      </c>
      <c r="C41" s="60" t="s">
        <v>92</v>
      </c>
      <c r="D41" s="57">
        <v>40890</v>
      </c>
      <c r="E41" s="57">
        <v>41256</v>
      </c>
      <c r="F41" s="57"/>
      <c r="G41" s="57"/>
      <c r="H41" s="57"/>
      <c r="I41" s="46"/>
      <c r="Q41" s="45"/>
      <c r="R41" s="45"/>
      <c r="S41" s="45"/>
    </row>
    <row r="42" spans="1:19" x14ac:dyDescent="0.25">
      <c r="A42"/>
      <c r="B42" s="59"/>
      <c r="C42" s="59"/>
      <c r="D42" s="2"/>
      <c r="E42" s="2"/>
      <c r="I42" s="46"/>
      <c r="Q42" s="45"/>
      <c r="R42" s="45"/>
      <c r="S42" s="45"/>
    </row>
    <row r="43" spans="1:19" x14ac:dyDescent="0.25">
      <c r="A43" t="s">
        <v>10</v>
      </c>
      <c r="B43" s="59" t="s">
        <v>108</v>
      </c>
      <c r="C43" s="59" t="s">
        <v>112</v>
      </c>
      <c r="D43" s="2">
        <v>-1493426.5</v>
      </c>
      <c r="E43" s="2">
        <v>-1493426.5</v>
      </c>
      <c r="I43" s="46"/>
      <c r="Q43" s="45"/>
      <c r="R43" s="45"/>
      <c r="S43" s="45"/>
    </row>
    <row r="44" spans="1:19" x14ac:dyDescent="0.25">
      <c r="A44" t="s">
        <v>9</v>
      </c>
      <c r="B44" s="59" t="s">
        <v>108</v>
      </c>
      <c r="C44" s="59" t="s">
        <v>112</v>
      </c>
      <c r="D44" s="2">
        <v>-66780</v>
      </c>
      <c r="E44" s="2">
        <v>-66780</v>
      </c>
      <c r="I44" s="46"/>
      <c r="Q44" s="45"/>
      <c r="R44" s="45"/>
      <c r="S44" s="45"/>
    </row>
    <row r="45" spans="1:19" x14ac:dyDescent="0.25">
      <c r="A45" t="s">
        <v>8</v>
      </c>
      <c r="B45" s="59" t="s">
        <v>108</v>
      </c>
      <c r="C45" s="59" t="s">
        <v>112</v>
      </c>
      <c r="D45" s="2">
        <v>-4949766</v>
      </c>
      <c r="E45" s="2">
        <v>-4949766</v>
      </c>
      <c r="I45" s="46"/>
      <c r="Q45" s="45"/>
      <c r="R45" s="45"/>
      <c r="S45" s="45"/>
    </row>
    <row r="46" spans="1:19" x14ac:dyDescent="0.25">
      <c r="A46" t="s">
        <v>30</v>
      </c>
      <c r="B46" s="59" t="s">
        <v>108</v>
      </c>
      <c r="C46" s="59" t="s">
        <v>116</v>
      </c>
      <c r="D46" s="2">
        <v>0</v>
      </c>
      <c r="E46" s="2">
        <v>0</v>
      </c>
      <c r="I46" s="46"/>
      <c r="Q46" s="45"/>
      <c r="R46" s="45"/>
      <c r="S46" s="45"/>
    </row>
    <row r="47" spans="1:19" ht="13.8" thickBot="1" x14ac:dyDescent="0.3">
      <c r="A47" s="149" t="s">
        <v>117</v>
      </c>
      <c r="B47" s="149"/>
      <c r="C47" s="149"/>
      <c r="D47" s="61">
        <f>SUM(D43:D46)</f>
        <v>-6509972.5</v>
      </c>
      <c r="E47" s="61">
        <f>SUM(E43:E46)</f>
        <v>-6509972.5</v>
      </c>
      <c r="I47" s="46"/>
      <c r="Q47" s="45"/>
      <c r="R47" s="45"/>
      <c r="S47" s="45"/>
    </row>
    <row r="48" spans="1:19" ht="13.8" thickTop="1" x14ac:dyDescent="0.25">
      <c r="A48"/>
      <c r="B48"/>
      <c r="C48"/>
      <c r="D48" s="2"/>
      <c r="E48" s="2"/>
      <c r="I48" s="46"/>
      <c r="Q48" s="45"/>
      <c r="R48" s="45"/>
      <c r="S48" s="45"/>
    </row>
    <row r="49" spans="1:19" x14ac:dyDescent="0.25">
      <c r="A49"/>
      <c r="B49"/>
      <c r="C49"/>
      <c r="D49" s="2"/>
      <c r="E49" s="2"/>
      <c r="I49" s="46"/>
      <c r="Q49" s="45"/>
      <c r="R49" s="45"/>
      <c r="S49" s="45"/>
    </row>
    <row r="50" spans="1:19" x14ac:dyDescent="0.25">
      <c r="A50" t="s">
        <v>10</v>
      </c>
      <c r="B50" s="59" t="s">
        <v>108</v>
      </c>
      <c r="C50" s="59" t="s">
        <v>112</v>
      </c>
      <c r="D50" s="2">
        <f>D43</f>
        <v>-1493426.5</v>
      </c>
      <c r="E50" s="2">
        <f>E43</f>
        <v>-1493426.5</v>
      </c>
      <c r="I50" s="46"/>
      <c r="Q50" s="45"/>
      <c r="R50" s="45"/>
      <c r="S50" s="45"/>
    </row>
    <row r="51" spans="1:19" x14ac:dyDescent="0.25">
      <c r="A51" t="s">
        <v>10</v>
      </c>
      <c r="B51" s="59" t="s">
        <v>108</v>
      </c>
      <c r="C51" s="59" t="s">
        <v>113</v>
      </c>
      <c r="D51" s="2">
        <f>D29</f>
        <v>121236</v>
      </c>
      <c r="E51" s="2">
        <f>E29</f>
        <v>277105</v>
      </c>
      <c r="I51" s="46"/>
      <c r="Q51" s="45"/>
      <c r="R51" s="45"/>
      <c r="S51" s="45"/>
    </row>
    <row r="52" spans="1:19" ht="13.8" thickBot="1" x14ac:dyDescent="0.3">
      <c r="A52"/>
      <c r="B52"/>
      <c r="C52"/>
      <c r="D52" s="61">
        <f>D50+D51</f>
        <v>-1372190.5</v>
      </c>
      <c r="E52" s="61">
        <f>E50+E51</f>
        <v>-1216321.5</v>
      </c>
      <c r="F52" s="2"/>
      <c r="G52" s="46"/>
      <c r="H52" s="46"/>
      <c r="I52" s="46"/>
      <c r="Q52" s="45"/>
      <c r="R52" s="45"/>
      <c r="S52" s="45"/>
    </row>
    <row r="53" spans="1:19" ht="13.8" thickTop="1" x14ac:dyDescent="0.25">
      <c r="A53"/>
      <c r="B53"/>
      <c r="C53"/>
      <c r="D53" s="2"/>
      <c r="E53" s="2"/>
      <c r="F53" s="2"/>
      <c r="G53" s="46"/>
      <c r="H53" s="46"/>
      <c r="I53" s="46"/>
      <c r="Q53" s="45"/>
      <c r="R53" s="45"/>
      <c r="S53" s="45"/>
    </row>
    <row r="54" spans="1:19" x14ac:dyDescent="0.25">
      <c r="A54" t="s">
        <v>9</v>
      </c>
      <c r="B54" s="59" t="s">
        <v>108</v>
      </c>
      <c r="C54" s="59" t="s">
        <v>112</v>
      </c>
      <c r="D54" s="2">
        <f>D44</f>
        <v>-66780</v>
      </c>
      <c r="E54" s="2">
        <f>E44</f>
        <v>-66780</v>
      </c>
      <c r="F54" s="2"/>
      <c r="G54" s="46"/>
      <c r="H54" s="46"/>
      <c r="I54" s="46"/>
      <c r="Q54" s="45"/>
      <c r="R54" s="45"/>
      <c r="S54" s="45"/>
    </row>
    <row r="55" spans="1:19" x14ac:dyDescent="0.25">
      <c r="A55" t="s">
        <v>9</v>
      </c>
      <c r="B55" s="59" t="s">
        <v>108</v>
      </c>
      <c r="C55" s="59" t="s">
        <v>114</v>
      </c>
      <c r="D55" s="2">
        <f>D30</f>
        <v>25152</v>
      </c>
      <c r="E55" s="2">
        <f>E30</f>
        <v>50298</v>
      </c>
      <c r="F55" s="2"/>
      <c r="G55" s="46"/>
      <c r="H55" s="46"/>
      <c r="I55" s="46"/>
      <c r="Q55" s="45"/>
      <c r="R55" s="45"/>
      <c r="S55" s="45"/>
    </row>
    <row r="56" spans="1:19" ht="13.8" thickBot="1" x14ac:dyDescent="0.3">
      <c r="A56"/>
      <c r="B56"/>
      <c r="C56"/>
      <c r="D56" s="61">
        <f>D54+D55</f>
        <v>-41628</v>
      </c>
      <c r="E56" s="61">
        <f>E54+E55</f>
        <v>-16482</v>
      </c>
      <c r="F56" s="2"/>
      <c r="G56" s="46"/>
      <c r="H56" s="46"/>
      <c r="I56" s="46"/>
      <c r="Q56" s="45"/>
      <c r="R56" s="45"/>
      <c r="S56" s="45"/>
    </row>
    <row r="57" spans="1:19" ht="13.8" thickTop="1" x14ac:dyDescent="0.25">
      <c r="A57"/>
      <c r="B57"/>
      <c r="C57"/>
      <c r="D57" s="2"/>
      <c r="E57" s="2"/>
      <c r="F57" s="2"/>
      <c r="G57" s="46"/>
      <c r="H57" s="46"/>
      <c r="I57" s="46"/>
      <c r="Q57" s="45"/>
      <c r="R57" s="45"/>
      <c r="S57" s="45"/>
    </row>
    <row r="58" spans="1:19" x14ac:dyDescent="0.25">
      <c r="A58" t="s">
        <v>8</v>
      </c>
      <c r="B58" s="59" t="s">
        <v>108</v>
      </c>
      <c r="C58" s="59" t="s">
        <v>112</v>
      </c>
      <c r="D58" s="2">
        <f>D45</f>
        <v>-4949766</v>
      </c>
      <c r="E58" s="2">
        <f>E45</f>
        <v>-4949766</v>
      </c>
      <c r="F58" s="2"/>
      <c r="G58" s="46"/>
      <c r="H58" s="46"/>
      <c r="I58" s="46"/>
      <c r="Q58" s="45"/>
      <c r="R58" s="45"/>
      <c r="S58" s="45"/>
    </row>
    <row r="59" spans="1:19" x14ac:dyDescent="0.25">
      <c r="A59" t="s">
        <v>8</v>
      </c>
      <c r="B59" s="59" t="s">
        <v>108</v>
      </c>
      <c r="C59" s="59" t="s">
        <v>115</v>
      </c>
      <c r="D59" s="2">
        <f>D31</f>
        <v>3027012</v>
      </c>
      <c r="E59" s="2">
        <f>E31</f>
        <v>4949766</v>
      </c>
      <c r="F59" s="2"/>
      <c r="G59" s="46"/>
      <c r="H59" s="46"/>
      <c r="I59" s="46"/>
      <c r="Q59" s="45"/>
      <c r="R59" s="45"/>
      <c r="S59" s="45"/>
    </row>
    <row r="60" spans="1:19" ht="13.8" thickBot="1" x14ac:dyDescent="0.3">
      <c r="A60"/>
      <c r="B60" s="58"/>
      <c r="C60" s="58"/>
      <c r="D60" s="61">
        <f>D58+D59</f>
        <v>-1922754</v>
      </c>
      <c r="E60" s="61">
        <f>E58+E59</f>
        <v>0</v>
      </c>
      <c r="F60" s="2"/>
      <c r="G60" s="46"/>
      <c r="H60" s="46"/>
      <c r="I60" s="46"/>
      <c r="Q60" s="45"/>
      <c r="R60" s="45"/>
      <c r="S60" s="45"/>
    </row>
    <row r="61" spans="1:19" ht="13.8" thickTop="1" x14ac:dyDescent="0.25">
      <c r="A61"/>
      <c r="B61" s="58"/>
      <c r="C61" s="58"/>
      <c r="D61" s="62"/>
      <c r="E61" s="62"/>
      <c r="F61" s="2"/>
      <c r="G61" s="46"/>
      <c r="H61" s="46"/>
      <c r="I61" s="46"/>
      <c r="Q61" s="45"/>
      <c r="R61" s="45"/>
      <c r="S61" s="45"/>
    </row>
    <row r="62" spans="1:19" x14ac:dyDescent="0.25">
      <c r="A62"/>
      <c r="B62" s="58"/>
      <c r="C62" s="58"/>
      <c r="D62" s="62"/>
      <c r="E62" s="62"/>
      <c r="F62" s="2"/>
      <c r="G62" s="46"/>
      <c r="H62" s="46"/>
      <c r="I62" s="46"/>
      <c r="Q62" s="45"/>
      <c r="R62" s="45"/>
      <c r="S62" s="45"/>
    </row>
    <row r="63" spans="1:19" ht="13.8" thickBot="1" x14ac:dyDescent="0.3">
      <c r="A63"/>
      <c r="B63" s="58"/>
      <c r="C63" s="58"/>
      <c r="D63" s="63">
        <f>D52+D56+D60</f>
        <v>-3336572.5</v>
      </c>
      <c r="E63" s="63">
        <f>E52+E56+E60</f>
        <v>-1232803.5</v>
      </c>
      <c r="F63" s="2"/>
      <c r="G63" s="46"/>
      <c r="H63" s="46"/>
      <c r="I63" s="46"/>
      <c r="Q63" s="45"/>
      <c r="R63" s="45"/>
      <c r="S63" s="45"/>
    </row>
    <row r="64" spans="1:19" ht="13.8" thickTop="1" x14ac:dyDescent="0.25">
      <c r="F64" s="2"/>
      <c r="G64" s="46"/>
      <c r="H64" s="46"/>
      <c r="I64" s="46"/>
      <c r="Q64" s="45"/>
      <c r="R64" s="45"/>
      <c r="S64" s="45"/>
    </row>
    <row r="65" spans="6:19" x14ac:dyDescent="0.25">
      <c r="F65" s="2"/>
      <c r="I65" s="46"/>
      <c r="Q65" s="45"/>
      <c r="R65" s="45"/>
      <c r="S65" s="45"/>
    </row>
    <row r="66" spans="6:19" x14ac:dyDescent="0.25">
      <c r="F66" s="2"/>
      <c r="I66" s="46"/>
      <c r="Q66" s="45"/>
      <c r="R66" s="45"/>
      <c r="S66" s="45"/>
    </row>
    <row r="67" spans="6:19" x14ac:dyDescent="0.25">
      <c r="F67" s="2"/>
      <c r="I67" s="46"/>
      <c r="Q67" s="45"/>
      <c r="R67" s="45"/>
      <c r="S67" s="45"/>
    </row>
    <row r="68" spans="6:19" x14ac:dyDescent="0.25">
      <c r="I68" s="46"/>
      <c r="Q68" s="45"/>
      <c r="R68" s="45"/>
      <c r="S68" s="45"/>
    </row>
    <row r="69" spans="6:19" x14ac:dyDescent="0.25">
      <c r="I69" s="46"/>
      <c r="Q69" s="45"/>
      <c r="R69" s="45"/>
      <c r="S69" s="45"/>
    </row>
    <row r="70" spans="6:19" x14ac:dyDescent="0.25">
      <c r="I70" s="46"/>
      <c r="Q70" s="45"/>
      <c r="R70" s="45"/>
      <c r="S70" s="45"/>
    </row>
    <row r="71" spans="6:19" x14ac:dyDescent="0.25">
      <c r="I71" s="46"/>
      <c r="Q71" s="45"/>
      <c r="R71" s="45"/>
      <c r="S71" s="45"/>
    </row>
    <row r="72" spans="6:19" x14ac:dyDescent="0.25">
      <c r="I72" s="46"/>
      <c r="Q72" s="45"/>
      <c r="R72" s="45"/>
      <c r="S72" s="45"/>
    </row>
    <row r="73" spans="6:19" x14ac:dyDescent="0.25">
      <c r="I73" s="46"/>
      <c r="Q73" s="45"/>
      <c r="R73" s="45"/>
      <c r="S73" s="45"/>
    </row>
    <row r="74" spans="6:19" x14ac:dyDescent="0.25">
      <c r="I74" s="46"/>
      <c r="Q74" s="45"/>
      <c r="R74" s="45"/>
      <c r="S74" s="45"/>
    </row>
    <row r="75" spans="6:19" x14ac:dyDescent="0.25">
      <c r="I75" s="46"/>
      <c r="Q75" s="45"/>
      <c r="R75" s="45"/>
      <c r="S75" s="45"/>
    </row>
    <row r="76" spans="6:19" ht="12.75" x14ac:dyDescent="0.2">
      <c r="I76" s="46"/>
      <c r="Q76" s="45"/>
      <c r="R76" s="45"/>
      <c r="S76" s="45"/>
    </row>
    <row r="77" spans="6:19" ht="12.75" x14ac:dyDescent="0.2">
      <c r="I77" s="46"/>
      <c r="Q77" s="45"/>
      <c r="R77" s="45"/>
      <c r="S77" s="45"/>
    </row>
    <row r="78" spans="6:19" x14ac:dyDescent="0.25">
      <c r="I78" s="46"/>
      <c r="Q78" s="45"/>
      <c r="R78" s="45"/>
      <c r="S78" s="45"/>
    </row>
  </sheetData>
  <mergeCells count="1">
    <mergeCell ref="A47:C47"/>
  </mergeCells>
  <pageMargins left="0.45" right="0" top="0.25" bottom="0.5" header="0.3" footer="0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zoomScale="75" zoomScaleNormal="75" workbookViewId="0">
      <pane xSplit="1" ySplit="6" topLeftCell="B7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3" sqref="A3"/>
    </sheetView>
  </sheetViews>
  <sheetFormatPr defaultColWidth="9" defaultRowHeight="10.199999999999999" outlineLevelRow="1" x14ac:dyDescent="0.2"/>
  <cols>
    <col min="1" max="1" width="61.625" style="136" bestFit="1" customWidth="1"/>
    <col min="2" max="4" width="16.625" style="135" bestFit="1" customWidth="1"/>
    <col min="5" max="6" width="17" style="135" bestFit="1" customWidth="1"/>
    <col min="7" max="9" width="17.25" style="135" bestFit="1" customWidth="1"/>
    <col min="10" max="16384" width="9" style="135"/>
  </cols>
  <sheetData>
    <row r="1" spans="1:9" s="166" customFormat="1" x14ac:dyDescent="0.2">
      <c r="A1" s="165" t="s">
        <v>384</v>
      </c>
    </row>
    <row r="2" spans="1:9" s="166" customFormat="1" x14ac:dyDescent="0.2">
      <c r="A2" s="165" t="s">
        <v>382</v>
      </c>
    </row>
    <row r="3" spans="1:9" s="166" customFormat="1" x14ac:dyDescent="0.2">
      <c r="A3" s="165"/>
    </row>
    <row r="4" spans="1:9" s="133" customFormat="1" x14ac:dyDescent="0.2">
      <c r="A4" s="132"/>
    </row>
    <row r="5" spans="1:9" s="133" customFormat="1" x14ac:dyDescent="0.2">
      <c r="A5" s="132" t="s">
        <v>380</v>
      </c>
      <c r="B5" s="133" t="s">
        <v>145</v>
      </c>
      <c r="C5" s="133" t="s">
        <v>146</v>
      </c>
      <c r="D5" s="133" t="s">
        <v>147</v>
      </c>
      <c r="E5" s="133" t="s">
        <v>148</v>
      </c>
      <c r="F5" s="133" t="s">
        <v>149</v>
      </c>
      <c r="G5" s="133" t="s">
        <v>150</v>
      </c>
      <c r="H5" s="133" t="s">
        <v>151</v>
      </c>
      <c r="I5" s="133" t="s">
        <v>152</v>
      </c>
    </row>
    <row r="6" spans="1:9" s="133" customFormat="1" x14ac:dyDescent="0.2">
      <c r="A6" s="132"/>
    </row>
    <row r="7" spans="1:9" x14ac:dyDescent="0.2">
      <c r="A7" s="134" t="s">
        <v>153</v>
      </c>
    </row>
    <row r="8" spans="1:9" outlineLevel="1" x14ac:dyDescent="0.2">
      <c r="A8" s="137" t="s">
        <v>154</v>
      </c>
      <c r="B8" s="138">
        <v>1061729258</v>
      </c>
      <c r="C8" s="138">
        <v>994776975</v>
      </c>
      <c r="D8" s="138">
        <v>979899781.34353602</v>
      </c>
      <c r="E8" s="138">
        <v>999085087.91884899</v>
      </c>
      <c r="F8" s="138">
        <v>1014389595.43582</v>
      </c>
      <c r="G8" s="138">
        <v>1030606991.3341</v>
      </c>
      <c r="H8" s="138">
        <v>1050883768.66</v>
      </c>
      <c r="I8" s="138">
        <v>1057668238.92614</v>
      </c>
    </row>
    <row r="9" spans="1:9" outlineLevel="1" x14ac:dyDescent="0.2">
      <c r="A9" s="139" t="s">
        <v>155</v>
      </c>
      <c r="B9" s="140">
        <v>679292172</v>
      </c>
      <c r="C9" s="140">
        <v>706804609</v>
      </c>
      <c r="D9" s="140">
        <v>707155814.40476203</v>
      </c>
      <c r="E9" s="140">
        <v>704742744.98926604</v>
      </c>
      <c r="F9" s="140">
        <v>702823667.068259</v>
      </c>
      <c r="G9" s="140">
        <v>705017278.43230295</v>
      </c>
      <c r="H9" s="140">
        <v>713576017.79887295</v>
      </c>
      <c r="I9" s="140">
        <v>714310868.06958699</v>
      </c>
    </row>
    <row r="10" spans="1:9" outlineLevel="1" x14ac:dyDescent="0.2">
      <c r="A10" s="139" t="s">
        <v>156</v>
      </c>
      <c r="B10" s="140">
        <v>204492051</v>
      </c>
      <c r="C10" s="140">
        <v>105970280</v>
      </c>
      <c r="D10" s="140">
        <v>88149702</v>
      </c>
      <c r="E10" s="140">
        <v>88149702</v>
      </c>
      <c r="F10" s="140">
        <v>88149702</v>
      </c>
      <c r="G10" s="140">
        <v>88149702</v>
      </c>
      <c r="H10" s="140">
        <v>88149702</v>
      </c>
      <c r="I10" s="140">
        <v>88149702</v>
      </c>
    </row>
    <row r="11" spans="1:9" outlineLevel="1" x14ac:dyDescent="0.2">
      <c r="A11" s="139" t="s">
        <v>157</v>
      </c>
      <c r="B11" s="140">
        <v>39710916</v>
      </c>
      <c r="C11" s="140">
        <v>40248427</v>
      </c>
      <c r="D11" s="140">
        <v>39016632.865271904</v>
      </c>
      <c r="E11" s="140">
        <v>39370773.653614096</v>
      </c>
      <c r="F11" s="140">
        <v>39727971.907771699</v>
      </c>
      <c r="G11" s="140">
        <v>40088254.024300702</v>
      </c>
      <c r="H11" s="140">
        <v>40451646.627651498</v>
      </c>
      <c r="I11" s="140">
        <v>40818176.572135799</v>
      </c>
    </row>
    <row r="12" spans="1:9" outlineLevel="1" x14ac:dyDescent="0.2">
      <c r="A12" s="139" t="s">
        <v>158</v>
      </c>
      <c r="B12" s="140">
        <v>112958635</v>
      </c>
      <c r="C12" s="140">
        <v>117533640</v>
      </c>
      <c r="D12" s="140">
        <v>117592042.208652</v>
      </c>
      <c r="E12" s="140">
        <v>117190775.941525</v>
      </c>
      <c r="F12" s="140">
        <v>116871654.89646</v>
      </c>
      <c r="G12" s="140">
        <v>117236427.76122899</v>
      </c>
      <c r="H12" s="140">
        <v>118659649.72694799</v>
      </c>
      <c r="I12" s="140">
        <v>118781847.05087601</v>
      </c>
    </row>
    <row r="13" spans="1:9" outlineLevel="1" x14ac:dyDescent="0.2">
      <c r="A13" s="139" t="s">
        <v>159</v>
      </c>
      <c r="B13" s="140">
        <v>18672008</v>
      </c>
      <c r="C13" s="140">
        <v>17527161</v>
      </c>
      <c r="D13" s="140">
        <v>14752814</v>
      </c>
      <c r="E13" s="140">
        <v>14752814</v>
      </c>
      <c r="F13" s="140">
        <v>14752814</v>
      </c>
      <c r="G13" s="140">
        <v>14752814</v>
      </c>
      <c r="H13" s="140">
        <v>14752814</v>
      </c>
      <c r="I13" s="140">
        <v>14752814</v>
      </c>
    </row>
    <row r="14" spans="1:9" outlineLevel="1" x14ac:dyDescent="0.2">
      <c r="A14" s="139" t="s">
        <v>160</v>
      </c>
      <c r="B14" s="140">
        <v>6603476</v>
      </c>
      <c r="C14" s="140">
        <v>6692858</v>
      </c>
      <c r="D14" s="140">
        <v>6488024.9042780204</v>
      </c>
      <c r="E14" s="140">
        <v>6546914.5289456602</v>
      </c>
      <c r="F14" s="140">
        <v>6606312.5757443504</v>
      </c>
      <c r="G14" s="140">
        <v>6666223.4341240898</v>
      </c>
      <c r="H14" s="140">
        <v>6726651.5314310901</v>
      </c>
      <c r="I14" s="140">
        <v>6787601.3332349705</v>
      </c>
    </row>
    <row r="15" spans="1:9" outlineLevel="1" x14ac:dyDescent="0.2">
      <c r="A15" s="139" t="s">
        <v>161</v>
      </c>
      <c r="B15" s="140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</row>
    <row r="16" spans="1:9" outlineLevel="1" x14ac:dyDescent="0.2">
      <c r="A16" s="139" t="s">
        <v>162</v>
      </c>
      <c r="B16" s="140">
        <v>0</v>
      </c>
      <c r="C16" s="140">
        <v>0</v>
      </c>
      <c r="D16" s="140">
        <v>6744750.9605702702</v>
      </c>
      <c r="E16" s="140">
        <v>28331362.8054973</v>
      </c>
      <c r="F16" s="140">
        <v>45457472.987587497</v>
      </c>
      <c r="G16" s="140">
        <v>58696291.682150297</v>
      </c>
      <c r="H16" s="140">
        <v>68567286.975101098</v>
      </c>
      <c r="I16" s="140">
        <v>74067229.900315896</v>
      </c>
    </row>
    <row r="17" spans="1:9" outlineLevel="1" x14ac:dyDescent="0.2">
      <c r="A17" s="139" t="s">
        <v>163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</row>
    <row r="18" spans="1:9" outlineLevel="1" x14ac:dyDescent="0.2">
      <c r="A18" s="139" t="s">
        <v>164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</row>
    <row r="19" spans="1:9" outlineLevel="1" x14ac:dyDescent="0.2">
      <c r="A19" s="141" t="s">
        <v>165</v>
      </c>
      <c r="B19" s="142">
        <v>247361739.52000001</v>
      </c>
      <c r="C19" s="142">
        <v>262569905.52000001</v>
      </c>
      <c r="D19" s="142">
        <v>280492810.51999998</v>
      </c>
      <c r="E19" s="142">
        <v>280492810.51999998</v>
      </c>
      <c r="F19" s="142">
        <v>280492810.51999998</v>
      </c>
      <c r="G19" s="142">
        <v>280492810.51999998</v>
      </c>
      <c r="H19" s="142">
        <v>280492810.51999998</v>
      </c>
      <c r="I19" s="142">
        <v>280492810.51999998</v>
      </c>
    </row>
    <row r="20" spans="1:9" outlineLevel="1" x14ac:dyDescent="0.2">
      <c r="A20" s="143" t="s">
        <v>166</v>
      </c>
      <c r="B20" s="144">
        <v>-2778.12</v>
      </c>
      <c r="C20" s="144">
        <v>-16741103.689999999</v>
      </c>
      <c r="D20" s="144">
        <v>23711822.4182375</v>
      </c>
      <c r="E20" s="144">
        <v>-61294478.810289197</v>
      </c>
      <c r="F20" s="144">
        <v>201077308.26669699</v>
      </c>
      <c r="G20" s="144">
        <v>29408962.278718401</v>
      </c>
      <c r="H20" s="144">
        <v>23712904.934382401</v>
      </c>
      <c r="I20" s="144">
        <v>240651243.97274199</v>
      </c>
    </row>
    <row r="21" spans="1:9" outlineLevel="1" x14ac:dyDescent="0.2">
      <c r="A21" s="143" t="s">
        <v>167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</row>
    <row r="22" spans="1:9" outlineLevel="1" x14ac:dyDescent="0.2">
      <c r="A22" s="143" t="s">
        <v>168</v>
      </c>
      <c r="B22" s="144">
        <v>44310624.57</v>
      </c>
      <c r="C22" s="144">
        <v>10406779.25</v>
      </c>
      <c r="D22" s="144">
        <v>9129009.2831034008</v>
      </c>
      <c r="E22" s="144">
        <v>9489175.3459904306</v>
      </c>
      <c r="F22" s="144">
        <v>6717802.0125329699</v>
      </c>
      <c r="G22" s="144">
        <v>6548816.7203520397</v>
      </c>
      <c r="H22" s="144">
        <v>6059682.4126849696</v>
      </c>
      <c r="I22" s="144">
        <v>5221535.4954706896</v>
      </c>
    </row>
    <row r="23" spans="1:9" outlineLevel="1" x14ac:dyDescent="0.2">
      <c r="A23" s="143" t="s">
        <v>169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</row>
    <row r="24" spans="1:9" outlineLevel="1" x14ac:dyDescent="0.2">
      <c r="A24" s="143" t="s">
        <v>170</v>
      </c>
      <c r="B24" s="144">
        <v>0</v>
      </c>
      <c r="C24" s="144">
        <v>0</v>
      </c>
      <c r="D24" s="144">
        <v>0</v>
      </c>
      <c r="E24" s="144">
        <v>0</v>
      </c>
      <c r="F24" s="144">
        <v>-1.49011611938476E-8</v>
      </c>
      <c r="G24" s="144">
        <v>-7.4505805969238199E-9</v>
      </c>
      <c r="H24" s="144">
        <v>-7.4505805969238199E-9</v>
      </c>
      <c r="I24" s="144">
        <v>-1.49011611938476E-8</v>
      </c>
    </row>
    <row r="25" spans="1:9" outlineLevel="1" x14ac:dyDescent="0.2">
      <c r="A25" s="143" t="s">
        <v>171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</row>
    <row r="26" spans="1:9" outlineLevel="1" x14ac:dyDescent="0.2">
      <c r="A26" s="145" t="s">
        <v>172</v>
      </c>
      <c r="B26" s="146">
        <v>166761534.50999999</v>
      </c>
      <c r="C26" s="146">
        <v>161707603.50999999</v>
      </c>
      <c r="D26" s="146">
        <v>157869314.62755999</v>
      </c>
      <c r="E26" s="146">
        <v>268570438.13689101</v>
      </c>
      <c r="F26" s="146">
        <v>258562922.03068501</v>
      </c>
      <c r="G26" s="146">
        <v>247894716.34011</v>
      </c>
      <c r="H26" s="146">
        <v>237290825.79394701</v>
      </c>
      <c r="I26" s="146">
        <v>226930908.58684701</v>
      </c>
    </row>
    <row r="27" spans="1:9" outlineLevel="1" x14ac:dyDescent="0.2">
      <c r="A27" s="147" t="s">
        <v>173</v>
      </c>
      <c r="B27" s="148">
        <v>1624411.51</v>
      </c>
      <c r="C27" s="148">
        <v>2775116.51</v>
      </c>
      <c r="D27" s="148">
        <v>5141463.6275599999</v>
      </c>
      <c r="E27" s="148">
        <v>122047223.13689101</v>
      </c>
      <c r="F27" s="148">
        <v>118244343.03068499</v>
      </c>
      <c r="G27" s="148">
        <v>113780773.34011</v>
      </c>
      <c r="H27" s="148">
        <v>109381518.793947</v>
      </c>
      <c r="I27" s="148">
        <v>105226237.58684701</v>
      </c>
    </row>
    <row r="28" spans="1:9" outlineLevel="1" x14ac:dyDescent="0.2">
      <c r="A28" s="147" t="s">
        <v>174</v>
      </c>
      <c r="B28" s="148">
        <v>186139047</v>
      </c>
      <c r="C28" s="148">
        <v>186139047</v>
      </c>
      <c r="D28" s="148">
        <v>186139047</v>
      </c>
      <c r="E28" s="148">
        <v>186139047</v>
      </c>
      <c r="F28" s="148">
        <v>186139047</v>
      </c>
      <c r="G28" s="148">
        <v>186139047</v>
      </c>
      <c r="H28" s="148">
        <v>186139047</v>
      </c>
      <c r="I28" s="148">
        <v>186139047</v>
      </c>
    </row>
    <row r="29" spans="1:9" outlineLevel="1" x14ac:dyDescent="0.2">
      <c r="A29" s="147" t="s">
        <v>175</v>
      </c>
      <c r="B29" s="148">
        <v>-21001924</v>
      </c>
      <c r="C29" s="148">
        <v>-27206560</v>
      </c>
      <c r="D29" s="148">
        <v>-33411196</v>
      </c>
      <c r="E29" s="148">
        <v>-39615832</v>
      </c>
      <c r="F29" s="148">
        <v>-45820468</v>
      </c>
      <c r="G29" s="148">
        <v>-52025104</v>
      </c>
      <c r="H29" s="148">
        <v>-58229740</v>
      </c>
      <c r="I29" s="148">
        <v>-64434376</v>
      </c>
    </row>
    <row r="30" spans="1:9" outlineLevel="1" x14ac:dyDescent="0.2">
      <c r="A30" s="137" t="s">
        <v>176</v>
      </c>
      <c r="B30" s="138">
        <v>7322660172</v>
      </c>
      <c r="C30" s="138">
        <v>7868672254</v>
      </c>
      <c r="D30" s="138">
        <v>8675168086.8990402</v>
      </c>
      <c r="E30" s="138">
        <v>9678363801.85495</v>
      </c>
      <c r="F30" s="138">
        <v>10285367970.626699</v>
      </c>
      <c r="G30" s="138">
        <v>10743916453.193501</v>
      </c>
      <c r="H30" s="138">
        <v>11263427519.620701</v>
      </c>
      <c r="I30" s="138">
        <v>11452044994.9062</v>
      </c>
    </row>
    <row r="31" spans="1:9" outlineLevel="1" x14ac:dyDescent="0.2">
      <c r="A31" s="137" t="s">
        <v>177</v>
      </c>
      <c r="B31" s="138">
        <v>6052146309</v>
      </c>
      <c r="C31" s="138">
        <v>6572701138</v>
      </c>
      <c r="D31" s="138">
        <v>7090219404.0227604</v>
      </c>
      <c r="E31" s="138">
        <v>8110356036.1104403</v>
      </c>
      <c r="F31" s="138">
        <v>8778081992.9101391</v>
      </c>
      <c r="G31" s="138">
        <v>9291972714.2789001</v>
      </c>
      <c r="H31" s="138">
        <v>9839287123.9541302</v>
      </c>
      <c r="I31" s="138">
        <v>10037169759.537701</v>
      </c>
    </row>
    <row r="32" spans="1:9" outlineLevel="1" x14ac:dyDescent="0.2">
      <c r="A32" s="139" t="s">
        <v>178</v>
      </c>
      <c r="B32" s="140">
        <v>5398156137</v>
      </c>
      <c r="C32" s="140">
        <v>5856755121</v>
      </c>
      <c r="D32" s="140">
        <v>6253845928.3151302</v>
      </c>
      <c r="E32" s="140">
        <v>7030501152.43081</v>
      </c>
      <c r="F32" s="140">
        <v>7467191090.0557203</v>
      </c>
      <c r="G32" s="140">
        <v>7774238157.9261303</v>
      </c>
      <c r="H32" s="140">
        <v>8134160339.4976301</v>
      </c>
      <c r="I32" s="140">
        <v>8169989672.5918703</v>
      </c>
    </row>
    <row r="33" spans="1:9" outlineLevel="1" x14ac:dyDescent="0.2">
      <c r="A33" s="139" t="s">
        <v>179</v>
      </c>
      <c r="B33" s="140">
        <v>653990172</v>
      </c>
      <c r="C33" s="140">
        <v>715946017</v>
      </c>
      <c r="D33" s="140">
        <v>787587867.93939805</v>
      </c>
      <c r="E33" s="140">
        <v>872064875.01295805</v>
      </c>
      <c r="F33" s="140">
        <v>961551958.65815496</v>
      </c>
      <c r="G33" s="140">
        <v>1043127771.00951</v>
      </c>
      <c r="H33" s="140">
        <v>1118140385.10814</v>
      </c>
      <c r="I33" s="140">
        <v>1187377613.9049599</v>
      </c>
    </row>
    <row r="34" spans="1:9" outlineLevel="1" x14ac:dyDescent="0.2">
      <c r="A34" s="139" t="s">
        <v>180</v>
      </c>
      <c r="B34" s="140">
        <v>0</v>
      </c>
      <c r="C34" s="140">
        <v>0</v>
      </c>
      <c r="D34" s="140">
        <v>41624947.467659898</v>
      </c>
      <c r="E34" s="140">
        <v>177269592.054629</v>
      </c>
      <c r="F34" s="140">
        <v>297910332.679456</v>
      </c>
      <c r="G34" s="140">
        <v>404571347.92353803</v>
      </c>
      <c r="H34" s="140">
        <v>500150226.866539</v>
      </c>
      <c r="I34" s="140">
        <v>578947108.73360503</v>
      </c>
    </row>
    <row r="35" spans="1:9" outlineLevel="1" x14ac:dyDescent="0.2">
      <c r="A35" s="139" t="s">
        <v>181</v>
      </c>
      <c r="B35" s="140">
        <v>0</v>
      </c>
      <c r="C35" s="140">
        <v>0</v>
      </c>
      <c r="D35" s="140">
        <v>7160660.30057027</v>
      </c>
      <c r="E35" s="140">
        <v>30520416.612043399</v>
      </c>
      <c r="F35" s="140">
        <v>51428611.516802602</v>
      </c>
      <c r="G35" s="140">
        <v>70035437.419717699</v>
      </c>
      <c r="H35" s="140">
        <v>86836172.481809095</v>
      </c>
      <c r="I35" s="140">
        <v>100855364.30732401</v>
      </c>
    </row>
    <row r="36" spans="1:9" outlineLevel="1" x14ac:dyDescent="0.2">
      <c r="A36" s="137" t="s">
        <v>182</v>
      </c>
      <c r="B36" s="138">
        <v>1270513863</v>
      </c>
      <c r="C36" s="138">
        <v>1295971116</v>
      </c>
      <c r="D36" s="138">
        <v>1584948682.8762701</v>
      </c>
      <c r="E36" s="138">
        <v>1568007765.7445099</v>
      </c>
      <c r="F36" s="138">
        <v>1507285977.7165599</v>
      </c>
      <c r="G36" s="138">
        <v>1451943738.91467</v>
      </c>
      <c r="H36" s="138">
        <v>1424140395.6665699</v>
      </c>
      <c r="I36" s="138">
        <v>1414875235.3684499</v>
      </c>
    </row>
    <row r="37" spans="1:9" outlineLevel="1" x14ac:dyDescent="0.2">
      <c r="A37" s="139" t="s">
        <v>183</v>
      </c>
      <c r="B37" s="140">
        <v>0</v>
      </c>
      <c r="C37" s="140">
        <v>0</v>
      </c>
      <c r="D37" s="140">
        <v>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</row>
    <row r="38" spans="1:9" x14ac:dyDescent="0.2">
      <c r="A38" s="139" t="s">
        <v>184</v>
      </c>
      <c r="B38" s="140">
        <v>978425266</v>
      </c>
      <c r="C38" s="140">
        <v>971692587</v>
      </c>
      <c r="D38" s="140">
        <v>1230708703.5783</v>
      </c>
      <c r="E38" s="140">
        <v>1216183212.0907199</v>
      </c>
      <c r="F38" s="140">
        <v>1164119099.6079099</v>
      </c>
      <c r="G38" s="140">
        <v>1116667523.4997499</v>
      </c>
      <c r="H38" s="140">
        <v>1092828363.9940801</v>
      </c>
      <c r="I38" s="140">
        <v>1084884224.60691</v>
      </c>
    </row>
    <row r="39" spans="1:9" outlineLevel="1" x14ac:dyDescent="0.2">
      <c r="A39" s="139" t="s">
        <v>185</v>
      </c>
      <c r="B39" s="140">
        <v>110939504</v>
      </c>
      <c r="C39" s="140">
        <v>139499756</v>
      </c>
      <c r="D39" s="140">
        <v>128258961</v>
      </c>
      <c r="E39" s="140">
        <v>128258961</v>
      </c>
      <c r="F39" s="140">
        <v>128258961</v>
      </c>
      <c r="G39" s="140">
        <v>128258961</v>
      </c>
      <c r="H39" s="140">
        <v>128258961</v>
      </c>
      <c r="I39" s="140">
        <v>128258961</v>
      </c>
    </row>
    <row r="40" spans="1:9" outlineLevel="1" x14ac:dyDescent="0.2">
      <c r="A40" s="139" t="s">
        <v>186</v>
      </c>
      <c r="B40" s="140">
        <v>162701104</v>
      </c>
      <c r="C40" s="140">
        <v>161581535</v>
      </c>
      <c r="D40" s="140">
        <v>204652998.29797801</v>
      </c>
      <c r="E40" s="140">
        <v>202237572.653786</v>
      </c>
      <c r="F40" s="140">
        <v>193579897.108648</v>
      </c>
      <c r="G40" s="140">
        <v>185689234.414924</v>
      </c>
      <c r="H40" s="140">
        <v>181725050.67248499</v>
      </c>
      <c r="I40" s="140">
        <v>180404029.76154199</v>
      </c>
    </row>
    <row r="41" spans="1:9" outlineLevel="1" x14ac:dyDescent="0.2">
      <c r="A41" s="139" t="s">
        <v>187</v>
      </c>
      <c r="B41" s="140">
        <v>18447989</v>
      </c>
      <c r="C41" s="140">
        <v>23197238</v>
      </c>
      <c r="D41" s="140">
        <v>21328020</v>
      </c>
      <c r="E41" s="140">
        <v>21328020</v>
      </c>
      <c r="F41" s="140">
        <v>21328020</v>
      </c>
      <c r="G41" s="140">
        <v>21328020</v>
      </c>
      <c r="H41" s="140">
        <v>21328020</v>
      </c>
      <c r="I41" s="140">
        <v>21328020</v>
      </c>
    </row>
    <row r="42" spans="1:9" outlineLevel="1" x14ac:dyDescent="0.2">
      <c r="A42" s="139" t="s">
        <v>188</v>
      </c>
      <c r="B42" s="140">
        <v>0</v>
      </c>
      <c r="C42" s="140">
        <v>0</v>
      </c>
      <c r="D42" s="140">
        <v>0</v>
      </c>
      <c r="E42" s="140">
        <v>0</v>
      </c>
      <c r="F42" s="140">
        <v>0</v>
      </c>
      <c r="G42" s="140">
        <v>0</v>
      </c>
      <c r="H42" s="140">
        <v>0</v>
      </c>
      <c r="I42" s="140">
        <v>0</v>
      </c>
    </row>
    <row r="43" spans="1:9" outlineLevel="1" x14ac:dyDescent="0.2">
      <c r="A43" s="139" t="s">
        <v>189</v>
      </c>
      <c r="B43" s="140">
        <v>0</v>
      </c>
      <c r="C43" s="140">
        <v>0</v>
      </c>
      <c r="D43" s="140">
        <v>0</v>
      </c>
      <c r="E43" s="140">
        <v>0</v>
      </c>
      <c r="F43" s="140">
        <v>0</v>
      </c>
      <c r="G43" s="140">
        <v>0</v>
      </c>
      <c r="H43" s="140">
        <v>0</v>
      </c>
      <c r="I43" s="140">
        <v>0</v>
      </c>
    </row>
    <row r="44" spans="1:9" outlineLevel="1" x14ac:dyDescent="0.2">
      <c r="A44" s="139" t="s">
        <v>190</v>
      </c>
      <c r="B44" s="140">
        <v>0</v>
      </c>
      <c r="C44" s="140">
        <v>0</v>
      </c>
      <c r="D44" s="140"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</row>
    <row r="45" spans="1:9" outlineLevel="1" x14ac:dyDescent="0.2">
      <c r="A45" s="139" t="s">
        <v>191</v>
      </c>
      <c r="B45" s="140">
        <v>0</v>
      </c>
      <c r="C45" s="140">
        <v>0</v>
      </c>
      <c r="D45" s="140">
        <v>0</v>
      </c>
      <c r="E45" s="140">
        <v>0</v>
      </c>
      <c r="F45" s="140">
        <v>0</v>
      </c>
      <c r="G45" s="140">
        <v>0</v>
      </c>
      <c r="H45" s="140">
        <v>0</v>
      </c>
      <c r="I45" s="140">
        <v>0</v>
      </c>
    </row>
    <row r="46" spans="1:9" outlineLevel="1" x14ac:dyDescent="0.2">
      <c r="A46" s="139" t="s">
        <v>192</v>
      </c>
      <c r="B46" s="140">
        <v>0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40">
        <v>0</v>
      </c>
    </row>
    <row r="47" spans="1:9" outlineLevel="1" x14ac:dyDescent="0.2">
      <c r="A47" s="141" t="s">
        <v>193</v>
      </c>
      <c r="B47" s="142">
        <v>28983515.199999999</v>
      </c>
      <c r="C47" s="142">
        <v>26947238.199999999</v>
      </c>
      <c r="D47" s="142">
        <v>23883017.199999999</v>
      </c>
      <c r="E47" s="142">
        <v>23883017.199999999</v>
      </c>
      <c r="F47" s="142">
        <v>23883017.199999999</v>
      </c>
      <c r="G47" s="142">
        <v>23883017.199999999</v>
      </c>
      <c r="H47" s="142">
        <v>23883017.199999999</v>
      </c>
      <c r="I47" s="142">
        <v>23883017.199999999</v>
      </c>
    </row>
    <row r="48" spans="1:9" outlineLevel="1" x14ac:dyDescent="0.2"/>
    <row r="49" outlineLevel="1" x14ac:dyDescent="0.2"/>
    <row r="50" outlineLevel="1" x14ac:dyDescent="0.2"/>
    <row r="51" outlineLevel="1" x14ac:dyDescent="0.2"/>
    <row r="54" outlineLevel="1" x14ac:dyDescent="0.2"/>
    <row r="55" outlineLevel="1" x14ac:dyDescent="0.2"/>
    <row r="56" outlineLevel="1" x14ac:dyDescent="0.2"/>
    <row r="57" outlineLevel="1" x14ac:dyDescent="0.2"/>
    <row r="58" outlineLevel="1" x14ac:dyDescent="0.2"/>
    <row r="60" outlineLevel="1" x14ac:dyDescent="0.2"/>
    <row r="61" outlineLevel="1" x14ac:dyDescent="0.2"/>
    <row r="62" outlineLevel="1" x14ac:dyDescent="0.2"/>
    <row r="63" outlineLevel="1" x14ac:dyDescent="0.2"/>
    <row r="64" outlineLevel="1" x14ac:dyDescent="0.2"/>
    <row r="65" outlineLevel="1" x14ac:dyDescent="0.2"/>
    <row r="66" outlineLevel="1" x14ac:dyDescent="0.2"/>
    <row r="67" outlineLevel="1" x14ac:dyDescent="0.2"/>
    <row r="68" outlineLevel="1" x14ac:dyDescent="0.2"/>
    <row r="69" outlineLevel="1" x14ac:dyDescent="0.2"/>
    <row r="70" outlineLevel="1" x14ac:dyDescent="0.2"/>
    <row r="71" x14ac:dyDescent="0.2"/>
    <row r="73" outlineLevel="1" x14ac:dyDescent="0.2"/>
    <row r="74" outlineLevel="1" x14ac:dyDescent="0.2"/>
    <row r="75" outlineLevel="1" x14ac:dyDescent="0.2"/>
    <row r="76" outlineLevel="1" x14ac:dyDescent="0.2"/>
    <row r="77" outlineLevel="1" x14ac:dyDescent="0.2"/>
    <row r="78" collapsed="1" x14ac:dyDescent="0.2"/>
    <row r="80" outlineLevel="1" x14ac:dyDescent="0.2"/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collapsed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collapsed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collapsed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collapsed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collapsed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collapsed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collapsed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collapsed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collapsed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collapsed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collapsed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collapsed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collapsed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collapsed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collapsed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collapsed="1" x14ac:dyDescent="0.2"/>
  </sheetData>
  <pageMargins left="0.25" right="0.25" top="0.75" bottom="0.75" header="0.5" footer="0.25"/>
  <pageSetup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zoomScale="60" zoomScaleNormal="60" workbookViewId="0">
      <pane xSplit="2" ySplit="7" topLeftCell="C8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1.4" x14ac:dyDescent="0.2"/>
  <cols>
    <col min="1" max="1" width="12" customWidth="1"/>
    <col min="2" max="2" width="8.375" customWidth="1"/>
    <col min="3" max="3" width="11.625" style="2" customWidth="1"/>
    <col min="4" max="5" width="11" style="2" customWidth="1"/>
    <col min="6" max="6" width="9.875" style="2" customWidth="1"/>
    <col min="7" max="7" width="11.25" style="2" bestFit="1" customWidth="1"/>
    <col min="8" max="9" width="13" style="2" customWidth="1"/>
    <col min="10" max="10" width="13.375" style="2" customWidth="1"/>
    <col min="11" max="11" width="11.125" style="2" customWidth="1"/>
    <col min="12" max="12" width="4" style="2" customWidth="1"/>
    <col min="13" max="13" width="12.25" style="2" customWidth="1"/>
    <col min="14" max="14" width="4" customWidth="1"/>
    <col min="15" max="15" width="12.625" style="2" bestFit="1" customWidth="1"/>
    <col min="16" max="16" width="12.125" style="2" bestFit="1" customWidth="1"/>
    <col min="17" max="17" width="10.125" style="2" bestFit="1" customWidth="1"/>
    <col min="18" max="18" width="9" style="2"/>
    <col min="19" max="20" width="11.125" style="2" bestFit="1" customWidth="1"/>
    <col min="21" max="23" width="10.125" style="2" bestFit="1" customWidth="1"/>
    <col min="24" max="26" width="9" style="2"/>
    <col min="28" max="28" width="17.75" customWidth="1"/>
  </cols>
  <sheetData>
    <row r="1" spans="1:26" s="1" customFormat="1" ht="12" x14ac:dyDescent="0.25">
      <c r="A1" s="1" t="s">
        <v>385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s="1" customFormat="1" ht="12" x14ac:dyDescent="0.25">
      <c r="A2" s="1" t="s">
        <v>382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1" customFormat="1" ht="12" x14ac:dyDescent="0.25"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ht="12" x14ac:dyDescent="0.25">
      <c r="A4" s="1" t="s">
        <v>0</v>
      </c>
    </row>
    <row r="5" spans="1:26" ht="12" x14ac:dyDescent="0.25">
      <c r="J5" s="3" t="s">
        <v>1</v>
      </c>
      <c r="K5" s="3"/>
    </row>
    <row r="6" spans="1:26" ht="12" x14ac:dyDescent="0.25">
      <c r="A6" s="1"/>
      <c r="B6" s="1"/>
      <c r="C6" s="4"/>
      <c r="D6" s="4"/>
      <c r="E6" s="4"/>
      <c r="F6" s="3" t="s">
        <v>2</v>
      </c>
      <c r="G6" s="3" t="s">
        <v>3</v>
      </c>
      <c r="H6" s="3" t="s">
        <v>377</v>
      </c>
      <c r="I6" s="3" t="s">
        <v>378</v>
      </c>
      <c r="J6" s="3" t="s">
        <v>4</v>
      </c>
      <c r="K6" s="3" t="s">
        <v>5</v>
      </c>
      <c r="L6" s="3"/>
      <c r="M6" s="3" t="s">
        <v>6</v>
      </c>
      <c r="O6" s="3" t="s">
        <v>7</v>
      </c>
    </row>
    <row r="7" spans="1:26" ht="12" x14ac:dyDescent="0.25">
      <c r="A7" s="5"/>
      <c r="B7" s="5"/>
      <c r="C7" s="6" t="s">
        <v>118</v>
      </c>
      <c r="D7" s="6" t="s">
        <v>9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11</v>
      </c>
      <c r="J7" s="7" t="s">
        <v>12</v>
      </c>
      <c r="K7" s="7" t="s">
        <v>13</v>
      </c>
      <c r="L7" s="3"/>
      <c r="M7" s="6" t="s">
        <v>14</v>
      </c>
      <c r="O7" s="7" t="s">
        <v>15</v>
      </c>
    </row>
    <row r="8" spans="1:26" s="2" customFormat="1" ht="12" x14ac:dyDescent="0.2">
      <c r="A8" s="15" t="s">
        <v>16</v>
      </c>
      <c r="B8" s="10"/>
      <c r="C8" s="12">
        <v>0</v>
      </c>
      <c r="D8" s="12">
        <v>0</v>
      </c>
      <c r="E8" s="12">
        <v>-1922754.0699999928</v>
      </c>
      <c r="F8" s="12">
        <v>-41628</v>
      </c>
      <c r="G8" s="12">
        <v>-1372190.4400000004</v>
      </c>
      <c r="H8" s="12">
        <v>0</v>
      </c>
      <c r="I8" s="12">
        <v>0</v>
      </c>
      <c r="J8" s="12"/>
      <c r="K8" s="12"/>
      <c r="L8" s="12"/>
      <c r="M8" s="12"/>
      <c r="N8"/>
      <c r="O8" s="12">
        <v>-3336572.0399999646</v>
      </c>
    </row>
    <row r="9" spans="1:26" s="2" customFormat="1" ht="12" x14ac:dyDescent="0.2">
      <c r="A9" s="10"/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/>
      <c r="O9" s="12"/>
    </row>
    <row r="10" spans="1:26" s="2" customFormat="1" ht="12" x14ac:dyDescent="0.2">
      <c r="A10" s="10" t="s">
        <v>17</v>
      </c>
      <c r="B10" s="11">
        <v>2012</v>
      </c>
      <c r="C10" s="12"/>
      <c r="D10" s="12"/>
      <c r="E10" s="12">
        <v>252251</v>
      </c>
      <c r="F10" s="12">
        <v>2096</v>
      </c>
      <c r="G10" s="12">
        <v>10103</v>
      </c>
      <c r="H10" s="12"/>
      <c r="I10" s="12"/>
      <c r="J10" s="12">
        <f t="shared" ref="J10:J21" si="0">SUM(C10:G10)</f>
        <v>264450</v>
      </c>
      <c r="K10" s="12"/>
      <c r="L10" s="12"/>
      <c r="M10" s="12"/>
      <c r="N10"/>
      <c r="O10" s="12">
        <f>O8+J10</f>
        <v>-3072122.0399999646</v>
      </c>
    </row>
    <row r="11" spans="1:26" s="2" customFormat="1" ht="12" x14ac:dyDescent="0.2">
      <c r="A11" s="10" t="s">
        <v>18</v>
      </c>
      <c r="B11" s="11">
        <v>2012</v>
      </c>
      <c r="C11" s="12"/>
      <c r="D11" s="12"/>
      <c r="E11" s="12">
        <v>68208</v>
      </c>
      <c r="F11" s="12">
        <v>2096</v>
      </c>
      <c r="G11" s="12">
        <v>15875</v>
      </c>
      <c r="H11" s="12"/>
      <c r="I11" s="12"/>
      <c r="J11" s="12">
        <f t="shared" si="0"/>
        <v>86179</v>
      </c>
      <c r="K11" s="12"/>
      <c r="L11" s="12"/>
      <c r="M11" s="12"/>
      <c r="N11"/>
      <c r="O11" s="12">
        <f t="shared" ref="O11:O21" si="1">O10+J11</f>
        <v>-2985943.0399999646</v>
      </c>
    </row>
    <row r="12" spans="1:26" s="2" customFormat="1" ht="12" x14ac:dyDescent="0.2">
      <c r="A12" s="10" t="s">
        <v>19</v>
      </c>
      <c r="B12" s="11">
        <v>2012</v>
      </c>
      <c r="C12" s="12"/>
      <c r="D12" s="12"/>
      <c r="E12" s="12">
        <v>160230</v>
      </c>
      <c r="F12" s="12">
        <v>2096</v>
      </c>
      <c r="G12" s="12">
        <v>12989</v>
      </c>
      <c r="H12" s="12"/>
      <c r="I12" s="12"/>
      <c r="J12" s="12">
        <f t="shared" si="0"/>
        <v>175315</v>
      </c>
      <c r="K12" s="2">
        <f>SUM(J10:J12)</f>
        <v>525944</v>
      </c>
      <c r="L12" s="12"/>
      <c r="M12" s="12"/>
      <c r="N12"/>
      <c r="O12" s="12">
        <f t="shared" si="1"/>
        <v>-2810628.0399999646</v>
      </c>
    </row>
    <row r="13" spans="1:26" s="2" customFormat="1" ht="12" x14ac:dyDescent="0.2">
      <c r="A13" s="10" t="s">
        <v>20</v>
      </c>
      <c r="B13" s="11">
        <v>2012</v>
      </c>
      <c r="C13" s="12"/>
      <c r="D13" s="12"/>
      <c r="E13" s="12">
        <v>160230</v>
      </c>
      <c r="F13" s="12">
        <v>2096</v>
      </c>
      <c r="G13" s="12">
        <v>12989</v>
      </c>
      <c r="H13" s="12"/>
      <c r="I13" s="12"/>
      <c r="J13" s="12">
        <f t="shared" si="0"/>
        <v>175315</v>
      </c>
      <c r="L13" s="12"/>
      <c r="M13" s="12"/>
      <c r="N13"/>
      <c r="O13" s="12">
        <f t="shared" si="1"/>
        <v>-2635313.0399999646</v>
      </c>
    </row>
    <row r="14" spans="1:26" s="2" customFormat="1" ht="12" x14ac:dyDescent="0.2">
      <c r="A14" s="10" t="s">
        <v>21</v>
      </c>
      <c r="B14" s="11">
        <v>2012</v>
      </c>
      <c r="C14" s="12"/>
      <c r="D14" s="12"/>
      <c r="E14" s="12">
        <v>160230</v>
      </c>
      <c r="F14" s="12">
        <v>2096</v>
      </c>
      <c r="G14" s="12">
        <v>12989</v>
      </c>
      <c r="H14" s="12"/>
      <c r="I14" s="12"/>
      <c r="J14" s="12">
        <f t="shared" si="0"/>
        <v>175315</v>
      </c>
      <c r="L14" s="12"/>
      <c r="M14" s="12"/>
      <c r="N14"/>
      <c r="O14" s="12">
        <f t="shared" si="1"/>
        <v>-2459998.0399999646</v>
      </c>
    </row>
    <row r="15" spans="1:26" s="2" customFormat="1" ht="12" x14ac:dyDescent="0.2">
      <c r="A15" s="10" t="s">
        <v>22</v>
      </c>
      <c r="B15" s="11">
        <v>2012</v>
      </c>
      <c r="C15" s="12"/>
      <c r="D15" s="12"/>
      <c r="E15" s="12">
        <v>160230</v>
      </c>
      <c r="F15" s="12">
        <v>2096</v>
      </c>
      <c r="G15" s="12">
        <v>12989</v>
      </c>
      <c r="H15" s="12"/>
      <c r="I15" s="12"/>
      <c r="J15" s="12">
        <f t="shared" si="0"/>
        <v>175315</v>
      </c>
      <c r="K15" s="2">
        <f>SUM(J13:J15)</f>
        <v>525945</v>
      </c>
      <c r="L15" s="12"/>
      <c r="M15" s="12"/>
      <c r="N15"/>
      <c r="O15" s="12">
        <f t="shared" si="1"/>
        <v>-2284683.0399999646</v>
      </c>
    </row>
    <row r="16" spans="1:26" s="2" customFormat="1" ht="12" x14ac:dyDescent="0.2">
      <c r="A16" s="10" t="s">
        <v>23</v>
      </c>
      <c r="B16" s="11">
        <v>2012</v>
      </c>
      <c r="C16" s="12"/>
      <c r="D16" s="12"/>
      <c r="E16" s="12">
        <v>160230</v>
      </c>
      <c r="F16" s="12">
        <v>2096</v>
      </c>
      <c r="G16" s="12">
        <v>12989</v>
      </c>
      <c r="H16" s="12"/>
      <c r="I16" s="12"/>
      <c r="J16" s="12">
        <f t="shared" si="0"/>
        <v>175315</v>
      </c>
      <c r="L16" s="12"/>
      <c r="M16" s="12"/>
      <c r="N16"/>
      <c r="O16" s="12">
        <f t="shared" si="1"/>
        <v>-2109368.0399999646</v>
      </c>
    </row>
    <row r="17" spans="1:15" s="2" customFormat="1" ht="12" x14ac:dyDescent="0.2">
      <c r="A17" s="10" t="s">
        <v>24</v>
      </c>
      <c r="B17" s="11">
        <v>2012</v>
      </c>
      <c r="C17" s="12"/>
      <c r="D17" s="12"/>
      <c r="E17" s="12">
        <v>160230</v>
      </c>
      <c r="F17" s="12">
        <v>2096</v>
      </c>
      <c r="G17" s="12">
        <v>12989</v>
      </c>
      <c r="H17" s="12"/>
      <c r="I17" s="12"/>
      <c r="J17" s="12">
        <f t="shared" si="0"/>
        <v>175315</v>
      </c>
      <c r="L17" s="12"/>
      <c r="M17" s="12"/>
      <c r="N17"/>
      <c r="O17" s="12">
        <f t="shared" si="1"/>
        <v>-1934053.0399999646</v>
      </c>
    </row>
    <row r="18" spans="1:15" s="2" customFormat="1" ht="12" x14ac:dyDescent="0.2">
      <c r="A18" s="10" t="s">
        <v>25</v>
      </c>
      <c r="B18" s="11">
        <v>2012</v>
      </c>
      <c r="C18" s="12"/>
      <c r="D18" s="12"/>
      <c r="E18" s="12">
        <v>160230</v>
      </c>
      <c r="F18" s="12">
        <v>2096</v>
      </c>
      <c r="G18" s="12">
        <v>12989</v>
      </c>
      <c r="H18" s="12"/>
      <c r="I18" s="12"/>
      <c r="J18" s="12">
        <f t="shared" si="0"/>
        <v>175315</v>
      </c>
      <c r="K18" s="2">
        <f>SUM(J16:J18)</f>
        <v>525945</v>
      </c>
      <c r="L18" s="12"/>
      <c r="M18" s="12"/>
      <c r="N18"/>
      <c r="O18" s="12">
        <f t="shared" si="1"/>
        <v>-1758738.0399999646</v>
      </c>
    </row>
    <row r="19" spans="1:15" s="2" customFormat="1" ht="12" x14ac:dyDescent="0.2">
      <c r="A19" s="10" t="s">
        <v>26</v>
      </c>
      <c r="B19" s="11">
        <v>2012</v>
      </c>
      <c r="C19" s="12"/>
      <c r="D19" s="12"/>
      <c r="E19" s="12">
        <v>160230</v>
      </c>
      <c r="F19" s="12">
        <v>2096</v>
      </c>
      <c r="G19" s="12">
        <v>12989</v>
      </c>
      <c r="H19" s="12"/>
      <c r="I19" s="12"/>
      <c r="J19" s="12">
        <f t="shared" si="0"/>
        <v>175315</v>
      </c>
      <c r="L19" s="12"/>
      <c r="M19" s="12"/>
      <c r="N19"/>
      <c r="O19" s="12">
        <f t="shared" si="1"/>
        <v>-1583423.0399999646</v>
      </c>
    </row>
    <row r="20" spans="1:15" s="2" customFormat="1" ht="12" x14ac:dyDescent="0.2">
      <c r="A20" s="10" t="s">
        <v>27</v>
      </c>
      <c r="B20" s="11">
        <v>2012</v>
      </c>
      <c r="C20" s="12"/>
      <c r="D20" s="12"/>
      <c r="E20" s="12">
        <v>160230</v>
      </c>
      <c r="F20" s="12">
        <v>2096</v>
      </c>
      <c r="G20" s="12">
        <v>12989</v>
      </c>
      <c r="H20" s="12"/>
      <c r="I20" s="12"/>
      <c r="J20" s="12">
        <f t="shared" si="0"/>
        <v>175315</v>
      </c>
      <c r="L20" s="12"/>
      <c r="M20" s="12"/>
      <c r="N20"/>
      <c r="O20" s="12">
        <f t="shared" si="1"/>
        <v>-1408108.0399999646</v>
      </c>
    </row>
    <row r="21" spans="1:15" s="2" customFormat="1" ht="12" x14ac:dyDescent="0.2">
      <c r="A21" s="10" t="s">
        <v>28</v>
      </c>
      <c r="B21" s="11">
        <v>2012</v>
      </c>
      <c r="C21" s="12"/>
      <c r="D21" s="12"/>
      <c r="E21" s="12">
        <v>160225</v>
      </c>
      <c r="F21" s="12">
        <v>2090</v>
      </c>
      <c r="G21" s="12">
        <v>12990</v>
      </c>
      <c r="H21" s="12"/>
      <c r="I21" s="12"/>
      <c r="J21" s="12">
        <f t="shared" si="0"/>
        <v>175305</v>
      </c>
      <c r="K21" s="2">
        <f>SUM(J19:J21)</f>
        <v>525935</v>
      </c>
      <c r="L21" s="12"/>
      <c r="M21" s="12"/>
      <c r="N21"/>
      <c r="O21" s="12">
        <f t="shared" si="1"/>
        <v>-1232803.0399999646</v>
      </c>
    </row>
    <row r="22" spans="1:15" s="2" customFormat="1" ht="12" x14ac:dyDescent="0.2">
      <c r="A22" s="10"/>
      <c r="B22" s="10"/>
      <c r="C22" s="13">
        <f>SUM(C10:C21)</f>
        <v>0</v>
      </c>
      <c r="D22" s="13">
        <f>SUM(D10:D21)</f>
        <v>0</v>
      </c>
      <c r="E22" s="13">
        <f>SUM(E10:E21)</f>
        <v>1922754</v>
      </c>
      <c r="F22" s="13">
        <f t="shared" ref="F22:I22" si="2">SUM(F10:F21)</f>
        <v>25146</v>
      </c>
      <c r="G22" s="13">
        <f t="shared" si="2"/>
        <v>155869</v>
      </c>
      <c r="H22" s="13">
        <f t="shared" si="2"/>
        <v>0</v>
      </c>
      <c r="I22" s="13">
        <f t="shared" si="2"/>
        <v>0</v>
      </c>
      <c r="J22" s="13">
        <f t="shared" ref="J22" si="3">SUM(J8:J21)</f>
        <v>2103769</v>
      </c>
      <c r="K22" s="14"/>
      <c r="L22" s="14"/>
      <c r="M22" s="16">
        <f>SUM(M8:M21)</f>
        <v>0</v>
      </c>
      <c r="N22"/>
      <c r="O22" s="12"/>
    </row>
    <row r="23" spans="1:15" s="2" customFormat="1" ht="12" x14ac:dyDescent="0.2">
      <c r="A23" s="10"/>
      <c r="B23" s="1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/>
      <c r="O23" s="12"/>
    </row>
    <row r="24" spans="1:15" s="2" customFormat="1" ht="12" x14ac:dyDescent="0.2">
      <c r="A24" s="15" t="s">
        <v>16</v>
      </c>
      <c r="B24" s="10"/>
      <c r="C24" s="12">
        <f>SUM(C8:C21)</f>
        <v>0</v>
      </c>
      <c r="D24" s="12">
        <f>SUM(D8:D21)</f>
        <v>0</v>
      </c>
      <c r="E24" s="12">
        <f>SUM(E8:E21)</f>
        <v>-6.9999992847442627E-2</v>
      </c>
      <c r="F24" s="12">
        <f t="shared" ref="F24:I24" si="4">SUM(F8:F21)</f>
        <v>-16482</v>
      </c>
      <c r="G24" s="12">
        <f t="shared" si="4"/>
        <v>-1216321.4400000004</v>
      </c>
      <c r="H24" s="12">
        <f t="shared" ref="H24" si="5">SUM(H8:H21)</f>
        <v>0</v>
      </c>
      <c r="I24" s="12">
        <f t="shared" si="4"/>
        <v>0</v>
      </c>
      <c r="J24" s="12"/>
      <c r="K24" s="12"/>
      <c r="L24" s="12"/>
      <c r="M24" s="12"/>
      <c r="N24"/>
      <c r="O24" s="12">
        <f>SUM(C24:G24)</f>
        <v>-1232803.5099999933</v>
      </c>
    </row>
    <row r="25" spans="1:15" s="2" customFormat="1" ht="12" x14ac:dyDescent="0.2">
      <c r="A25" s="10"/>
      <c r="B25" s="1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/>
      <c r="O25" s="12"/>
    </row>
    <row r="26" spans="1:15" s="2" customFormat="1" ht="12" x14ac:dyDescent="0.2">
      <c r="A26" s="10" t="s">
        <v>17</v>
      </c>
      <c r="B26" s="11">
        <v>2013</v>
      </c>
      <c r="C26" s="12"/>
      <c r="D26" s="12"/>
      <c r="E26" s="12"/>
      <c r="F26" s="12">
        <v>1374</v>
      </c>
      <c r="G26" s="12">
        <v>12989</v>
      </c>
      <c r="H26" s="12"/>
      <c r="I26" s="12"/>
      <c r="J26" s="12">
        <f t="shared" ref="J26:J33" si="6">SUM(C26:G26)</f>
        <v>14363</v>
      </c>
      <c r="K26" s="12"/>
      <c r="L26" s="12"/>
      <c r="M26" s="12"/>
      <c r="N26"/>
      <c r="O26" s="12">
        <f>O24+J26</f>
        <v>-1218440.5099999933</v>
      </c>
    </row>
    <row r="27" spans="1:15" s="2" customFormat="1" ht="12" x14ac:dyDescent="0.2">
      <c r="A27" s="10" t="s">
        <v>18</v>
      </c>
      <c r="B27" s="11">
        <v>2013</v>
      </c>
      <c r="C27" s="12"/>
      <c r="D27" s="12"/>
      <c r="E27" s="12"/>
      <c r="F27" s="12">
        <v>1374</v>
      </c>
      <c r="G27" s="12">
        <v>12989</v>
      </c>
      <c r="H27" s="12"/>
      <c r="I27" s="12"/>
      <c r="J27" s="12">
        <f t="shared" si="6"/>
        <v>14363</v>
      </c>
      <c r="K27" s="12"/>
      <c r="L27" s="12"/>
      <c r="M27" s="12"/>
      <c r="N27"/>
      <c r="O27" s="12">
        <f t="shared" ref="O27:O33" si="7">O26+J27</f>
        <v>-1204077.5099999933</v>
      </c>
    </row>
    <row r="28" spans="1:15" s="2" customFormat="1" ht="12" x14ac:dyDescent="0.2">
      <c r="A28" s="10" t="s">
        <v>19</v>
      </c>
      <c r="B28" s="11">
        <v>2013</v>
      </c>
      <c r="C28" s="12"/>
      <c r="D28" s="12"/>
      <c r="E28" s="12"/>
      <c r="F28" s="12">
        <v>1374</v>
      </c>
      <c r="G28" s="12">
        <v>12989</v>
      </c>
      <c r="H28" s="12"/>
      <c r="I28" s="12"/>
      <c r="J28" s="12">
        <f t="shared" si="6"/>
        <v>14363</v>
      </c>
      <c r="K28" s="2">
        <f>SUM(J26:J28)</f>
        <v>43089</v>
      </c>
      <c r="L28" s="12"/>
      <c r="M28" s="12"/>
      <c r="N28"/>
      <c r="O28" s="12">
        <f t="shared" si="7"/>
        <v>-1189714.5099999933</v>
      </c>
    </row>
    <row r="29" spans="1:15" s="2" customFormat="1" ht="12" x14ac:dyDescent="0.2">
      <c r="A29" s="10" t="s">
        <v>20</v>
      </c>
      <c r="B29" s="11">
        <v>2013</v>
      </c>
      <c r="C29" s="12"/>
      <c r="D29" s="12"/>
      <c r="E29" s="12"/>
      <c r="F29" s="12">
        <v>1374</v>
      </c>
      <c r="G29" s="12">
        <v>12989</v>
      </c>
      <c r="H29" s="12"/>
      <c r="I29" s="12"/>
      <c r="J29" s="12">
        <f t="shared" si="6"/>
        <v>14363</v>
      </c>
      <c r="L29" s="12"/>
      <c r="M29" s="12"/>
      <c r="N29"/>
      <c r="O29" s="12">
        <f t="shared" si="7"/>
        <v>-1175351.5099999933</v>
      </c>
    </row>
    <row r="30" spans="1:15" s="2" customFormat="1" ht="12" x14ac:dyDescent="0.2">
      <c r="A30" s="10" t="s">
        <v>21</v>
      </c>
      <c r="B30" s="11">
        <v>2013</v>
      </c>
      <c r="C30" s="12"/>
      <c r="D30" s="12"/>
      <c r="E30" s="12"/>
      <c r="F30" s="12">
        <v>1374</v>
      </c>
      <c r="G30" s="12">
        <v>12989</v>
      </c>
      <c r="H30" s="12"/>
      <c r="I30" s="12"/>
      <c r="J30" s="12">
        <f t="shared" si="6"/>
        <v>14363</v>
      </c>
      <c r="L30" s="12"/>
      <c r="M30" s="12"/>
      <c r="N30"/>
      <c r="O30" s="12">
        <f t="shared" si="7"/>
        <v>-1160988.5099999933</v>
      </c>
    </row>
    <row r="31" spans="1:15" s="2" customFormat="1" ht="12" x14ac:dyDescent="0.2">
      <c r="A31" s="10" t="s">
        <v>22</v>
      </c>
      <c r="B31" s="11">
        <v>2013</v>
      </c>
      <c r="C31" s="12"/>
      <c r="D31" s="12"/>
      <c r="E31" s="12"/>
      <c r="F31" s="12">
        <v>1374</v>
      </c>
      <c r="G31" s="12">
        <v>12989</v>
      </c>
      <c r="H31" s="12"/>
      <c r="I31" s="12"/>
      <c r="J31" s="12">
        <f t="shared" si="6"/>
        <v>14363</v>
      </c>
      <c r="K31" s="2">
        <f>SUM(J29:J31)</f>
        <v>43089</v>
      </c>
      <c r="L31" s="12"/>
      <c r="M31" s="12"/>
      <c r="N31"/>
      <c r="O31" s="12">
        <f t="shared" si="7"/>
        <v>-1146625.5099999933</v>
      </c>
    </row>
    <row r="32" spans="1:15" s="2" customFormat="1" ht="12" x14ac:dyDescent="0.2">
      <c r="A32" s="10" t="s">
        <v>23</v>
      </c>
      <c r="B32" s="11">
        <v>2013</v>
      </c>
      <c r="C32" s="12"/>
      <c r="D32" s="12"/>
      <c r="E32" s="12"/>
      <c r="F32" s="12">
        <v>1374</v>
      </c>
      <c r="G32" s="12">
        <v>12989</v>
      </c>
      <c r="H32" s="12"/>
      <c r="I32" s="12"/>
      <c r="J32" s="12">
        <f t="shared" si="6"/>
        <v>14363</v>
      </c>
      <c r="L32" s="12"/>
      <c r="M32" s="12"/>
      <c r="N32"/>
      <c r="O32" s="12">
        <f t="shared" si="7"/>
        <v>-1132262.5099999933</v>
      </c>
    </row>
    <row r="33" spans="1:15" s="2" customFormat="1" ht="12" x14ac:dyDescent="0.2">
      <c r="A33" s="10" t="s">
        <v>24</v>
      </c>
      <c r="B33" s="11">
        <v>2013</v>
      </c>
      <c r="C33" s="12"/>
      <c r="D33" s="12"/>
      <c r="E33" s="12"/>
      <c r="F33" s="12">
        <v>1374</v>
      </c>
      <c r="G33" s="12">
        <v>12989</v>
      </c>
      <c r="H33" s="12"/>
      <c r="I33" s="12"/>
      <c r="J33" s="12">
        <f t="shared" si="6"/>
        <v>14363</v>
      </c>
      <c r="L33" s="12"/>
      <c r="M33" s="12"/>
      <c r="N33"/>
      <c r="O33" s="12">
        <f t="shared" si="7"/>
        <v>-1117899.5099999933</v>
      </c>
    </row>
    <row r="34" spans="1:15" s="2" customFormat="1" ht="12" x14ac:dyDescent="0.2">
      <c r="A34" s="10" t="s">
        <v>25</v>
      </c>
      <c r="B34" s="11">
        <v>2013</v>
      </c>
      <c r="C34" s="12"/>
      <c r="D34" s="12"/>
      <c r="E34" s="12"/>
      <c r="F34" s="12">
        <v>1374</v>
      </c>
      <c r="G34" s="12">
        <v>12989</v>
      </c>
      <c r="H34" s="12">
        <v>4767</v>
      </c>
      <c r="I34" s="12"/>
      <c r="J34" s="12">
        <f>SUM(C34:I34)</f>
        <v>19130</v>
      </c>
      <c r="K34" s="2">
        <f>SUM(J32:J34)</f>
        <v>47856</v>
      </c>
      <c r="L34" s="12"/>
      <c r="M34" s="12">
        <v>-286012</v>
      </c>
      <c r="N34"/>
      <c r="O34" s="12">
        <f>O33+J34+M34</f>
        <v>-1384781.5099999933</v>
      </c>
    </row>
    <row r="35" spans="1:15" s="2" customFormat="1" ht="12" x14ac:dyDescent="0.2">
      <c r="A35" s="10" t="s">
        <v>26</v>
      </c>
      <c r="B35" s="11">
        <v>2013</v>
      </c>
      <c r="C35" s="12"/>
      <c r="D35" s="12"/>
      <c r="E35" s="12"/>
      <c r="F35" s="12">
        <v>1374</v>
      </c>
      <c r="G35" s="12">
        <v>12989</v>
      </c>
      <c r="H35" s="12">
        <v>6296</v>
      </c>
      <c r="I35" s="12"/>
      <c r="J35" s="12">
        <f>SUM(C35:I35)</f>
        <v>20659</v>
      </c>
      <c r="L35" s="12"/>
      <c r="M35" s="12">
        <v>-91747</v>
      </c>
      <c r="N35"/>
      <c r="O35" s="12">
        <f t="shared" ref="O35:O37" si="8">O34+J35+M35</f>
        <v>-1455869.5099999933</v>
      </c>
    </row>
    <row r="36" spans="1:15" s="2" customFormat="1" ht="12" x14ac:dyDescent="0.2">
      <c r="A36" s="10" t="s">
        <v>27</v>
      </c>
      <c r="B36" s="11">
        <v>2013</v>
      </c>
      <c r="C36" s="12"/>
      <c r="D36" s="12"/>
      <c r="E36" s="12"/>
      <c r="F36" s="12">
        <v>1374</v>
      </c>
      <c r="G36" s="12">
        <v>12989</v>
      </c>
      <c r="H36" s="12">
        <v>7481</v>
      </c>
      <c r="I36" s="12"/>
      <c r="J36" s="12">
        <f>SUM(C36:I36)</f>
        <v>21844</v>
      </c>
      <c r="L36" s="12"/>
      <c r="M36" s="12">
        <v>-71115</v>
      </c>
      <c r="N36"/>
      <c r="O36" s="12">
        <f t="shared" si="8"/>
        <v>-1505140.5099999933</v>
      </c>
    </row>
    <row r="37" spans="1:15" s="2" customFormat="1" ht="12" x14ac:dyDescent="0.2">
      <c r="A37" s="10" t="s">
        <v>28</v>
      </c>
      <c r="B37" s="11">
        <v>2013</v>
      </c>
      <c r="C37" s="12"/>
      <c r="D37" s="12"/>
      <c r="E37" s="12"/>
      <c r="F37" s="12">
        <v>1374</v>
      </c>
      <c r="G37" s="12">
        <v>12990</v>
      </c>
      <c r="H37" s="12">
        <v>9873</v>
      </c>
      <c r="I37" s="12"/>
      <c r="J37" s="12">
        <f>SUM(C37:I37)</f>
        <v>24237</v>
      </c>
      <c r="K37" s="2">
        <f>SUM(J35:J37)</f>
        <v>66740</v>
      </c>
      <c r="L37" s="12"/>
      <c r="M37" s="12">
        <v>-143507</v>
      </c>
      <c r="N37"/>
      <c r="O37" s="12">
        <f t="shared" si="8"/>
        <v>-1624410.5099999933</v>
      </c>
    </row>
    <row r="38" spans="1:15" s="2" customFormat="1" ht="12" x14ac:dyDescent="0.2">
      <c r="A38"/>
      <c r="B38"/>
      <c r="C38" s="16">
        <f t="shared" ref="C38:I38" si="9">SUM(C26:C37)</f>
        <v>0</v>
      </c>
      <c r="D38" s="16">
        <f t="shared" si="9"/>
        <v>0</v>
      </c>
      <c r="E38" s="16">
        <f t="shared" si="9"/>
        <v>0</v>
      </c>
      <c r="F38" s="16">
        <f t="shared" si="9"/>
        <v>16488</v>
      </c>
      <c r="G38" s="16">
        <f t="shared" si="9"/>
        <v>155869</v>
      </c>
      <c r="H38" s="16">
        <f t="shared" si="9"/>
        <v>28417</v>
      </c>
      <c r="I38" s="16">
        <f t="shared" si="9"/>
        <v>0</v>
      </c>
      <c r="J38" s="16">
        <f t="shared" ref="J38" si="10">SUM(J24:J37)</f>
        <v>200774</v>
      </c>
      <c r="K38" s="16"/>
      <c r="L38" s="16"/>
      <c r="M38" s="16">
        <f>SUM(M24:M37)</f>
        <v>-592381</v>
      </c>
      <c r="N38"/>
    </row>
    <row r="40" spans="1:15" s="2" customFormat="1" ht="12" x14ac:dyDescent="0.2">
      <c r="A40" s="15" t="s">
        <v>16</v>
      </c>
      <c r="B40" s="10"/>
      <c r="C40" s="12">
        <f>SUM(C24:C37)</f>
        <v>0</v>
      </c>
      <c r="D40" s="12">
        <f>SUM(D24:D37)</f>
        <v>0</v>
      </c>
      <c r="E40" s="12">
        <f>SUM(E24:E37)</f>
        <v>-6.9999992847442627E-2</v>
      </c>
      <c r="F40" s="12">
        <f t="shared" ref="F40:I40" si="11">SUM(F24:F37)</f>
        <v>6</v>
      </c>
      <c r="G40" s="12">
        <f t="shared" si="11"/>
        <v>-1060452.4400000004</v>
      </c>
      <c r="H40" s="12">
        <f>SUM(H24:H37)+M38</f>
        <v>-563964</v>
      </c>
      <c r="I40" s="12">
        <f t="shared" si="11"/>
        <v>0</v>
      </c>
      <c r="J40" s="12"/>
      <c r="K40" s="12"/>
      <c r="L40" s="12"/>
      <c r="M40" s="12"/>
      <c r="N40"/>
      <c r="O40" s="12">
        <f>SUM(C40:M40)</f>
        <v>-1624410.5099999933</v>
      </c>
    </row>
    <row r="41" spans="1:15" s="2" customFormat="1" ht="12" x14ac:dyDescent="0.2">
      <c r="A41" s="10"/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/>
      <c r="O41" s="12"/>
    </row>
    <row r="42" spans="1:15" s="2" customFormat="1" ht="12" x14ac:dyDescent="0.2">
      <c r="A42" s="10" t="s">
        <v>17</v>
      </c>
      <c r="B42" s="11">
        <v>2014</v>
      </c>
      <c r="C42" s="12"/>
      <c r="D42" s="12"/>
      <c r="E42" s="12"/>
      <c r="F42" s="12">
        <v>-6</v>
      </c>
      <c r="G42" s="12">
        <v>12989</v>
      </c>
      <c r="H42" s="12">
        <v>9873</v>
      </c>
      <c r="I42" s="12"/>
      <c r="J42" s="12">
        <f>SUM(C42:I42)</f>
        <v>22856</v>
      </c>
      <c r="K42" s="12"/>
      <c r="L42" s="12"/>
      <c r="M42" s="12">
        <v>0</v>
      </c>
      <c r="N42"/>
      <c r="O42" s="12">
        <f>O37+J42+M42</f>
        <v>-1601554.5099999933</v>
      </c>
    </row>
    <row r="43" spans="1:15" s="2" customFormat="1" ht="12" x14ac:dyDescent="0.2">
      <c r="A43" s="10" t="s">
        <v>18</v>
      </c>
      <c r="B43" s="11">
        <f>B42</f>
        <v>2014</v>
      </c>
      <c r="C43" s="12"/>
      <c r="D43" s="12"/>
      <c r="E43" s="12"/>
      <c r="F43" s="12">
        <v>0</v>
      </c>
      <c r="G43" s="12">
        <v>12989</v>
      </c>
      <c r="H43" s="12">
        <v>11662</v>
      </c>
      <c r="I43" s="12"/>
      <c r="J43" s="12">
        <f t="shared" ref="J43:J51" si="12">SUM(C43:I43)</f>
        <v>24651</v>
      </c>
      <c r="K43" s="12"/>
      <c r="L43" s="12"/>
      <c r="M43" s="12">
        <v>-107369</v>
      </c>
      <c r="N43"/>
      <c r="O43" s="12">
        <f t="shared" ref="O43:O53" si="13">O42+J43+M43</f>
        <v>-1684272.5099999933</v>
      </c>
    </row>
    <row r="44" spans="1:15" s="2" customFormat="1" ht="12" x14ac:dyDescent="0.2">
      <c r="A44" s="10" t="s">
        <v>19</v>
      </c>
      <c r="B44" s="11">
        <f t="shared" ref="B44:B53" si="14">B43</f>
        <v>2014</v>
      </c>
      <c r="C44" s="12"/>
      <c r="D44" s="12"/>
      <c r="E44" s="12"/>
      <c r="F44" s="12">
        <v>0</v>
      </c>
      <c r="G44" s="12">
        <v>12989</v>
      </c>
      <c r="H44" s="12">
        <v>14444</v>
      </c>
      <c r="I44" s="12"/>
      <c r="J44" s="12">
        <f t="shared" si="12"/>
        <v>27433</v>
      </c>
      <c r="K44" s="2">
        <f>SUM(J42:J44)</f>
        <v>74940</v>
      </c>
      <c r="L44" s="12"/>
      <c r="M44" s="12">
        <v>-166818</v>
      </c>
      <c r="N44"/>
      <c r="O44" s="12">
        <f t="shared" si="13"/>
        <v>-1823657.5099999933</v>
      </c>
    </row>
    <row r="45" spans="1:15" s="2" customFormat="1" ht="12" x14ac:dyDescent="0.2">
      <c r="A45" s="10" t="s">
        <v>20</v>
      </c>
      <c r="B45" s="11">
        <f t="shared" si="14"/>
        <v>2014</v>
      </c>
      <c r="C45" s="12"/>
      <c r="D45" s="12"/>
      <c r="E45" s="12"/>
      <c r="F45" s="12">
        <v>0</v>
      </c>
      <c r="G45" s="12">
        <v>12989</v>
      </c>
      <c r="H45" s="12">
        <v>18414</v>
      </c>
      <c r="I45" s="12"/>
      <c r="J45" s="12">
        <f t="shared" si="12"/>
        <v>31403</v>
      </c>
      <c r="L45" s="12"/>
      <c r="M45" s="12">
        <v>-238248</v>
      </c>
      <c r="N45"/>
      <c r="O45" s="12">
        <f t="shared" si="13"/>
        <v>-2030502.5099999933</v>
      </c>
    </row>
    <row r="46" spans="1:15" s="2" customFormat="1" ht="12" x14ac:dyDescent="0.2">
      <c r="A46" s="10" t="s">
        <v>21</v>
      </c>
      <c r="B46" s="11">
        <f t="shared" si="14"/>
        <v>2014</v>
      </c>
      <c r="C46" s="12"/>
      <c r="D46" s="12"/>
      <c r="E46" s="12"/>
      <c r="F46" s="12">
        <v>0</v>
      </c>
      <c r="G46" s="12">
        <v>12989</v>
      </c>
      <c r="H46" s="12">
        <v>19012</v>
      </c>
      <c r="I46" s="12"/>
      <c r="J46" s="12">
        <f t="shared" si="12"/>
        <v>32001</v>
      </c>
      <c r="L46" s="12"/>
      <c r="M46" s="12">
        <v>-35886</v>
      </c>
      <c r="N46"/>
      <c r="O46" s="12">
        <f t="shared" si="13"/>
        <v>-2034387.5099999933</v>
      </c>
    </row>
    <row r="47" spans="1:15" s="2" customFormat="1" ht="12" x14ac:dyDescent="0.2">
      <c r="A47" s="10" t="s">
        <v>22</v>
      </c>
      <c r="B47" s="11">
        <f t="shared" si="14"/>
        <v>2014</v>
      </c>
      <c r="C47" s="12"/>
      <c r="D47" s="12"/>
      <c r="E47" s="12"/>
      <c r="F47" s="12">
        <v>0</v>
      </c>
      <c r="G47" s="12">
        <v>12989</v>
      </c>
      <c r="H47" s="12">
        <v>19012</v>
      </c>
      <c r="I47" s="12"/>
      <c r="J47" s="12">
        <f t="shared" si="12"/>
        <v>32001</v>
      </c>
      <c r="K47" s="2">
        <f>SUM(J45:J47)</f>
        <v>95405</v>
      </c>
      <c r="L47" s="12"/>
      <c r="M47" s="12">
        <v>0</v>
      </c>
      <c r="N47"/>
      <c r="O47" s="12">
        <f t="shared" si="13"/>
        <v>-2002386.5099999933</v>
      </c>
    </row>
    <row r="48" spans="1:15" s="2" customFormat="1" ht="12" x14ac:dyDescent="0.2">
      <c r="A48" s="10" t="s">
        <v>23</v>
      </c>
      <c r="B48" s="11">
        <f t="shared" si="14"/>
        <v>2014</v>
      </c>
      <c r="C48" s="12"/>
      <c r="D48" s="12"/>
      <c r="E48" s="12"/>
      <c r="F48" s="12">
        <v>0</v>
      </c>
      <c r="G48" s="12">
        <v>12989</v>
      </c>
      <c r="H48" s="12">
        <v>19012</v>
      </c>
      <c r="I48" s="12"/>
      <c r="J48" s="12">
        <f t="shared" si="12"/>
        <v>32001</v>
      </c>
      <c r="L48" s="12"/>
      <c r="M48" s="12">
        <v>0</v>
      </c>
      <c r="N48"/>
      <c r="O48" s="12">
        <f t="shared" si="13"/>
        <v>-1970385.5099999933</v>
      </c>
    </row>
    <row r="49" spans="1:15" s="2" customFormat="1" ht="12" x14ac:dyDescent="0.2">
      <c r="A49" s="10" t="s">
        <v>24</v>
      </c>
      <c r="B49" s="11">
        <f t="shared" si="14"/>
        <v>2014</v>
      </c>
      <c r="C49" s="12"/>
      <c r="D49" s="12"/>
      <c r="E49" s="12"/>
      <c r="F49" s="12">
        <v>0</v>
      </c>
      <c r="G49" s="12">
        <v>12989</v>
      </c>
      <c r="H49" s="12">
        <v>19012</v>
      </c>
      <c r="I49" s="12"/>
      <c r="J49" s="12">
        <f t="shared" si="12"/>
        <v>32001</v>
      </c>
      <c r="L49" s="12"/>
      <c r="M49" s="12">
        <v>0</v>
      </c>
      <c r="N49"/>
      <c r="O49" s="12">
        <f t="shared" si="13"/>
        <v>-1938384.5099999933</v>
      </c>
    </row>
    <row r="50" spans="1:15" s="2" customFormat="1" ht="12" x14ac:dyDescent="0.2">
      <c r="A50" s="10" t="s">
        <v>25</v>
      </c>
      <c r="B50" s="11">
        <f t="shared" si="14"/>
        <v>2014</v>
      </c>
      <c r="C50" s="12"/>
      <c r="D50" s="12"/>
      <c r="E50" s="12"/>
      <c r="F50" s="12">
        <v>0</v>
      </c>
      <c r="G50" s="12">
        <v>12989</v>
      </c>
      <c r="H50" s="12">
        <v>26057</v>
      </c>
      <c r="I50" s="12"/>
      <c r="J50" s="12">
        <f t="shared" si="12"/>
        <v>39046</v>
      </c>
      <c r="K50" s="2">
        <f>SUM(J48:J50)</f>
        <v>103048</v>
      </c>
      <c r="L50" s="12"/>
      <c r="M50" s="12">
        <v>-422737</v>
      </c>
      <c r="N50"/>
      <c r="O50" s="12">
        <f t="shared" si="13"/>
        <v>-2322075.5099999933</v>
      </c>
    </row>
    <row r="51" spans="1:15" s="2" customFormat="1" ht="12" x14ac:dyDescent="0.2">
      <c r="A51" s="10" t="s">
        <v>26</v>
      </c>
      <c r="B51" s="11">
        <f t="shared" si="14"/>
        <v>2014</v>
      </c>
      <c r="C51" s="12"/>
      <c r="D51" s="12"/>
      <c r="E51" s="12"/>
      <c r="F51" s="12">
        <v>0</v>
      </c>
      <c r="G51" s="12">
        <v>12989</v>
      </c>
      <c r="H51" s="12">
        <v>31095</v>
      </c>
      <c r="I51" s="12"/>
      <c r="J51" s="12">
        <f t="shared" si="12"/>
        <v>44084</v>
      </c>
      <c r="L51" s="12"/>
      <c r="M51" s="12">
        <v>-302332</v>
      </c>
      <c r="N51"/>
      <c r="O51" s="12">
        <f t="shared" si="13"/>
        <v>-2580323.5099999933</v>
      </c>
    </row>
    <row r="52" spans="1:15" s="2" customFormat="1" ht="12" x14ac:dyDescent="0.2">
      <c r="A52" s="10" t="s">
        <v>27</v>
      </c>
      <c r="B52" s="11">
        <f t="shared" si="14"/>
        <v>2014</v>
      </c>
      <c r="C52" s="12"/>
      <c r="D52" s="12"/>
      <c r="E52" s="12"/>
      <c r="F52" s="12">
        <v>0</v>
      </c>
      <c r="G52" s="12">
        <v>12989</v>
      </c>
      <c r="H52" s="12">
        <v>31131</v>
      </c>
      <c r="I52" s="12"/>
      <c r="J52" s="12">
        <f>SUM(C52:I52)</f>
        <v>44120</v>
      </c>
      <c r="L52" s="12"/>
      <c r="M52" s="12">
        <v>-2100</v>
      </c>
      <c r="N52"/>
      <c r="O52" s="12">
        <f t="shared" si="13"/>
        <v>-2538303.5099999933</v>
      </c>
    </row>
    <row r="53" spans="1:15" s="2" customFormat="1" ht="12" x14ac:dyDescent="0.2">
      <c r="A53" s="10" t="s">
        <v>28</v>
      </c>
      <c r="B53" s="11">
        <f t="shared" si="14"/>
        <v>2014</v>
      </c>
      <c r="C53" s="12"/>
      <c r="D53" s="12"/>
      <c r="E53" s="12"/>
      <c r="F53" s="12">
        <v>0</v>
      </c>
      <c r="G53" s="12">
        <v>12990</v>
      </c>
      <c r="H53" s="12">
        <v>35894</v>
      </c>
      <c r="I53" s="12"/>
      <c r="J53" s="12">
        <f>SUM(C53:I53)</f>
        <v>48884</v>
      </c>
      <c r="K53" s="2">
        <f>SUM(J51:J53)</f>
        <v>137088</v>
      </c>
      <c r="L53" s="12"/>
      <c r="M53" s="12">
        <v>-285696</v>
      </c>
      <c r="N53"/>
      <c r="O53" s="12">
        <f t="shared" si="13"/>
        <v>-2775115.5099999933</v>
      </c>
    </row>
    <row r="54" spans="1:15" s="2" customFormat="1" ht="12" x14ac:dyDescent="0.2">
      <c r="A54"/>
      <c r="B54"/>
      <c r="C54" s="16">
        <f t="shared" ref="C54:J54" si="15">SUM(C42:C53)</f>
        <v>0</v>
      </c>
      <c r="D54" s="16">
        <f t="shared" si="15"/>
        <v>0</v>
      </c>
      <c r="E54" s="16">
        <f t="shared" si="15"/>
        <v>0</v>
      </c>
      <c r="F54" s="16">
        <f t="shared" si="15"/>
        <v>-6</v>
      </c>
      <c r="G54" s="16">
        <f t="shared" si="15"/>
        <v>155869</v>
      </c>
      <c r="H54" s="16">
        <f t="shared" si="15"/>
        <v>254618</v>
      </c>
      <c r="I54" s="16">
        <f t="shared" si="15"/>
        <v>0</v>
      </c>
      <c r="J54" s="16">
        <f t="shared" si="15"/>
        <v>410481</v>
      </c>
      <c r="K54" s="16">
        <f t="shared" ref="K54" si="16">SUM(K40:K53)</f>
        <v>410481</v>
      </c>
      <c r="L54" s="16"/>
      <c r="M54" s="16">
        <f t="shared" ref="M54" si="17">SUM(M40:M53)</f>
        <v>-1561186</v>
      </c>
      <c r="N54"/>
    </row>
    <row r="56" spans="1:15" s="2" customFormat="1" ht="12" x14ac:dyDescent="0.2">
      <c r="A56" s="15" t="s">
        <v>16</v>
      </c>
      <c r="B56" s="10"/>
      <c r="C56" s="12">
        <f>SUM(C40:C53)</f>
        <v>0</v>
      </c>
      <c r="D56" s="12">
        <f>SUM(D40:D53)</f>
        <v>0</v>
      </c>
      <c r="E56" s="12">
        <f>SUM(E40:E53)</f>
        <v>-6.9999992847442627E-2</v>
      </c>
      <c r="F56" s="12">
        <f t="shared" ref="F56:I56" si="18">SUM(F40:F53)</f>
        <v>0</v>
      </c>
      <c r="G56" s="12">
        <f t="shared" si="18"/>
        <v>-904583.44000000041</v>
      </c>
      <c r="H56" s="12">
        <f>SUM(H40:H53)+M54</f>
        <v>-1870532</v>
      </c>
      <c r="I56" s="12">
        <f t="shared" si="18"/>
        <v>0</v>
      </c>
      <c r="J56" s="12"/>
      <c r="K56" s="12"/>
      <c r="L56" s="12"/>
      <c r="M56" s="12"/>
      <c r="N56"/>
      <c r="O56" s="12">
        <f>SUM(C56:M56)</f>
        <v>-2775115.5099999933</v>
      </c>
    </row>
    <row r="57" spans="1:15" s="2" customFormat="1" ht="12" x14ac:dyDescent="0.2">
      <c r="A57" s="10"/>
      <c r="B57" s="10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/>
      <c r="O57" s="12"/>
    </row>
    <row r="58" spans="1:15" s="2" customFormat="1" ht="12" x14ac:dyDescent="0.2">
      <c r="A58" s="10" t="s">
        <v>17</v>
      </c>
      <c r="B58" s="11">
        <v>2015</v>
      </c>
      <c r="C58" s="12"/>
      <c r="D58" s="12"/>
      <c r="E58" s="12"/>
      <c r="F58" s="12">
        <v>0</v>
      </c>
      <c r="G58" s="12">
        <v>12989</v>
      </c>
      <c r="H58" s="12">
        <v>35893</v>
      </c>
      <c r="I58" s="12"/>
      <c r="J58" s="12">
        <f>SUM(C58:I58)</f>
        <v>48882</v>
      </c>
      <c r="K58" s="12"/>
      <c r="L58" s="12"/>
      <c r="M58" s="12">
        <v>0</v>
      </c>
      <c r="O58" s="12">
        <f>O53+J58+M58</f>
        <v>-2726233.5099999933</v>
      </c>
    </row>
    <row r="59" spans="1:15" s="2" customFormat="1" ht="12" x14ac:dyDescent="0.2">
      <c r="A59" s="10" t="s">
        <v>18</v>
      </c>
      <c r="B59" s="11">
        <f>B58</f>
        <v>2015</v>
      </c>
      <c r="C59" s="12"/>
      <c r="D59" s="12"/>
      <c r="E59" s="12"/>
      <c r="F59" s="12">
        <v>0</v>
      </c>
      <c r="G59" s="12">
        <v>12989</v>
      </c>
      <c r="H59" s="12">
        <v>35893</v>
      </c>
      <c r="I59" s="12"/>
      <c r="J59" s="12">
        <f t="shared" ref="J59:J66" si="19">SUM(C59:I59)</f>
        <v>48882</v>
      </c>
      <c r="K59" s="12"/>
      <c r="L59" s="12"/>
      <c r="M59" s="12">
        <v>0</v>
      </c>
      <c r="O59" s="12">
        <f t="shared" ref="O59:O69" si="20">O58+J59+M59</f>
        <v>-2677351.5099999933</v>
      </c>
    </row>
    <row r="60" spans="1:15" s="2" customFormat="1" ht="12" x14ac:dyDescent="0.2">
      <c r="A60" s="10" t="s">
        <v>19</v>
      </c>
      <c r="B60" s="11">
        <f t="shared" ref="B60:B69" si="21">B59</f>
        <v>2015</v>
      </c>
      <c r="C60" s="12"/>
      <c r="D60" s="12"/>
      <c r="E60" s="12"/>
      <c r="F60" s="12">
        <v>0</v>
      </c>
      <c r="G60" s="12">
        <v>12989</v>
      </c>
      <c r="H60" s="12">
        <v>35893</v>
      </c>
      <c r="I60" s="12"/>
      <c r="J60" s="12">
        <f t="shared" si="19"/>
        <v>48882</v>
      </c>
      <c r="K60" s="2">
        <f>SUM(J58:J60)</f>
        <v>146646</v>
      </c>
      <c r="L60" s="12"/>
      <c r="M60" s="12">
        <v>0</v>
      </c>
      <c r="O60" s="12">
        <f t="shared" si="20"/>
        <v>-2628469.5099999933</v>
      </c>
    </row>
    <row r="61" spans="1:15" s="2" customFormat="1" ht="12" x14ac:dyDescent="0.2">
      <c r="A61" s="10" t="s">
        <v>20</v>
      </c>
      <c r="B61" s="11">
        <f t="shared" si="21"/>
        <v>2015</v>
      </c>
      <c r="C61" s="12"/>
      <c r="D61" s="12"/>
      <c r="E61" s="12"/>
      <c r="F61" s="12">
        <v>0</v>
      </c>
      <c r="G61" s="12">
        <v>12989</v>
      </c>
      <c r="H61" s="12">
        <v>35893</v>
      </c>
      <c r="I61" s="12"/>
      <c r="J61" s="12">
        <f t="shared" si="19"/>
        <v>48882</v>
      </c>
      <c r="L61" s="12"/>
      <c r="M61" s="12"/>
      <c r="O61" s="12">
        <f t="shared" si="20"/>
        <v>-2579587.5099999933</v>
      </c>
    </row>
    <row r="62" spans="1:15" s="2" customFormat="1" ht="12" x14ac:dyDescent="0.2">
      <c r="A62" s="10" t="s">
        <v>21</v>
      </c>
      <c r="B62" s="11">
        <f t="shared" si="21"/>
        <v>2015</v>
      </c>
      <c r="C62" s="12"/>
      <c r="D62" s="12"/>
      <c r="E62" s="12"/>
      <c r="F62" s="12">
        <v>0</v>
      </c>
      <c r="G62" s="12">
        <v>12989</v>
      </c>
      <c r="H62" s="12">
        <v>35893</v>
      </c>
      <c r="I62" s="12"/>
      <c r="J62" s="12">
        <f t="shared" si="19"/>
        <v>48882</v>
      </c>
      <c r="L62" s="12"/>
      <c r="M62" s="12"/>
      <c r="O62" s="12">
        <f t="shared" si="20"/>
        <v>-2530705.5099999933</v>
      </c>
    </row>
    <row r="63" spans="1:15" s="2" customFormat="1" ht="12" x14ac:dyDescent="0.2">
      <c r="A63" s="10" t="s">
        <v>22</v>
      </c>
      <c r="B63" s="11">
        <f t="shared" si="21"/>
        <v>2015</v>
      </c>
      <c r="C63" s="12"/>
      <c r="D63" s="12"/>
      <c r="E63" s="12"/>
      <c r="F63" s="12">
        <v>0</v>
      </c>
      <c r="G63" s="12">
        <v>12989</v>
      </c>
      <c r="H63" s="12">
        <v>35893</v>
      </c>
      <c r="I63" s="12"/>
      <c r="J63" s="12">
        <f t="shared" si="19"/>
        <v>48882</v>
      </c>
      <c r="K63" s="2">
        <f>SUM(J61:J63)</f>
        <v>146646</v>
      </c>
      <c r="L63" s="12"/>
      <c r="M63" s="12"/>
      <c r="O63" s="12">
        <f t="shared" si="20"/>
        <v>-2481823.5099999933</v>
      </c>
    </row>
    <row r="64" spans="1:15" s="2" customFormat="1" ht="12" x14ac:dyDescent="0.2">
      <c r="A64" s="10" t="s">
        <v>23</v>
      </c>
      <c r="B64" s="11">
        <f t="shared" si="21"/>
        <v>2015</v>
      </c>
      <c r="C64" s="12"/>
      <c r="D64" s="12"/>
      <c r="E64" s="12"/>
      <c r="F64" s="12">
        <v>0</v>
      </c>
      <c r="G64" s="12">
        <v>18041</v>
      </c>
      <c r="H64" s="12">
        <v>35893</v>
      </c>
      <c r="I64" s="12"/>
      <c r="J64" s="12">
        <f t="shared" si="19"/>
        <v>53934</v>
      </c>
      <c r="L64" s="12"/>
      <c r="M64" s="12"/>
      <c r="O64" s="12">
        <f t="shared" si="20"/>
        <v>-2427889.5099999933</v>
      </c>
    </row>
    <row r="65" spans="1:28" s="2" customFormat="1" ht="12" x14ac:dyDescent="0.2">
      <c r="A65" s="10" t="s">
        <v>24</v>
      </c>
      <c r="B65" s="11">
        <f t="shared" si="21"/>
        <v>2015</v>
      </c>
      <c r="C65" s="12"/>
      <c r="D65" s="12"/>
      <c r="E65" s="12"/>
      <c r="F65" s="12">
        <v>0</v>
      </c>
      <c r="G65" s="12">
        <v>13711</v>
      </c>
      <c r="H65" s="12">
        <v>35893</v>
      </c>
      <c r="I65" s="12"/>
      <c r="J65" s="12">
        <f t="shared" si="19"/>
        <v>49604</v>
      </c>
      <c r="L65" s="12"/>
      <c r="M65" s="12"/>
      <c r="O65" s="12">
        <f t="shared" si="20"/>
        <v>-2378285.5099999933</v>
      </c>
    </row>
    <row r="66" spans="1:28" s="2" customFormat="1" ht="12" x14ac:dyDescent="0.2">
      <c r="A66" s="10" t="s">
        <v>25</v>
      </c>
      <c r="B66" s="11">
        <f t="shared" si="21"/>
        <v>2015</v>
      </c>
      <c r="C66" s="12"/>
      <c r="D66" s="12"/>
      <c r="E66" s="12"/>
      <c r="F66" s="12">
        <v>0</v>
      </c>
      <c r="G66" s="12">
        <v>13711</v>
      </c>
      <c r="H66" s="12">
        <v>35893</v>
      </c>
      <c r="I66" s="12"/>
      <c r="J66" s="12">
        <f t="shared" si="19"/>
        <v>49604</v>
      </c>
      <c r="K66" s="2">
        <f>SUM(J64:J66)</f>
        <v>153142</v>
      </c>
      <c r="L66" s="12"/>
      <c r="M66" s="12"/>
      <c r="O66" s="12">
        <f t="shared" si="20"/>
        <v>-2328681.5099999933</v>
      </c>
    </row>
    <row r="67" spans="1:28" s="2" customFormat="1" ht="12" x14ac:dyDescent="0.2">
      <c r="A67" s="10" t="s">
        <v>26</v>
      </c>
      <c r="B67" s="11">
        <f t="shared" si="21"/>
        <v>2015</v>
      </c>
      <c r="C67" s="12"/>
      <c r="D67" s="12"/>
      <c r="E67" s="12"/>
      <c r="F67" s="12">
        <v>0</v>
      </c>
      <c r="G67" s="12">
        <v>13711</v>
      </c>
      <c r="H67" s="12">
        <v>35893</v>
      </c>
      <c r="I67" s="12"/>
      <c r="J67" s="12">
        <f t="shared" ref="J67:J69" si="22">SUM(C67:I67)</f>
        <v>49604</v>
      </c>
      <c r="L67" s="12"/>
      <c r="M67" s="12"/>
      <c r="O67" s="12">
        <f t="shared" si="20"/>
        <v>-2279077.5099999933</v>
      </c>
    </row>
    <row r="68" spans="1:28" s="2" customFormat="1" ht="12" x14ac:dyDescent="0.2">
      <c r="A68" s="10" t="s">
        <v>27</v>
      </c>
      <c r="B68" s="11">
        <f t="shared" si="21"/>
        <v>2015</v>
      </c>
      <c r="C68" s="12"/>
      <c r="D68" s="12"/>
      <c r="E68" s="12"/>
      <c r="F68" s="12">
        <v>0</v>
      </c>
      <c r="G68" s="12">
        <v>13711</v>
      </c>
      <c r="H68" s="12">
        <v>35893</v>
      </c>
      <c r="I68" s="12"/>
      <c r="J68" s="12">
        <f t="shared" si="22"/>
        <v>49604</v>
      </c>
      <c r="L68" s="12"/>
      <c r="M68" s="12"/>
      <c r="O68" s="12">
        <f t="shared" si="20"/>
        <v>-2229473.5099999933</v>
      </c>
    </row>
    <row r="69" spans="1:28" s="2" customFormat="1" ht="12" x14ac:dyDescent="0.2">
      <c r="A69" s="10" t="s">
        <v>28</v>
      </c>
      <c r="B69" s="11">
        <f t="shared" si="21"/>
        <v>2015</v>
      </c>
      <c r="C69" s="12"/>
      <c r="D69" s="12"/>
      <c r="E69" s="12"/>
      <c r="F69" s="12">
        <v>0</v>
      </c>
      <c r="G69" s="12">
        <v>13711</v>
      </c>
      <c r="H69" s="129">
        <v>49236</v>
      </c>
      <c r="I69" s="12"/>
      <c r="J69" s="12">
        <f t="shared" si="22"/>
        <v>62947</v>
      </c>
      <c r="K69" s="2">
        <f>SUM(J67:J69)</f>
        <v>162155</v>
      </c>
      <c r="L69" s="12"/>
      <c r="M69" s="129">
        <v>-800622</v>
      </c>
      <c r="O69" s="129">
        <f t="shared" si="20"/>
        <v>-2967148.5099999933</v>
      </c>
      <c r="Q69" s="129">
        <f>M69</f>
        <v>-800622</v>
      </c>
    </row>
    <row r="70" spans="1:28" s="2" customFormat="1" ht="12" x14ac:dyDescent="0.2">
      <c r="A70"/>
      <c r="B70"/>
      <c r="C70" s="16">
        <f t="shared" ref="C70:I70" si="23">SUM(C58:C69)</f>
        <v>0</v>
      </c>
      <c r="D70" s="16">
        <f t="shared" si="23"/>
        <v>0</v>
      </c>
      <c r="E70" s="16">
        <f t="shared" si="23"/>
        <v>0</v>
      </c>
      <c r="F70" s="16">
        <f t="shared" si="23"/>
        <v>0</v>
      </c>
      <c r="G70" s="16">
        <f t="shared" si="23"/>
        <v>164530</v>
      </c>
      <c r="H70" s="16">
        <f t="shared" si="23"/>
        <v>444059</v>
      </c>
      <c r="I70" s="16">
        <f t="shared" si="23"/>
        <v>0</v>
      </c>
      <c r="J70" s="16">
        <f t="shared" ref="J70:K70" si="24">SUM(J56:J69)</f>
        <v>608589</v>
      </c>
      <c r="K70" s="16">
        <f t="shared" si="24"/>
        <v>608589</v>
      </c>
      <c r="L70" s="16"/>
      <c r="M70" s="16">
        <f t="shared" ref="M70" si="25">SUM(M56:M69)</f>
        <v>-800622</v>
      </c>
      <c r="Q70" s="129">
        <f>H69-H68</f>
        <v>13343</v>
      </c>
    </row>
    <row r="71" spans="1:28" s="2" customFormat="1" ht="12" x14ac:dyDescent="0.2">
      <c r="A71"/>
      <c r="B71"/>
      <c r="Q71" s="130">
        <f>SUM(Q69:Q70)</f>
        <v>-787279</v>
      </c>
      <c r="R71" s="2" t="s">
        <v>374</v>
      </c>
    </row>
    <row r="72" spans="1:28" s="2" customFormat="1" ht="12" x14ac:dyDescent="0.2">
      <c r="A72" s="15" t="s">
        <v>16</v>
      </c>
      <c r="B72" s="10"/>
      <c r="C72" s="12">
        <f>SUM(C56:C69)</f>
        <v>0</v>
      </c>
      <c r="D72" s="12">
        <f>SUM(D56:D69)</f>
        <v>0</v>
      </c>
      <c r="E72" s="12">
        <f>SUM(E56:E69)</f>
        <v>-6.9999992847442627E-2</v>
      </c>
      <c r="F72" s="12">
        <f t="shared" ref="F72:G72" si="26">SUM(F56:F69)</f>
        <v>0</v>
      </c>
      <c r="G72" s="12">
        <f t="shared" si="26"/>
        <v>-740053.44000000041</v>
      </c>
      <c r="H72" s="129">
        <f>SUM(H56:H69)+M70-Q71</f>
        <v>-1439816</v>
      </c>
      <c r="I72" s="129">
        <f>-'TAX  Federal Tax Rates &amp; Inputs'!AK24+'TAX  Federal Tax Rates &amp; Inputs'!AI25+'TAX  Federal Tax Rates &amp; Inputs'!AJ25+'TAX  Federal Tax Rates &amp; Inputs'!AK25</f>
        <v>-2961592.4055599961</v>
      </c>
      <c r="J72" s="12"/>
      <c r="K72" s="12"/>
      <c r="L72" s="12"/>
      <c r="M72" s="12"/>
      <c r="N72"/>
      <c r="O72" s="129">
        <f>SUM(C72:M72)</f>
        <v>-5141461.9155599894</v>
      </c>
    </row>
    <row r="73" spans="1:28" s="2" customFormat="1" ht="12" x14ac:dyDescent="0.2">
      <c r="A73" s="10"/>
      <c r="B73" s="1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/>
      <c r="O73" s="12"/>
    </row>
    <row r="74" spans="1:28" s="2" customFormat="1" ht="12" x14ac:dyDescent="0.2">
      <c r="A74" s="10" t="s">
        <v>17</v>
      </c>
      <c r="B74" s="11">
        <v>2016</v>
      </c>
      <c r="C74" s="12"/>
      <c r="D74" s="12"/>
      <c r="E74" s="12"/>
      <c r="F74" s="12">
        <v>0</v>
      </c>
      <c r="G74" s="12">
        <v>13711</v>
      </c>
      <c r="H74" s="12">
        <v>35893</v>
      </c>
      <c r="I74" s="2">
        <f>'TAX  Federal Tax Rates &amp; Inputs'!AL25</f>
        <v>10191.685146175399</v>
      </c>
      <c r="J74" s="12">
        <f t="shared" ref="J74:J85" si="27">SUM(C74:I74)</f>
        <v>59795.685146175398</v>
      </c>
      <c r="K74" s="12"/>
      <c r="L74" s="12"/>
      <c r="M74" s="2">
        <f>-'TAX  Federal Tax Rates &amp; Inputs'!AL22</f>
        <v>-690993.87755344005</v>
      </c>
      <c r="O74" s="12">
        <f>O72+J74+M74</f>
        <v>-5772660.1079672538</v>
      </c>
    </row>
    <row r="75" spans="1:28" s="2" customFormat="1" ht="12" x14ac:dyDescent="0.2">
      <c r="A75" s="10" t="s">
        <v>18</v>
      </c>
      <c r="B75" s="11">
        <f>B74</f>
        <v>2016</v>
      </c>
      <c r="C75" s="12"/>
      <c r="D75" s="12"/>
      <c r="E75" s="12"/>
      <c r="F75" s="12">
        <v>0</v>
      </c>
      <c r="G75" s="12">
        <v>13711</v>
      </c>
      <c r="H75" s="12">
        <v>35893</v>
      </c>
      <c r="I75" s="2">
        <f>'TAX  Federal Tax Rates &amp; Inputs'!AM25</f>
        <v>11326.737579070499</v>
      </c>
      <c r="J75" s="12">
        <f t="shared" si="27"/>
        <v>60930.737579070497</v>
      </c>
      <c r="K75" s="12"/>
      <c r="L75" s="12"/>
      <c r="M75" s="2">
        <f>-'TAX  Federal Tax Rates &amp; Inputs'!AM22</f>
        <v>-408618.87584222399</v>
      </c>
      <c r="O75" s="12">
        <f t="shared" ref="O75:O85" si="28">O74+J75+M75</f>
        <v>-6120348.2462304076</v>
      </c>
    </row>
    <row r="76" spans="1:28" s="2" customFormat="1" ht="12" x14ac:dyDescent="0.2">
      <c r="A76" s="10" t="s">
        <v>19</v>
      </c>
      <c r="B76" s="11">
        <f t="shared" ref="B76:B85" si="29">B75</f>
        <v>2016</v>
      </c>
      <c r="C76" s="12"/>
      <c r="D76" s="12"/>
      <c r="E76" s="12"/>
      <c r="F76" s="12">
        <v>0</v>
      </c>
      <c r="G76" s="12">
        <v>13711</v>
      </c>
      <c r="H76" s="12">
        <v>35893</v>
      </c>
      <c r="I76" s="2">
        <f>'TAX  Federal Tax Rates &amp; Inputs'!AN25</f>
        <v>12002.033130588699</v>
      </c>
      <c r="J76" s="12">
        <f t="shared" si="27"/>
        <v>61606.033130588701</v>
      </c>
      <c r="K76" s="2">
        <f>SUM(J74:J76)</f>
        <v>182332.45585583459</v>
      </c>
      <c r="L76" s="12"/>
      <c r="M76" s="2">
        <f>-'TAX  Federal Tax Rates &amp; Inputs'!AN22</f>
        <v>-243106.398546557</v>
      </c>
      <c r="O76" s="12">
        <f t="shared" si="28"/>
        <v>-6301848.6116463756</v>
      </c>
    </row>
    <row r="77" spans="1:28" ht="12" x14ac:dyDescent="0.2">
      <c r="A77" s="10" t="s">
        <v>20</v>
      </c>
      <c r="B77" s="11">
        <f t="shared" si="29"/>
        <v>2016</v>
      </c>
      <c r="C77" s="12"/>
      <c r="D77" s="12"/>
      <c r="E77" s="12"/>
      <c r="F77" s="12">
        <v>0</v>
      </c>
      <c r="G77" s="12">
        <v>13711</v>
      </c>
      <c r="H77" s="12">
        <v>35893</v>
      </c>
      <c r="I77" s="2">
        <f>'TAX  Federal Tax Rates &amp; Inputs'!AO25</f>
        <v>12408.5762069436</v>
      </c>
      <c r="J77" s="12">
        <f t="shared" si="27"/>
        <v>62012.576206943602</v>
      </c>
      <c r="L77" s="12"/>
      <c r="M77" s="2">
        <f>-'TAX  Federal Tax Rates &amp; Inputs'!AO22</f>
        <v>-146355.507487758</v>
      </c>
      <c r="N77" s="2"/>
      <c r="O77" s="12">
        <f t="shared" si="28"/>
        <v>-6386191.5429271897</v>
      </c>
      <c r="AA77" s="2"/>
      <c r="AB77" s="2"/>
    </row>
    <row r="78" spans="1:28" ht="12" x14ac:dyDescent="0.2">
      <c r="A78" s="10" t="s">
        <v>21</v>
      </c>
      <c r="B78" s="11">
        <f t="shared" si="29"/>
        <v>2016</v>
      </c>
      <c r="C78" s="12"/>
      <c r="D78" s="12"/>
      <c r="E78" s="12"/>
      <c r="F78" s="12">
        <v>0</v>
      </c>
      <c r="G78" s="12">
        <v>13711</v>
      </c>
      <c r="H78" s="12">
        <v>35893</v>
      </c>
      <c r="I78" s="2">
        <f>'TAX  Federal Tax Rates &amp; Inputs'!AP25</f>
        <v>12657.2965965187</v>
      </c>
      <c r="J78" s="12">
        <f t="shared" si="27"/>
        <v>62261.296596518703</v>
      </c>
      <c r="L78" s="12"/>
      <c r="M78" s="2">
        <f>-'TAX  Federal Tax Rates &amp; Inputs'!AP22</f>
        <v>-89539.340247031199</v>
      </c>
      <c r="N78" s="2"/>
      <c r="O78" s="12">
        <f t="shared" si="28"/>
        <v>-6413469.5865777023</v>
      </c>
    </row>
    <row r="79" spans="1:28" ht="12" x14ac:dyDescent="0.2">
      <c r="A79" s="10" t="s">
        <v>22</v>
      </c>
      <c r="B79" s="11">
        <f t="shared" si="29"/>
        <v>2016</v>
      </c>
      <c r="C79" s="12"/>
      <c r="D79" s="12"/>
      <c r="E79" s="12"/>
      <c r="F79" s="12">
        <v>0</v>
      </c>
      <c r="G79" s="12">
        <v>13711</v>
      </c>
      <c r="H79" s="12">
        <v>35893</v>
      </c>
      <c r="I79" s="2">
        <f>'TAX  Federal Tax Rates &amp; Inputs'!AQ25</f>
        <v>12813.3412785768</v>
      </c>
      <c r="J79" s="12">
        <f t="shared" si="27"/>
        <v>62417.341278576801</v>
      </c>
      <c r="K79" s="2">
        <f>SUM(J77:J79)</f>
        <v>186691.21408203911</v>
      </c>
      <c r="L79" s="12"/>
      <c r="M79" s="2">
        <f>-'TAX  Federal Tax Rates &amp; Inputs'!AQ22</f>
        <v>-56176.085540928601</v>
      </c>
      <c r="N79" s="2"/>
      <c r="O79" s="12">
        <f t="shared" si="28"/>
        <v>-6407228.330840054</v>
      </c>
    </row>
    <row r="80" spans="1:28" ht="12" x14ac:dyDescent="0.2">
      <c r="A80" s="10" t="s">
        <v>23</v>
      </c>
      <c r="B80" s="11">
        <f t="shared" si="29"/>
        <v>2016</v>
      </c>
      <c r="C80" s="12"/>
      <c r="D80" s="12"/>
      <c r="E80" s="12"/>
      <c r="F80" s="12">
        <v>0</v>
      </c>
      <c r="G80" s="12">
        <v>13711</v>
      </c>
      <c r="H80" s="12">
        <v>35893</v>
      </c>
      <c r="I80" s="2">
        <f>'TAX  Federal Tax Rates &amp; Inputs'!AR25</f>
        <v>12915.692822237799</v>
      </c>
      <c r="J80" s="12">
        <f t="shared" si="27"/>
        <v>62519.692822237797</v>
      </c>
      <c r="L80" s="12"/>
      <c r="M80" s="2">
        <f>-'TAX  Federal Tax Rates &amp; Inputs'!AR22</f>
        <v>-36846.555717943003</v>
      </c>
      <c r="N80" s="2"/>
      <c r="O80" s="12">
        <f t="shared" si="28"/>
        <v>-6381555.1937357597</v>
      </c>
    </row>
    <row r="81" spans="1:28" ht="12" x14ac:dyDescent="0.2">
      <c r="A81" s="10" t="s">
        <v>24</v>
      </c>
      <c r="B81" s="11">
        <f t="shared" si="29"/>
        <v>2016</v>
      </c>
      <c r="C81" s="12"/>
      <c r="D81" s="12"/>
      <c r="E81" s="12"/>
      <c r="F81" s="12">
        <v>0</v>
      </c>
      <c r="G81" s="12">
        <v>13711</v>
      </c>
      <c r="H81" s="12">
        <v>35893</v>
      </c>
      <c r="I81" s="2">
        <f>'TAX  Federal Tax Rates &amp; Inputs'!AS25</f>
        <v>12986.2135458335</v>
      </c>
      <c r="J81" s="12">
        <f t="shared" si="27"/>
        <v>62590.213545833496</v>
      </c>
      <c r="L81" s="12"/>
      <c r="M81" s="2">
        <f>-'TAX  Federal Tax Rates &amp; Inputs'!AS22</f>
        <v>-25387.460494464602</v>
      </c>
      <c r="N81" s="2"/>
      <c r="O81" s="12">
        <f t="shared" si="28"/>
        <v>-6344352.4406843903</v>
      </c>
    </row>
    <row r="82" spans="1:28" ht="12" x14ac:dyDescent="0.2">
      <c r="A82" s="10" t="s">
        <v>25</v>
      </c>
      <c r="B82" s="11">
        <f t="shared" si="29"/>
        <v>2016</v>
      </c>
      <c r="C82" s="12"/>
      <c r="D82" s="12"/>
      <c r="E82" s="12"/>
      <c r="F82" s="12">
        <v>0</v>
      </c>
      <c r="G82" s="12">
        <v>13711</v>
      </c>
      <c r="H82" s="12">
        <v>35893</v>
      </c>
      <c r="I82" s="2">
        <f>'TAX  Federal Tax Rates &amp; Inputs'!AT25</f>
        <v>13037.8683094434</v>
      </c>
      <c r="J82" s="12">
        <f t="shared" si="27"/>
        <v>62641.868309443402</v>
      </c>
      <c r="K82" s="2">
        <f>SUM(J80:J82)</f>
        <v>187751.77467751471</v>
      </c>
      <c r="L82" s="12"/>
      <c r="M82" s="2">
        <f>-'TAX  Federal Tax Rates &amp; Inputs'!AT22</f>
        <v>-18595.714899574999</v>
      </c>
      <c r="N82" s="2"/>
      <c r="O82" s="12">
        <f t="shared" si="28"/>
        <v>-6300306.2872745218</v>
      </c>
    </row>
    <row r="83" spans="1:28" ht="12" x14ac:dyDescent="0.2">
      <c r="A83" s="10" t="s">
        <v>26</v>
      </c>
      <c r="B83" s="11">
        <f t="shared" si="29"/>
        <v>2016</v>
      </c>
      <c r="C83" s="12"/>
      <c r="D83" s="12"/>
      <c r="E83" s="12"/>
      <c r="F83" s="12">
        <v>0</v>
      </c>
      <c r="G83" s="12">
        <v>13711</v>
      </c>
      <c r="H83" s="12">
        <v>35893</v>
      </c>
      <c r="I83" s="2">
        <f>'TAX  Federal Tax Rates &amp; Inputs'!AU25</f>
        <v>13079.0693109235</v>
      </c>
      <c r="J83" s="12">
        <f t="shared" si="27"/>
        <v>62683.0693109235</v>
      </c>
      <c r="L83" s="12"/>
      <c r="M83" s="2">
        <f>-'TAX  Federal Tax Rates &amp; Inputs'!AU22</f>
        <v>-14832.360532827301</v>
      </c>
      <c r="N83" s="2"/>
      <c r="O83" s="12">
        <f t="shared" si="28"/>
        <v>-6252455.5784964263</v>
      </c>
    </row>
    <row r="84" spans="1:28" ht="12" x14ac:dyDescent="0.2">
      <c r="A84" s="10" t="s">
        <v>27</v>
      </c>
      <c r="B84" s="11">
        <f t="shared" si="29"/>
        <v>2016</v>
      </c>
      <c r="C84" s="12"/>
      <c r="D84" s="12"/>
      <c r="E84" s="12"/>
      <c r="F84" s="12">
        <v>0</v>
      </c>
      <c r="G84" s="12">
        <v>13711</v>
      </c>
      <c r="H84" s="12">
        <v>35893</v>
      </c>
      <c r="I84" s="2">
        <f>'TAX  Federal Tax Rates &amp; Inputs'!AV25</f>
        <v>224537.264136349</v>
      </c>
      <c r="J84" s="12">
        <f t="shared" si="27"/>
        <v>274141.26413634897</v>
      </c>
      <c r="L84" s="12"/>
      <c r="M84" s="2">
        <f>-'TAX  Federal Tax Rates &amp; Inputs'!AV22</f>
        <v>-76124950.137153193</v>
      </c>
      <c r="N84" s="2"/>
      <c r="O84" s="12">
        <f t="shared" si="28"/>
        <v>-82103264.451513276</v>
      </c>
    </row>
    <row r="85" spans="1:28" ht="12" x14ac:dyDescent="0.2">
      <c r="A85" s="10" t="s">
        <v>28</v>
      </c>
      <c r="B85" s="11">
        <f t="shared" si="29"/>
        <v>2016</v>
      </c>
      <c r="C85" s="12"/>
      <c r="D85" s="12"/>
      <c r="E85" s="12"/>
      <c r="F85" s="12">
        <v>0</v>
      </c>
      <c r="G85" s="12">
        <v>13711</v>
      </c>
      <c r="H85" s="12">
        <v>35893</v>
      </c>
      <c r="I85" s="2">
        <f>'TAX  Federal Tax Rates &amp; Inputs'!AW25</f>
        <v>336565.384998505</v>
      </c>
      <c r="J85" s="12">
        <f t="shared" si="27"/>
        <v>386169.384998505</v>
      </c>
      <c r="K85" s="2">
        <f>SUM(J83:J85)</f>
        <v>722993.71844577743</v>
      </c>
      <c r="L85" s="12"/>
      <c r="M85" s="2">
        <f>-'TAX  Federal Tax Rates &amp; Inputs'!AW22</f>
        <v>-40330123.510376401</v>
      </c>
      <c r="N85" s="2"/>
      <c r="O85" s="12">
        <f t="shared" si="28"/>
        <v>-122047218.57689118</v>
      </c>
      <c r="P85" s="2" t="e">
        <f>#REF!</f>
        <v>#REF!</v>
      </c>
    </row>
    <row r="86" spans="1:28" ht="12" x14ac:dyDescent="0.2">
      <c r="C86" s="16">
        <f t="shared" ref="C86:K86" si="30">SUM(C74:C85)</f>
        <v>0</v>
      </c>
      <c r="D86" s="16">
        <f t="shared" si="30"/>
        <v>0</v>
      </c>
      <c r="E86" s="16">
        <f t="shared" si="30"/>
        <v>0</v>
      </c>
      <c r="F86" s="16">
        <f t="shared" si="30"/>
        <v>0</v>
      </c>
      <c r="G86" s="16">
        <f t="shared" si="30"/>
        <v>164532</v>
      </c>
      <c r="H86" s="16">
        <f t="shared" si="30"/>
        <v>430716</v>
      </c>
      <c r="I86" s="16">
        <f t="shared" si="30"/>
        <v>684521.16306116595</v>
      </c>
      <c r="J86" s="16">
        <f t="shared" si="30"/>
        <v>1279769.1630611657</v>
      </c>
      <c r="K86" s="16">
        <f t="shared" si="30"/>
        <v>1279769.1630611657</v>
      </c>
      <c r="L86" s="16"/>
      <c r="M86" s="16">
        <f>SUM(M74:M85)</f>
        <v>-118185525.82439235</v>
      </c>
      <c r="N86" s="2"/>
      <c r="P86" s="2" t="e">
        <f>O85+P85</f>
        <v>#REF!</v>
      </c>
      <c r="Q86" s="99" t="s">
        <v>379</v>
      </c>
    </row>
    <row r="88" spans="1:28" ht="12" x14ac:dyDescent="0.2">
      <c r="A88" s="15" t="s">
        <v>16</v>
      </c>
      <c r="B88" s="10"/>
      <c r="C88" s="12">
        <f>SUM(C72:C85)</f>
        <v>0</v>
      </c>
      <c r="D88" s="12">
        <f>SUM(D72:D85)</f>
        <v>0</v>
      </c>
      <c r="E88" s="12">
        <f>SUM(E72:E85)</f>
        <v>-6.9999992847442627E-2</v>
      </c>
      <c r="F88" s="12">
        <f t="shared" ref="F88:G88" si="31">SUM(F72:F85)</f>
        <v>0</v>
      </c>
      <c r="G88" s="12">
        <f t="shared" si="31"/>
        <v>-575521.44000000041</v>
      </c>
      <c r="H88" s="12">
        <f>SUM(H72:H85)</f>
        <v>-1009100</v>
      </c>
      <c r="I88" s="12">
        <f>SUM(I72:I85)+M86</f>
        <v>-120462597.06689118</v>
      </c>
      <c r="J88" s="12"/>
      <c r="K88" s="12"/>
      <c r="L88" s="12"/>
      <c r="M88" s="12"/>
      <c r="O88" s="12">
        <f>SUM(C88:M88)</f>
        <v>-122047218.57689117</v>
      </c>
    </row>
    <row r="89" spans="1:28" ht="12" x14ac:dyDescent="0.2">
      <c r="A89" s="10"/>
      <c r="B89" s="10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O89" s="12"/>
    </row>
    <row r="90" spans="1:28" ht="12" x14ac:dyDescent="0.2">
      <c r="A90" s="10" t="s">
        <v>17</v>
      </c>
      <c r="B90" s="11">
        <v>2017</v>
      </c>
      <c r="C90" s="12"/>
      <c r="D90" s="12"/>
      <c r="E90" s="12"/>
      <c r="F90" s="12">
        <v>0</v>
      </c>
      <c r="G90" s="12">
        <v>13711</v>
      </c>
      <c r="H90" s="12">
        <v>35893</v>
      </c>
      <c r="I90" s="2">
        <f>'TAX  Federal Tax Rates &amp; Inputs'!AX25</f>
        <v>337350.51908001403</v>
      </c>
      <c r="J90" s="12">
        <f t="shared" ref="J90:J101" si="32">SUM(C90:I90)</f>
        <v>386954.51908001403</v>
      </c>
      <c r="K90" s="12"/>
      <c r="L90" s="12"/>
      <c r="M90" s="2">
        <f>-'TAX  Federal Tax Rates &amp; Inputs'!AX22</f>
        <v>-282648.26934307499</v>
      </c>
      <c r="N90" s="2"/>
      <c r="O90" s="12">
        <f>O85+J90+M90</f>
        <v>-121942912.32715425</v>
      </c>
      <c r="AA90" s="2"/>
      <c r="AB90" s="2"/>
    </row>
    <row r="91" spans="1:28" ht="12" x14ac:dyDescent="0.2">
      <c r="A91" s="10" t="s">
        <v>18</v>
      </c>
      <c r="B91" s="11">
        <f>B90</f>
        <v>2017</v>
      </c>
      <c r="C91" s="12"/>
      <c r="D91" s="12"/>
      <c r="E91" s="12"/>
      <c r="F91" s="12">
        <v>0</v>
      </c>
      <c r="G91" s="12">
        <v>13711</v>
      </c>
      <c r="H91" s="12">
        <v>35893</v>
      </c>
      <c r="I91" s="2">
        <f>'TAX  Federal Tax Rates &amp; Inputs'!AY25</f>
        <v>337478.54895084299</v>
      </c>
      <c r="J91" s="12">
        <f t="shared" si="32"/>
        <v>387082.54895084299</v>
      </c>
      <c r="K91" s="12"/>
      <c r="L91" s="12"/>
      <c r="M91" s="2">
        <f>-'TAX  Federal Tax Rates &amp; Inputs'!AY22</f>
        <v>-46090.753498413098</v>
      </c>
      <c r="N91" s="2"/>
      <c r="O91" s="12">
        <f t="shared" ref="O91:O101" si="33">O90+J91+M91</f>
        <v>-121601920.53170183</v>
      </c>
    </row>
    <row r="92" spans="1:28" ht="12" x14ac:dyDescent="0.2">
      <c r="A92" s="10" t="s">
        <v>19</v>
      </c>
      <c r="B92" s="11">
        <f t="shared" ref="B92:B101" si="34">B91</f>
        <v>2017</v>
      </c>
      <c r="C92" s="12"/>
      <c r="D92" s="12"/>
      <c r="E92" s="12"/>
      <c r="F92" s="12">
        <v>0</v>
      </c>
      <c r="G92" s="12">
        <v>13711</v>
      </c>
      <c r="H92" s="12">
        <v>35893</v>
      </c>
      <c r="I92" s="2">
        <f>'TAX  Federal Tax Rates &amp; Inputs'!AZ25</f>
        <v>337648.67542655102</v>
      </c>
      <c r="J92" s="12">
        <f t="shared" si="32"/>
        <v>387252.67542655102</v>
      </c>
      <c r="K92" s="2">
        <f>SUM(J90:J92)</f>
        <v>1161289.7434574082</v>
      </c>
      <c r="L92" s="12"/>
      <c r="M92" s="2">
        <f>-'TAX  Federal Tax Rates &amp; Inputs'!AZ22</f>
        <v>-61245.5312548371</v>
      </c>
      <c r="N92" s="2"/>
      <c r="O92" s="12">
        <f t="shared" si="33"/>
        <v>-121275913.38753012</v>
      </c>
      <c r="AA92" s="2"/>
      <c r="AB92" s="2"/>
    </row>
    <row r="93" spans="1:28" ht="12" x14ac:dyDescent="0.2">
      <c r="A93" s="10" t="s">
        <v>20</v>
      </c>
      <c r="B93" s="11">
        <f t="shared" si="34"/>
        <v>2017</v>
      </c>
      <c r="C93" s="12"/>
      <c r="D93" s="12"/>
      <c r="E93" s="12"/>
      <c r="F93" s="12">
        <v>0</v>
      </c>
      <c r="G93" s="12">
        <v>13711</v>
      </c>
      <c r="H93" s="12">
        <v>35893</v>
      </c>
      <c r="I93" s="2">
        <f>'TAX  Federal Tax Rates &amp; Inputs'!BA25</f>
        <v>337785.30559296702</v>
      </c>
      <c r="J93" s="12">
        <f t="shared" si="32"/>
        <v>387389.30559296702</v>
      </c>
      <c r="L93" s="12"/>
      <c r="M93" s="2">
        <f>-'TAX  Federal Tax Rates &amp; Inputs'!BA22</f>
        <v>-49186.859909805797</v>
      </c>
      <c r="N93" s="2"/>
      <c r="O93" s="12">
        <f t="shared" si="33"/>
        <v>-120937710.94184695</v>
      </c>
    </row>
    <row r="94" spans="1:28" ht="12" x14ac:dyDescent="0.2">
      <c r="A94" s="10" t="s">
        <v>21</v>
      </c>
      <c r="B94" s="11">
        <f t="shared" si="34"/>
        <v>2017</v>
      </c>
      <c r="C94" s="12"/>
      <c r="D94" s="12"/>
      <c r="E94" s="12"/>
      <c r="F94" s="12">
        <v>0</v>
      </c>
      <c r="G94" s="12">
        <v>13711</v>
      </c>
      <c r="H94" s="12">
        <v>35893</v>
      </c>
      <c r="I94" s="2">
        <f>'TAX  Federal Tax Rates &amp; Inputs'!BB25</f>
        <v>337941.41389828298</v>
      </c>
      <c r="J94" s="12">
        <f t="shared" si="32"/>
        <v>387545.41389828298</v>
      </c>
      <c r="L94" s="12"/>
      <c r="M94" s="2">
        <f>-'TAX  Federal Tax Rates &amp; Inputs'!BB22</f>
        <v>-56198.989913915801</v>
      </c>
      <c r="N94" s="2"/>
      <c r="O94" s="12">
        <f t="shared" si="33"/>
        <v>-120606364.51786257</v>
      </c>
    </row>
    <row r="95" spans="1:28" ht="12" x14ac:dyDescent="0.2">
      <c r="A95" s="10" t="s">
        <v>22</v>
      </c>
      <c r="B95" s="11">
        <f t="shared" si="34"/>
        <v>2017</v>
      </c>
      <c r="C95" s="12"/>
      <c r="D95" s="12"/>
      <c r="E95" s="12"/>
      <c r="F95" s="12">
        <v>0</v>
      </c>
      <c r="G95" s="12">
        <v>13711</v>
      </c>
      <c r="H95" s="12">
        <v>35893</v>
      </c>
      <c r="I95" s="2">
        <f>'TAX  Federal Tax Rates &amp; Inputs'!BC25</f>
        <v>338107.62673137902</v>
      </c>
      <c r="J95" s="12">
        <f t="shared" si="32"/>
        <v>387711.62673137902</v>
      </c>
      <c r="K95" s="2">
        <f>SUM(J93:J95)</f>
        <v>1162646.3462226291</v>
      </c>
      <c r="L95" s="12"/>
      <c r="M95" s="2">
        <f>-'TAX  Federal Tax Rates &amp; Inputs'!BC22</f>
        <v>-59836.619914515402</v>
      </c>
      <c r="N95" s="2"/>
      <c r="O95" s="12">
        <f t="shared" si="33"/>
        <v>-120278489.51104571</v>
      </c>
    </row>
    <row r="96" spans="1:28" ht="12" x14ac:dyDescent="0.2">
      <c r="A96" s="10" t="s">
        <v>23</v>
      </c>
      <c r="B96" s="11">
        <f t="shared" si="34"/>
        <v>2017</v>
      </c>
      <c r="C96" s="12"/>
      <c r="D96" s="12"/>
      <c r="E96" s="12"/>
      <c r="F96" s="12">
        <v>0</v>
      </c>
      <c r="G96" s="12">
        <v>13711</v>
      </c>
      <c r="H96" s="12">
        <v>35893</v>
      </c>
      <c r="I96" s="2">
        <f>'TAX  Federal Tax Rates &amp; Inputs'!BD25</f>
        <v>338266.86501523701</v>
      </c>
      <c r="J96" s="12">
        <f t="shared" si="32"/>
        <v>387870.86501523701</v>
      </c>
      <c r="L96" s="12"/>
      <c r="M96" s="2">
        <f>-'TAX  Federal Tax Rates &amp; Inputs'!BD22</f>
        <v>-57325.782188791898</v>
      </c>
      <c r="N96" s="2"/>
      <c r="O96" s="12">
        <f t="shared" si="33"/>
        <v>-119947944.42821926</v>
      </c>
    </row>
    <row r="97" spans="1:28" ht="12" x14ac:dyDescent="0.2">
      <c r="A97" s="10" t="s">
        <v>24</v>
      </c>
      <c r="B97" s="11">
        <f t="shared" si="34"/>
        <v>2017</v>
      </c>
      <c r="C97" s="12"/>
      <c r="D97" s="12"/>
      <c r="E97" s="12"/>
      <c r="F97" s="12">
        <v>0</v>
      </c>
      <c r="G97" s="12">
        <v>13711</v>
      </c>
      <c r="H97" s="12">
        <v>35893</v>
      </c>
      <c r="I97" s="2">
        <f>'TAX  Federal Tax Rates &amp; Inputs'!BE25</f>
        <v>338420.88661840803</v>
      </c>
      <c r="J97" s="12">
        <f t="shared" si="32"/>
        <v>388024.88661840803</v>
      </c>
      <c r="L97" s="12"/>
      <c r="M97" s="2">
        <f>-'TAX  Federal Tax Rates &amp; Inputs'!BE22</f>
        <v>-55447.777141570303</v>
      </c>
      <c r="N97" s="2"/>
      <c r="O97" s="12">
        <f t="shared" si="33"/>
        <v>-119615367.31874242</v>
      </c>
    </row>
    <row r="98" spans="1:28" ht="12" x14ac:dyDescent="0.2">
      <c r="A98" s="10" t="s">
        <v>25</v>
      </c>
      <c r="B98" s="11">
        <f t="shared" si="34"/>
        <v>2017</v>
      </c>
      <c r="C98" s="12"/>
      <c r="D98" s="12"/>
      <c r="E98" s="12"/>
      <c r="F98" s="12">
        <v>0</v>
      </c>
      <c r="G98" s="12">
        <v>13711</v>
      </c>
      <c r="H98" s="12">
        <v>35893</v>
      </c>
      <c r="I98" s="2">
        <f>'TAX  Federal Tax Rates &amp; Inputs'!BF25</f>
        <v>338562.23498254502</v>
      </c>
      <c r="J98" s="12">
        <f t="shared" si="32"/>
        <v>388166.23498254502</v>
      </c>
      <c r="K98" s="2">
        <f>SUM(J96:J98)</f>
        <v>1164061.9866161901</v>
      </c>
      <c r="L98" s="12"/>
      <c r="M98" s="2">
        <f>-'TAX  Federal Tax Rates &amp; Inputs'!BF22</f>
        <v>-50885.411089233297</v>
      </c>
      <c r="N98" s="2"/>
      <c r="O98" s="12">
        <f t="shared" si="33"/>
        <v>-119278086.4948491</v>
      </c>
    </row>
    <row r="99" spans="1:28" ht="12" x14ac:dyDescent="0.2">
      <c r="A99" s="10" t="s">
        <v>26</v>
      </c>
      <c r="B99" s="11">
        <f t="shared" si="34"/>
        <v>2017</v>
      </c>
      <c r="C99" s="12"/>
      <c r="D99" s="12"/>
      <c r="E99" s="12"/>
      <c r="F99" s="12">
        <v>0</v>
      </c>
      <c r="G99" s="12">
        <v>13711</v>
      </c>
      <c r="H99" s="12">
        <v>35893</v>
      </c>
      <c r="I99" s="2">
        <f>'TAX  Federal Tax Rates &amp; Inputs'!BG25</f>
        <v>338691.66631763498</v>
      </c>
      <c r="J99" s="12">
        <f t="shared" si="32"/>
        <v>388295.66631763498</v>
      </c>
      <c r="L99" s="12"/>
      <c r="M99" s="2">
        <f>-'TAX  Federal Tax Rates &amp; Inputs'!BG22</f>
        <v>-46595.280632474998</v>
      </c>
      <c r="N99" s="2"/>
      <c r="O99" s="12">
        <f t="shared" si="33"/>
        <v>-118936386.10916394</v>
      </c>
    </row>
    <row r="100" spans="1:28" ht="12" x14ac:dyDescent="0.2">
      <c r="A100" s="10" t="s">
        <v>27</v>
      </c>
      <c r="B100" s="11">
        <f t="shared" si="34"/>
        <v>2017</v>
      </c>
      <c r="C100" s="12"/>
      <c r="D100" s="12"/>
      <c r="E100" s="12"/>
      <c r="F100" s="12">
        <v>0</v>
      </c>
      <c r="G100" s="12">
        <v>13711</v>
      </c>
      <c r="H100" s="12">
        <v>35893</v>
      </c>
      <c r="I100" s="2">
        <f>'TAX  Federal Tax Rates &amp; Inputs'!BH25</f>
        <v>338813.19823412801</v>
      </c>
      <c r="J100" s="12">
        <f t="shared" si="32"/>
        <v>388417.19823412801</v>
      </c>
      <c r="L100" s="12"/>
      <c r="M100" s="2">
        <f>-'TAX  Federal Tax Rates &amp; Inputs'!BH22</f>
        <v>-43751.4899374581</v>
      </c>
      <c r="N100" s="2"/>
      <c r="O100" s="12">
        <f t="shared" si="33"/>
        <v>-118591720.40086727</v>
      </c>
    </row>
    <row r="101" spans="1:28" ht="12" x14ac:dyDescent="0.2">
      <c r="A101" s="10" t="s">
        <v>28</v>
      </c>
      <c r="B101" s="11">
        <f t="shared" si="34"/>
        <v>2017</v>
      </c>
      <c r="C101" s="12"/>
      <c r="D101" s="12"/>
      <c r="E101" s="12"/>
      <c r="F101" s="12">
        <v>0</v>
      </c>
      <c r="G101" s="12">
        <v>13711</v>
      </c>
      <c r="H101" s="12">
        <v>35893</v>
      </c>
      <c r="I101" s="2">
        <f>'TAX  Federal Tax Rates &amp; Inputs'!BI25</f>
        <v>338927.494668814</v>
      </c>
      <c r="J101" s="12">
        <f t="shared" si="32"/>
        <v>388531.494668814</v>
      </c>
      <c r="K101" s="2">
        <f>SUM(J99:J101)</f>
        <v>1165244.3592205769</v>
      </c>
      <c r="L101" s="12"/>
      <c r="M101" s="2">
        <f>-'TAX  Federal Tax Rates &amp; Inputs'!BI22</f>
        <v>-41146.716486944002</v>
      </c>
      <c r="N101" s="2"/>
      <c r="O101" s="12">
        <f t="shared" si="33"/>
        <v>-118244335.6226854</v>
      </c>
      <c r="P101" s="2" t="e">
        <f>#REF!</f>
        <v>#REF!</v>
      </c>
    </row>
    <row r="102" spans="1:28" ht="12" x14ac:dyDescent="0.2">
      <c r="C102" s="16">
        <f>SUM(C90:C101)</f>
        <v>0</v>
      </c>
      <c r="D102" s="16">
        <f>SUM(D90:D101)</f>
        <v>0</v>
      </c>
      <c r="E102" s="16"/>
      <c r="F102" s="16">
        <f>SUM(F90:F101)</f>
        <v>0</v>
      </c>
      <c r="G102" s="16">
        <f>SUM(G90:G101)</f>
        <v>164532</v>
      </c>
      <c r="H102" s="16">
        <f>SUM(H90:H101)</f>
        <v>430716</v>
      </c>
      <c r="I102" s="16">
        <f>SUM(I90:I101)</f>
        <v>4057994.435516804</v>
      </c>
      <c r="J102" s="16">
        <f t="shared" ref="J102:K102" si="35">SUM(J88:J101)</f>
        <v>4653242.4355168045</v>
      </c>
      <c r="K102" s="16">
        <f t="shared" si="35"/>
        <v>4653242.4355168045</v>
      </c>
      <c r="L102" s="16"/>
      <c r="M102" s="16">
        <f t="shared" ref="M102" si="36">SUM(M88:M101)</f>
        <v>-850359.48131103476</v>
      </c>
      <c r="N102" s="2"/>
      <c r="P102" s="2" t="e">
        <f>O101+P101</f>
        <v>#REF!</v>
      </c>
      <c r="Q102" s="99" t="s">
        <v>379</v>
      </c>
    </row>
    <row r="104" spans="1:28" ht="12" x14ac:dyDescent="0.2">
      <c r="A104" s="15" t="s">
        <v>16</v>
      </c>
      <c r="B104" s="10"/>
      <c r="C104" s="12">
        <f>SUM(C88:C101)</f>
        <v>0</v>
      </c>
      <c r="D104" s="12">
        <f>SUM(D88:D101)</f>
        <v>0</v>
      </c>
      <c r="E104" s="12"/>
      <c r="F104" s="12">
        <f t="shared" ref="F104:G104" si="37">SUM(F88:F101)</f>
        <v>0</v>
      </c>
      <c r="G104" s="12">
        <f t="shared" si="37"/>
        <v>-410989.44000000041</v>
      </c>
      <c r="H104" s="12">
        <f>SUM(H88:H101)</f>
        <v>-578384</v>
      </c>
      <c r="I104" s="12">
        <f>SUM(I88:I101)+M102</f>
        <v>-117254962.1126854</v>
      </c>
      <c r="J104" s="12"/>
      <c r="K104" s="12"/>
      <c r="L104" s="12"/>
      <c r="M104" s="12"/>
      <c r="O104" s="12">
        <f>SUM(C104:M104)</f>
        <v>-118244335.55268539</v>
      </c>
    </row>
    <row r="105" spans="1:28" ht="12" x14ac:dyDescent="0.2">
      <c r="A105" s="10"/>
      <c r="B105" s="1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O105" s="12"/>
    </row>
    <row r="106" spans="1:28" ht="12" x14ac:dyDescent="0.2">
      <c r="A106" s="10" t="s">
        <v>17</v>
      </c>
      <c r="B106" s="11">
        <v>2018</v>
      </c>
      <c r="C106" s="12"/>
      <c r="D106" s="12"/>
      <c r="E106" s="12"/>
      <c r="F106" s="12">
        <v>0</v>
      </c>
      <c r="G106" s="12">
        <v>13711</v>
      </c>
      <c r="H106" s="12">
        <v>35893</v>
      </c>
      <c r="I106" s="2">
        <f>'TAX  Federal Tax Rates &amp; Inputs'!BJ25</f>
        <v>339036.47421026701</v>
      </c>
      <c r="J106" s="12">
        <f t="shared" ref="J106:J117" si="38">SUM(C106:I106)</f>
        <v>388640.47421026701</v>
      </c>
      <c r="K106" s="12"/>
      <c r="L106" s="12"/>
      <c r="M106" s="2">
        <f>-'TAX  Federal Tax Rates &amp; Inputs'!BJ22</f>
        <v>-39232.634923046899</v>
      </c>
      <c r="N106" s="2"/>
      <c r="O106" s="12">
        <f>O101+J106+M106</f>
        <v>-117894927.78339818</v>
      </c>
      <c r="AA106" s="2"/>
      <c r="AB106" s="2"/>
    </row>
    <row r="107" spans="1:28" ht="12" x14ac:dyDescent="0.2">
      <c r="A107" s="10" t="s">
        <v>18</v>
      </c>
      <c r="B107" s="11">
        <f>B106</f>
        <v>2018</v>
      </c>
      <c r="C107" s="12"/>
      <c r="D107" s="12"/>
      <c r="E107" s="12"/>
      <c r="F107" s="12">
        <v>0</v>
      </c>
      <c r="G107" s="12">
        <v>13711</v>
      </c>
      <c r="H107" s="12">
        <v>35893</v>
      </c>
      <c r="I107" s="2">
        <f>'TAX  Federal Tax Rates &amp; Inputs'!BK25</f>
        <v>339126.58529764699</v>
      </c>
      <c r="J107" s="12">
        <f t="shared" si="38"/>
        <v>388730.58529764699</v>
      </c>
      <c r="K107" s="12"/>
      <c r="L107" s="12"/>
      <c r="M107" s="2">
        <f>-'TAX  Federal Tax Rates &amp; Inputs'!BK22</f>
        <v>-32439.991457096301</v>
      </c>
      <c r="N107" s="2"/>
      <c r="O107" s="12">
        <f t="shared" ref="O107:O117" si="39">O106+J107+M107</f>
        <v>-117538637.18955763</v>
      </c>
    </row>
    <row r="108" spans="1:28" ht="12" x14ac:dyDescent="0.2">
      <c r="A108" s="10" t="s">
        <v>19</v>
      </c>
      <c r="B108" s="11">
        <f t="shared" ref="B108:B117" si="40">B107</f>
        <v>2018</v>
      </c>
      <c r="C108" s="12"/>
      <c r="D108" s="12"/>
      <c r="E108" s="12"/>
      <c r="F108" s="12">
        <v>0</v>
      </c>
      <c r="G108" s="12">
        <v>13711</v>
      </c>
      <c r="H108" s="12">
        <v>35893</v>
      </c>
      <c r="I108" s="2">
        <f>'TAX  Federal Tax Rates &amp; Inputs'!BL25</f>
        <v>339196.256540559</v>
      </c>
      <c r="J108" s="12">
        <f t="shared" si="38"/>
        <v>388800.256540559</v>
      </c>
      <c r="K108" s="2">
        <f>SUM(J106:J108)</f>
        <v>1166171.3160484731</v>
      </c>
      <c r="L108" s="12"/>
      <c r="M108" s="2">
        <f>-'TAX  Federal Tax Rates &amp; Inputs'!BL22</f>
        <v>-25081.6474481</v>
      </c>
      <c r="N108" s="2"/>
      <c r="O108" s="12">
        <f t="shared" si="39"/>
        <v>-117174918.58046517</v>
      </c>
      <c r="AA108" s="2"/>
      <c r="AB108" s="2"/>
    </row>
    <row r="109" spans="1:28" ht="12" x14ac:dyDescent="0.2">
      <c r="A109" s="10" t="s">
        <v>20</v>
      </c>
      <c r="B109" s="11">
        <f t="shared" si="40"/>
        <v>2018</v>
      </c>
      <c r="C109" s="12"/>
      <c r="D109" s="12"/>
      <c r="E109" s="12"/>
      <c r="F109" s="12">
        <v>0</v>
      </c>
      <c r="G109" s="12">
        <v>13711</v>
      </c>
      <c r="H109" s="12">
        <v>35893</v>
      </c>
      <c r="I109" s="2">
        <f>'TAX  Federal Tax Rates &amp; Inputs'!BM25</f>
        <v>339248.67239217699</v>
      </c>
      <c r="J109" s="12">
        <f t="shared" si="38"/>
        <v>388852.67239217699</v>
      </c>
      <c r="L109" s="12"/>
      <c r="M109" s="2">
        <f>-'TAX  Federal Tax Rates &amp; Inputs'!BM22</f>
        <v>-18869.706582520601</v>
      </c>
      <c r="N109" s="2"/>
      <c r="O109" s="12">
        <f t="shared" si="39"/>
        <v>-116804935.61465551</v>
      </c>
    </row>
    <row r="110" spans="1:28" ht="12" x14ac:dyDescent="0.2">
      <c r="A110" s="10" t="s">
        <v>21</v>
      </c>
      <c r="B110" s="11">
        <f t="shared" si="40"/>
        <v>2018</v>
      </c>
      <c r="C110" s="12"/>
      <c r="D110" s="12"/>
      <c r="E110" s="12"/>
      <c r="F110" s="12">
        <v>0</v>
      </c>
      <c r="G110" s="12">
        <v>13711</v>
      </c>
      <c r="H110" s="12">
        <v>35893</v>
      </c>
      <c r="I110" s="2">
        <f>'TAX  Federal Tax Rates &amp; Inputs'!BN25</f>
        <v>339287.83360912901</v>
      </c>
      <c r="J110" s="12">
        <f t="shared" si="38"/>
        <v>388891.83360912901</v>
      </c>
      <c r="L110" s="12"/>
      <c r="M110" s="2">
        <f>-'TAX  Federal Tax Rates &amp; Inputs'!BN22</f>
        <v>-14098.038102779101</v>
      </c>
      <c r="N110" s="2"/>
      <c r="O110" s="12">
        <f t="shared" si="39"/>
        <v>-116430141.81914915</v>
      </c>
    </row>
    <row r="111" spans="1:28" ht="12" x14ac:dyDescent="0.2">
      <c r="A111" s="10" t="s">
        <v>22</v>
      </c>
      <c r="B111" s="11">
        <f t="shared" si="40"/>
        <v>2018</v>
      </c>
      <c r="C111" s="12"/>
      <c r="D111" s="12"/>
      <c r="E111" s="12"/>
      <c r="F111" s="12">
        <v>0</v>
      </c>
      <c r="G111" s="12">
        <v>13711</v>
      </c>
      <c r="H111" s="12">
        <v>35893</v>
      </c>
      <c r="I111" s="2">
        <f>'TAX  Federal Tax Rates &amp; Inputs'!BO25</f>
        <v>339317.56911413901</v>
      </c>
      <c r="J111" s="12">
        <f t="shared" si="38"/>
        <v>388921.56911413901</v>
      </c>
      <c r="K111" s="2">
        <f>SUM(J109:J111)</f>
        <v>1166666.0751154451</v>
      </c>
      <c r="L111" s="12"/>
      <c r="M111" s="2">
        <f>-'TAX  Federal Tax Rates &amp; Inputs'!BO22</f>
        <v>-10704.781803727101</v>
      </c>
      <c r="N111" s="2"/>
      <c r="O111" s="12">
        <f t="shared" si="39"/>
        <v>-116051925.03183874</v>
      </c>
    </row>
    <row r="112" spans="1:28" ht="12" x14ac:dyDescent="0.2">
      <c r="A112" s="10" t="s">
        <v>23</v>
      </c>
      <c r="B112" s="11">
        <f t="shared" si="40"/>
        <v>2018</v>
      </c>
      <c r="C112" s="12"/>
      <c r="D112" s="12"/>
      <c r="E112" s="12"/>
      <c r="F112" s="12">
        <v>0</v>
      </c>
      <c r="G112" s="12">
        <v>13711</v>
      </c>
      <c r="H112" s="12">
        <v>35893</v>
      </c>
      <c r="I112" s="2">
        <f>'TAX  Federal Tax Rates &amp; Inputs'!BP25</f>
        <v>339340.65507706301</v>
      </c>
      <c r="J112" s="12">
        <f t="shared" si="38"/>
        <v>388944.65507706301</v>
      </c>
      <c r="L112" s="12"/>
      <c r="M112" s="2">
        <f>-'TAX  Federal Tax Rates &amp; Inputs'!BP22</f>
        <v>-8310.9466525771295</v>
      </c>
      <c r="N112" s="2"/>
      <c r="O112" s="12">
        <f t="shared" si="39"/>
        <v>-115671291.32341425</v>
      </c>
    </row>
    <row r="113" spans="1:28" ht="12" x14ac:dyDescent="0.2">
      <c r="A113" s="10" t="s">
        <v>24</v>
      </c>
      <c r="B113" s="11">
        <f t="shared" si="40"/>
        <v>2018</v>
      </c>
      <c r="C113" s="12"/>
      <c r="D113" s="12"/>
      <c r="E113" s="12"/>
      <c r="F113" s="12">
        <v>0</v>
      </c>
      <c r="G113" s="12">
        <v>13711</v>
      </c>
      <c r="H113" s="12">
        <v>35893</v>
      </c>
      <c r="I113" s="2">
        <f>'TAX  Federal Tax Rates &amp; Inputs'!BQ25</f>
        <v>339359.273506923</v>
      </c>
      <c r="J113" s="12">
        <f t="shared" si="38"/>
        <v>388963.273506923</v>
      </c>
      <c r="L113" s="12"/>
      <c r="M113" s="2">
        <f>-'TAX  Federal Tax Rates &amp; Inputs'!BQ22</f>
        <v>-6702.6347495338996</v>
      </c>
      <c r="N113" s="2"/>
      <c r="O113" s="12">
        <f t="shared" si="39"/>
        <v>-115289030.68465686</v>
      </c>
    </row>
    <row r="114" spans="1:28" ht="12" x14ac:dyDescent="0.2">
      <c r="A114" s="10" t="s">
        <v>25</v>
      </c>
      <c r="B114" s="11">
        <f t="shared" si="40"/>
        <v>2018</v>
      </c>
      <c r="C114" s="12"/>
      <c r="D114" s="12"/>
      <c r="E114" s="12"/>
      <c r="F114" s="12">
        <v>0</v>
      </c>
      <c r="G114" s="12">
        <v>13711</v>
      </c>
      <c r="H114" s="12">
        <f>'TAX  Federal Tax Rates &amp; Inputs'!BR15</f>
        <v>31125.879333333301</v>
      </c>
      <c r="I114" s="2">
        <f>'TAX  Federal Tax Rates &amp; Inputs'!BR25</f>
        <v>339375.02503428399</v>
      </c>
      <c r="J114" s="12">
        <f t="shared" si="38"/>
        <v>384211.90436761727</v>
      </c>
      <c r="K114" s="2">
        <f>SUM(J112:J114)</f>
        <v>1162119.8329516032</v>
      </c>
      <c r="L114" s="12"/>
      <c r="M114" s="2">
        <f>-'TAX  Federal Tax Rates &amp; Inputs'!BR22</f>
        <v>-5670.54984991936</v>
      </c>
      <c r="N114" s="2"/>
      <c r="O114" s="12">
        <f t="shared" si="39"/>
        <v>-114910489.33013916</v>
      </c>
    </row>
    <row r="115" spans="1:28" ht="12" x14ac:dyDescent="0.2">
      <c r="A115" s="10" t="s">
        <v>26</v>
      </c>
      <c r="B115" s="11">
        <f t="shared" si="40"/>
        <v>2018</v>
      </c>
      <c r="C115" s="12"/>
      <c r="D115" s="12"/>
      <c r="E115" s="12"/>
      <c r="F115" s="12">
        <v>0</v>
      </c>
      <c r="G115" s="12">
        <v>13711</v>
      </c>
      <c r="H115" s="12">
        <f>'TAX  Federal Tax Rates &amp; Inputs'!BS15</f>
        <v>29596.779333333299</v>
      </c>
      <c r="I115" s="2">
        <f>'TAX  Federal Tax Rates &amp; Inputs'!BS25</f>
        <v>339388.70581308601</v>
      </c>
      <c r="J115" s="12">
        <f t="shared" si="38"/>
        <v>382696.48514641932</v>
      </c>
      <c r="L115" s="12"/>
      <c r="M115" s="2">
        <f>-'TAX  Federal Tax Rates &amp; Inputs'!BS22</f>
        <v>-4925.0803686519203</v>
      </c>
      <c r="N115" s="2"/>
      <c r="O115" s="12">
        <f t="shared" si="39"/>
        <v>-114532717.92536139</v>
      </c>
    </row>
    <row r="116" spans="1:28" ht="12" x14ac:dyDescent="0.2">
      <c r="A116" s="10" t="s">
        <v>27</v>
      </c>
      <c r="B116" s="11">
        <f t="shared" si="40"/>
        <v>2018</v>
      </c>
      <c r="C116" s="12"/>
      <c r="D116" s="12"/>
      <c r="E116" s="12"/>
      <c r="F116" s="12">
        <v>0</v>
      </c>
      <c r="G116" s="12">
        <v>13711</v>
      </c>
      <c r="H116" s="12">
        <f>'TAX  Federal Tax Rates &amp; Inputs'!BT15</f>
        <v>28411.529333333299</v>
      </c>
      <c r="I116" s="2">
        <f>'TAX  Federal Tax Rates &amp; Inputs'!BT25</f>
        <v>339401.19293435098</v>
      </c>
      <c r="J116" s="12">
        <f t="shared" si="38"/>
        <v>381523.72226768429</v>
      </c>
      <c r="L116" s="12"/>
      <c r="M116" s="2">
        <f>-'TAX  Federal Tax Rates &amp; Inputs'!BT22</f>
        <v>-4495.3636554098903</v>
      </c>
      <c r="N116" s="2"/>
      <c r="O116" s="12">
        <f t="shared" si="39"/>
        <v>-114155689.56674911</v>
      </c>
    </row>
    <row r="117" spans="1:28" ht="12" x14ac:dyDescent="0.2">
      <c r="A117" s="10" t="s">
        <v>28</v>
      </c>
      <c r="B117" s="11">
        <f t="shared" si="40"/>
        <v>2018</v>
      </c>
      <c r="C117" s="12"/>
      <c r="D117" s="12"/>
      <c r="E117" s="12"/>
      <c r="F117" s="12">
        <v>0</v>
      </c>
      <c r="G117" s="12">
        <v>13711</v>
      </c>
      <c r="H117" s="12">
        <f>'TAX  Federal Tax Rates &amp; Inputs'!BU15</f>
        <v>26019.745999999901</v>
      </c>
      <c r="I117" s="2">
        <f>'TAX  Federal Tax Rates &amp; Inputs'!BU25</f>
        <v>339412.90994167398</v>
      </c>
      <c r="J117" s="12">
        <f t="shared" si="38"/>
        <v>379143.6559416739</v>
      </c>
      <c r="K117" s="2">
        <f>SUM(J115:J117)</f>
        <v>1143363.8633557777</v>
      </c>
      <c r="L117" s="12"/>
      <c r="M117" s="2">
        <f>-'TAX  Federal Tax Rates &amp; Inputs'!BU22</f>
        <v>-4218.1226363007499</v>
      </c>
      <c r="N117" s="2"/>
      <c r="O117" s="12">
        <f t="shared" si="39"/>
        <v>-113780764.03344373</v>
      </c>
      <c r="P117" s="2" t="e">
        <f>#REF!</f>
        <v>#REF!</v>
      </c>
    </row>
    <row r="118" spans="1:28" ht="12" x14ac:dyDescent="0.2">
      <c r="C118" s="16">
        <f>SUM(C106:C117)</f>
        <v>0</v>
      </c>
      <c r="D118" s="16">
        <f>SUM(D106:D117)</f>
        <v>0</v>
      </c>
      <c r="E118" s="16"/>
      <c r="F118" s="16">
        <f>SUM(F106:F117)</f>
        <v>0</v>
      </c>
      <c r="G118" s="16">
        <f>SUM(G106:G117)</f>
        <v>164532</v>
      </c>
      <c r="H118" s="13">
        <f>SUM(H106:H117)</f>
        <v>402297.93399999983</v>
      </c>
      <c r="I118" s="16">
        <f>SUM(I106:I117)</f>
        <v>4071491.1534712994</v>
      </c>
      <c r="J118" s="16">
        <f t="shared" ref="J118:K118" si="41">SUM(J104:J117)</f>
        <v>4638321.0874712989</v>
      </c>
      <c r="K118" s="16">
        <f t="shared" si="41"/>
        <v>4638321.0874712989</v>
      </c>
      <c r="L118" s="16"/>
      <c r="M118" s="16">
        <f t="shared" ref="M118" si="42">SUM(M104:M117)</f>
        <v>-174749.49822966295</v>
      </c>
      <c r="N118" s="2"/>
      <c r="P118" s="2" t="e">
        <f>O117+P117</f>
        <v>#REF!</v>
      </c>
      <c r="Q118" s="99" t="s">
        <v>379</v>
      </c>
    </row>
    <row r="119" spans="1:28" ht="12" x14ac:dyDescent="0.2">
      <c r="H119" s="12"/>
    </row>
    <row r="120" spans="1:28" ht="12" x14ac:dyDescent="0.2">
      <c r="A120" s="15" t="s">
        <v>16</v>
      </c>
      <c r="B120" s="10"/>
      <c r="C120" s="12">
        <f>SUM(C104:C117)</f>
        <v>0</v>
      </c>
      <c r="D120" s="12">
        <f>SUM(D104:D117)</f>
        <v>0</v>
      </c>
      <c r="E120" s="12"/>
      <c r="F120" s="12">
        <f t="shared" ref="F120:G120" si="43">SUM(F104:F117)</f>
        <v>0</v>
      </c>
      <c r="G120" s="12">
        <f t="shared" si="43"/>
        <v>-246457.44000000041</v>
      </c>
      <c r="H120" s="12">
        <f>SUM(H104:H117)</f>
        <v>-176086.0660000002</v>
      </c>
      <c r="I120" s="12">
        <f>SUM(I104:I117)+M118</f>
        <v>-113358220.45744379</v>
      </c>
      <c r="J120" s="12"/>
      <c r="K120" s="12"/>
      <c r="L120" s="12"/>
      <c r="M120" s="12"/>
      <c r="O120" s="12">
        <f>SUM(C120:M120)</f>
        <v>-113780763.96344379</v>
      </c>
    </row>
    <row r="121" spans="1:28" ht="12" x14ac:dyDescent="0.2">
      <c r="A121" s="10"/>
      <c r="B121" s="1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O121" s="12"/>
    </row>
    <row r="122" spans="1:28" ht="12" x14ac:dyDescent="0.2">
      <c r="A122" s="10" t="s">
        <v>17</v>
      </c>
      <c r="B122" s="11">
        <v>2019</v>
      </c>
      <c r="C122" s="12"/>
      <c r="D122" s="12"/>
      <c r="E122" s="12"/>
      <c r="F122" s="12">
        <v>0</v>
      </c>
      <c r="G122" s="12">
        <v>13711</v>
      </c>
      <c r="H122" s="12">
        <f>'TAX  Federal Tax Rates &amp; Inputs'!BV15</f>
        <v>26019.745999999901</v>
      </c>
      <c r="I122" s="2">
        <f>'TAX  Federal Tax Rates &amp; Inputs'!BV25</f>
        <v>339424.05257198901</v>
      </c>
      <c r="J122" s="12">
        <f t="shared" ref="J122:J133" si="44">SUM(C122:I122)</f>
        <v>379154.79857198894</v>
      </c>
      <c r="K122" s="12"/>
      <c r="L122" s="12"/>
      <c r="M122" s="2">
        <f>-'TAX  Federal Tax Rates &amp; Inputs'!BV22</f>
        <v>-4011.3469133625399</v>
      </c>
      <c r="N122" s="2"/>
      <c r="O122" s="12">
        <f>O117+J122+M122</f>
        <v>-113405620.58178511</v>
      </c>
      <c r="AA122" s="2"/>
      <c r="AB122" s="2"/>
    </row>
    <row r="123" spans="1:28" ht="12" x14ac:dyDescent="0.2">
      <c r="A123" s="10" t="s">
        <v>18</v>
      </c>
      <c r="B123" s="11">
        <f>B122</f>
        <v>2019</v>
      </c>
      <c r="C123" s="12"/>
      <c r="D123" s="12"/>
      <c r="E123" s="12"/>
      <c r="F123" s="12">
        <v>0</v>
      </c>
      <c r="G123" s="12">
        <v>13711</v>
      </c>
      <c r="H123" s="12">
        <f>'TAX  Federal Tax Rates &amp; Inputs'!BW15</f>
        <v>24230.2626666666</v>
      </c>
      <c r="I123" s="2">
        <f>'TAX  Federal Tax Rates &amp; Inputs'!BW25</f>
        <v>339433.06239007</v>
      </c>
      <c r="J123" s="12">
        <f t="shared" si="44"/>
        <v>377374.32505673659</v>
      </c>
      <c r="K123" s="12"/>
      <c r="L123" s="12"/>
      <c r="M123" s="2">
        <f>-'TAX  Federal Tax Rates &amp; Inputs'!BW22</f>
        <v>-3243.5345092099201</v>
      </c>
      <c r="N123" s="2"/>
      <c r="O123" s="12">
        <f t="shared" ref="O123:O133" si="45">O122+J123+M123</f>
        <v>-113031489.79123759</v>
      </c>
    </row>
    <row r="124" spans="1:28" ht="12" x14ac:dyDescent="0.2">
      <c r="A124" s="10" t="s">
        <v>19</v>
      </c>
      <c r="B124" s="11">
        <f t="shared" ref="B124:B133" si="46">B123</f>
        <v>2019</v>
      </c>
      <c r="C124" s="12"/>
      <c r="D124" s="12"/>
      <c r="E124" s="12"/>
      <c r="F124" s="12">
        <v>0</v>
      </c>
      <c r="G124" s="12">
        <v>13711</v>
      </c>
      <c r="H124" s="12">
        <f>'TAX  Federal Tax Rates &amp; Inputs'!BX15</f>
        <v>21449.962666666601</v>
      </c>
      <c r="I124" s="2">
        <f>'TAX  Federal Tax Rates &amp; Inputs'!BX25</f>
        <v>339439.78057641699</v>
      </c>
      <c r="J124" s="12">
        <f t="shared" si="44"/>
        <v>374600.74324308359</v>
      </c>
      <c r="K124" s="2">
        <f>SUM(J122:J124)</f>
        <v>1131129.8668718091</v>
      </c>
      <c r="L124" s="12"/>
      <c r="M124" s="2">
        <f>-'TAX  Federal Tax Rates &amp; Inputs'!BX22</f>
        <v>-2418.54708510091</v>
      </c>
      <c r="N124" s="2"/>
      <c r="O124" s="12">
        <f t="shared" si="45"/>
        <v>-112659307.59507962</v>
      </c>
      <c r="AA124" s="2"/>
      <c r="AB124" s="2"/>
    </row>
    <row r="125" spans="1:28" ht="12" x14ac:dyDescent="0.2">
      <c r="A125" s="10" t="s">
        <v>20</v>
      </c>
      <c r="B125" s="11">
        <f t="shared" si="46"/>
        <v>2019</v>
      </c>
      <c r="C125" s="12"/>
      <c r="D125" s="12"/>
      <c r="E125" s="12"/>
      <c r="F125" s="12">
        <v>0</v>
      </c>
      <c r="G125" s="12">
        <v>13711</v>
      </c>
      <c r="H125" s="12">
        <f>'TAX  Federal Tax Rates &amp; Inputs'!BY15</f>
        <v>17479.179333333301</v>
      </c>
      <c r="I125" s="2">
        <f>'TAX  Federal Tax Rates &amp; Inputs'!BY25</f>
        <v>339444.55164127401</v>
      </c>
      <c r="J125" s="12">
        <f t="shared" si="44"/>
        <v>370634.73097460729</v>
      </c>
      <c r="L125" s="12"/>
      <c r="M125" s="2">
        <f>-'TAX  Federal Tax Rates &amp; Inputs'!BY22</f>
        <v>-1717.58334831463</v>
      </c>
      <c r="N125" s="2"/>
      <c r="O125" s="12">
        <f t="shared" si="45"/>
        <v>-112290390.44745332</v>
      </c>
    </row>
    <row r="126" spans="1:28" ht="12" x14ac:dyDescent="0.2">
      <c r="A126" s="10" t="s">
        <v>21</v>
      </c>
      <c r="B126" s="11">
        <f t="shared" si="46"/>
        <v>2019</v>
      </c>
      <c r="C126" s="12"/>
      <c r="D126" s="12"/>
      <c r="E126" s="12"/>
      <c r="F126" s="12">
        <v>0</v>
      </c>
      <c r="G126" s="12">
        <v>13711</v>
      </c>
      <c r="H126" s="12">
        <f>'TAX  Federal Tax Rates &amp; Inputs'!BZ15</f>
        <v>16881.079333333299</v>
      </c>
      <c r="I126" s="2">
        <f>'TAX  Federal Tax Rates &amp; Inputs'!BZ25</f>
        <v>339447.83126387699</v>
      </c>
      <c r="J126" s="12">
        <f t="shared" si="44"/>
        <v>370039.91059721028</v>
      </c>
      <c r="L126" s="12"/>
      <c r="M126" s="2">
        <f>-'TAX  Federal Tax Rates &amp; Inputs'!BZ22</f>
        <v>-1180.6641371466301</v>
      </c>
      <c r="N126" s="2"/>
      <c r="O126" s="12">
        <f t="shared" si="45"/>
        <v>-111921531.20099325</v>
      </c>
    </row>
    <row r="127" spans="1:28" ht="12" x14ac:dyDescent="0.2">
      <c r="A127" s="10" t="s">
        <v>22</v>
      </c>
      <c r="B127" s="11">
        <f t="shared" si="46"/>
        <v>2019</v>
      </c>
      <c r="C127" s="12"/>
      <c r="D127" s="12"/>
      <c r="E127" s="12"/>
      <c r="F127" s="12">
        <v>0</v>
      </c>
      <c r="G127" s="12">
        <v>13711</v>
      </c>
      <c r="H127" s="12">
        <f>'TAX  Federal Tax Rates &amp; Inputs'!CA15</f>
        <v>16881.079333333299</v>
      </c>
      <c r="I127" s="2">
        <f>'TAX  Federal Tax Rates &amp; Inputs'!CA25</f>
        <v>339450.033670565</v>
      </c>
      <c r="J127" s="12">
        <f t="shared" si="44"/>
        <v>370042.1130038983</v>
      </c>
      <c r="K127" s="2">
        <f>SUM(J125:J127)</f>
        <v>1110716.7545757159</v>
      </c>
      <c r="L127" s="12"/>
      <c r="M127" s="2">
        <f>-'TAX  Federal Tax Rates &amp; Inputs'!CA22</f>
        <v>-792.866407615306</v>
      </c>
      <c r="N127" s="2"/>
      <c r="O127" s="12">
        <f t="shared" si="45"/>
        <v>-111552281.95439698</v>
      </c>
    </row>
    <row r="128" spans="1:28" ht="12" x14ac:dyDescent="0.2">
      <c r="A128" s="10" t="s">
        <v>23</v>
      </c>
      <c r="B128" s="11">
        <f t="shared" si="46"/>
        <v>2019</v>
      </c>
      <c r="C128" s="12"/>
      <c r="D128" s="12"/>
      <c r="E128" s="12"/>
      <c r="F128" s="12">
        <v>0</v>
      </c>
      <c r="G128" s="12">
        <v>13711</v>
      </c>
      <c r="H128" s="12">
        <f>'TAX  Federal Tax Rates &amp; Inputs'!CB15</f>
        <v>16881.079333333299</v>
      </c>
      <c r="I128" s="2">
        <f>'TAX  Federal Tax Rates &amp; Inputs'!CB25</f>
        <v>339451.48696864699</v>
      </c>
      <c r="J128" s="12">
        <f t="shared" si="44"/>
        <v>370043.56630198029</v>
      </c>
      <c r="L128" s="12"/>
      <c r="M128" s="2">
        <f>-'TAX  Federal Tax Rates &amp; Inputs'!CB22</f>
        <v>-523.18730951933503</v>
      </c>
      <c r="N128" s="2"/>
      <c r="O128" s="12">
        <f t="shared" si="45"/>
        <v>-111182761.57540451</v>
      </c>
    </row>
    <row r="129" spans="1:28" ht="12" x14ac:dyDescent="0.2">
      <c r="A129" s="10" t="s">
        <v>24</v>
      </c>
      <c r="B129" s="11">
        <f t="shared" si="46"/>
        <v>2019</v>
      </c>
      <c r="C129" s="12"/>
      <c r="D129" s="12"/>
      <c r="E129" s="12"/>
      <c r="F129" s="12">
        <v>0</v>
      </c>
      <c r="G129" s="12">
        <v>13711</v>
      </c>
      <c r="H129" s="12">
        <f>'TAX  Federal Tax Rates &amp; Inputs'!CC15</f>
        <v>16881.079333333299</v>
      </c>
      <c r="I129" s="2">
        <f>'TAX  Federal Tax Rates &amp; Inputs'!CC25</f>
        <v>339452.43294013001</v>
      </c>
      <c r="J129" s="12">
        <f t="shared" si="44"/>
        <v>370044.5122734633</v>
      </c>
      <c r="L129" s="12"/>
      <c r="M129" s="2">
        <f>-'TAX  Federal Tax Rates &amp; Inputs'!CC22</f>
        <v>-340.54973404254298</v>
      </c>
      <c r="N129" s="2"/>
      <c r="O129" s="12">
        <f t="shared" si="45"/>
        <v>-110813057.61286509</v>
      </c>
    </row>
    <row r="130" spans="1:28" ht="12" x14ac:dyDescent="0.2">
      <c r="A130" s="10" t="s">
        <v>25</v>
      </c>
      <c r="B130" s="11">
        <f t="shared" si="46"/>
        <v>2019</v>
      </c>
      <c r="C130" s="12"/>
      <c r="D130" s="12"/>
      <c r="E130" s="12"/>
      <c r="F130" s="12">
        <v>0</v>
      </c>
      <c r="G130" s="12">
        <v>13711</v>
      </c>
      <c r="H130" s="12">
        <f>'TAX  Federal Tax Rates &amp; Inputs'!CD15</f>
        <v>9835.4626666666609</v>
      </c>
      <c r="I130" s="2">
        <f>'TAX  Federal Tax Rates &amp; Inputs'!CD25</f>
        <v>339453.041982689</v>
      </c>
      <c r="J130" s="12">
        <f t="shared" si="44"/>
        <v>362999.50464935566</v>
      </c>
      <c r="K130" s="2">
        <f>SUM(J128:J130)</f>
        <v>1103087.5832247993</v>
      </c>
      <c r="L130" s="12"/>
      <c r="M130" s="2">
        <f>-'TAX  Federal Tax Rates &amp; Inputs'!CD22</f>
        <v>-219.255321058546</v>
      </c>
      <c r="N130" s="2"/>
      <c r="O130" s="12">
        <f t="shared" si="45"/>
        <v>-110450277.36353679</v>
      </c>
    </row>
    <row r="131" spans="1:28" ht="12" x14ac:dyDescent="0.2">
      <c r="A131" s="10" t="s">
        <v>26</v>
      </c>
      <c r="B131" s="11">
        <f t="shared" si="46"/>
        <v>2019</v>
      </c>
      <c r="C131" s="12"/>
      <c r="D131" s="12"/>
      <c r="E131" s="12"/>
      <c r="F131" s="12">
        <v>0</v>
      </c>
      <c r="G131" s="12">
        <v>13711</v>
      </c>
      <c r="H131" s="12">
        <f>'TAX  Federal Tax Rates &amp; Inputs'!CE15</f>
        <v>4796.5959999999905</v>
      </c>
      <c r="I131" s="2">
        <f>'TAX  Federal Tax Rates &amp; Inputs'!CE25</f>
        <v>339453.43060091703</v>
      </c>
      <c r="J131" s="12">
        <f t="shared" si="44"/>
        <v>357961.02660091699</v>
      </c>
      <c r="L131" s="12"/>
      <c r="M131" s="2">
        <f>-'TAX  Federal Tax Rates &amp; Inputs'!CE22</f>
        <v>-139.90256234206799</v>
      </c>
      <c r="N131" s="2"/>
      <c r="O131" s="12">
        <f t="shared" si="45"/>
        <v>-110092456.23949821</v>
      </c>
    </row>
    <row r="132" spans="1:28" ht="12" x14ac:dyDescent="0.2">
      <c r="A132" s="10" t="s">
        <v>27</v>
      </c>
      <c r="B132" s="11">
        <f t="shared" si="46"/>
        <v>2019</v>
      </c>
      <c r="C132" s="12"/>
      <c r="D132" s="12"/>
      <c r="E132" s="12"/>
      <c r="F132" s="12">
        <v>0</v>
      </c>
      <c r="G132" s="12">
        <v>13711</v>
      </c>
      <c r="H132" s="12">
        <f>'TAX  Federal Tax Rates &amp; Inputs'!CF15</f>
        <v>4761.6042833333204</v>
      </c>
      <c r="I132" s="2">
        <f>'TAX  Federal Tax Rates &amp; Inputs'!CF25</f>
        <v>339453.67672285199</v>
      </c>
      <c r="J132" s="12">
        <f t="shared" si="44"/>
        <v>357926.28100618534</v>
      </c>
      <c r="L132" s="12"/>
      <c r="M132" s="2">
        <f>-'TAX  Federal Tax Rates &amp; Inputs'!CF22</f>
        <v>-88.603896365489305</v>
      </c>
      <c r="N132" s="2"/>
      <c r="O132" s="12">
        <f t="shared" si="45"/>
        <v>-109734618.56238839</v>
      </c>
    </row>
    <row r="133" spans="1:28" ht="12" x14ac:dyDescent="0.2">
      <c r="A133" s="10" t="s">
        <v>28</v>
      </c>
      <c r="B133" s="11">
        <f t="shared" si="46"/>
        <v>2019</v>
      </c>
      <c r="C133" s="12"/>
      <c r="D133" s="12"/>
      <c r="E133" s="12"/>
      <c r="F133" s="12">
        <v>0</v>
      </c>
      <c r="G133" s="12">
        <v>13711</v>
      </c>
      <c r="H133" s="12"/>
      <c r="I133" s="2">
        <f>'TAX  Federal Tax Rates &amp; Inputs'!CG25</f>
        <v>339453.83161393402</v>
      </c>
      <c r="J133" s="12">
        <f t="shared" si="44"/>
        <v>353164.83161393402</v>
      </c>
      <c r="K133" s="2">
        <f>SUM(J131:J133)</f>
        <v>1069052.1392210363</v>
      </c>
      <c r="L133" s="12"/>
      <c r="M133" s="2">
        <f>-'TAX  Federal Tax Rates &amp; Inputs'!CG22</f>
        <v>-55.760789778245801</v>
      </c>
      <c r="N133" s="2"/>
      <c r="O133" s="12">
        <f t="shared" si="45"/>
        <v>-109381509.49156424</v>
      </c>
      <c r="P133" s="2" t="e">
        <f>#REF!</f>
        <v>#REF!</v>
      </c>
    </row>
    <row r="134" spans="1:28" ht="12" x14ac:dyDescent="0.2">
      <c r="C134" s="16">
        <f>SUM(C122:C133)</f>
        <v>0</v>
      </c>
      <c r="D134" s="16">
        <f>SUM(D122:D133)</f>
        <v>0</v>
      </c>
      <c r="E134" s="16"/>
      <c r="F134" s="16">
        <f>SUM(F122:F133)</f>
        <v>0</v>
      </c>
      <c r="G134" s="16">
        <f>SUM(G122:G133)</f>
        <v>164532</v>
      </c>
      <c r="H134" s="13">
        <f>SUM(H122:H133)</f>
        <v>176097.13094999956</v>
      </c>
      <c r="I134" s="16">
        <f>SUM(I122:I133)</f>
        <v>4073357.2129433611</v>
      </c>
      <c r="J134" s="16">
        <f t="shared" ref="J134:K134" si="47">SUM(J120:J133)</f>
        <v>4413986.3438933603</v>
      </c>
      <c r="K134" s="16">
        <f t="shared" si="47"/>
        <v>4413986.3438933603</v>
      </c>
      <c r="L134" s="16"/>
      <c r="M134" s="16">
        <f t="shared" ref="M134" si="48">SUM(M120:M133)</f>
        <v>-14731.802013856164</v>
      </c>
      <c r="N134" s="2"/>
      <c r="P134" s="2" t="e">
        <f>O133+P133</f>
        <v>#REF!</v>
      </c>
      <c r="Q134" s="99" t="s">
        <v>379</v>
      </c>
    </row>
    <row r="135" spans="1:28" ht="12" x14ac:dyDescent="0.2">
      <c r="H135" s="12"/>
    </row>
    <row r="136" spans="1:28" ht="12" x14ac:dyDescent="0.2">
      <c r="A136" s="15" t="s">
        <v>16</v>
      </c>
      <c r="B136" s="10"/>
      <c r="C136" s="12">
        <f>SUM(C120:C133)</f>
        <v>0</v>
      </c>
      <c r="D136" s="12">
        <f>SUM(D120:D133)</f>
        <v>0</v>
      </c>
      <c r="E136" s="12"/>
      <c r="F136" s="12">
        <f t="shared" ref="F136:G136" si="49">SUM(F120:F133)</f>
        <v>0</v>
      </c>
      <c r="G136" s="12">
        <f t="shared" si="49"/>
        <v>-81925.44000000041</v>
      </c>
      <c r="H136" s="12">
        <f>SUM(H120:H133)</f>
        <v>11.06494999937695</v>
      </c>
      <c r="I136" s="12">
        <f>SUM(I120:I133)+M134</f>
        <v>-109299595.0465143</v>
      </c>
      <c r="J136" s="12"/>
      <c r="K136" s="12"/>
      <c r="L136" s="12"/>
      <c r="M136" s="12"/>
      <c r="O136" s="12">
        <f>SUM(C136:M136)</f>
        <v>-109381509.42156431</v>
      </c>
    </row>
    <row r="137" spans="1:28" ht="12" x14ac:dyDescent="0.2">
      <c r="A137" s="10"/>
      <c r="B137" s="1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O137" s="12"/>
    </row>
    <row r="138" spans="1:28" ht="12" x14ac:dyDescent="0.2">
      <c r="A138" s="10" t="s">
        <v>17</v>
      </c>
      <c r="B138" s="11">
        <v>2020</v>
      </c>
      <c r="C138" s="12"/>
      <c r="D138" s="12"/>
      <c r="E138" s="12"/>
      <c r="F138" s="12">
        <v>0</v>
      </c>
      <c r="G138" s="12">
        <v>6827</v>
      </c>
      <c r="H138" s="12"/>
      <c r="I138" s="2">
        <f>'TAX  Federal Tax Rates &amp; Inputs'!CH25</f>
        <v>339453.92856278003</v>
      </c>
      <c r="J138" s="12">
        <f t="shared" ref="J138:J149" si="50">SUM(C138:I138)</f>
        <v>346280.92856278003</v>
      </c>
      <c r="K138" s="12"/>
      <c r="L138" s="12"/>
      <c r="M138" s="2">
        <f>-'TAX  Federal Tax Rates &amp; Inputs'!CH22</f>
        <v>-34.9015845197871</v>
      </c>
      <c r="N138" s="2"/>
      <c r="O138" s="12">
        <f>O133+J138+M138</f>
        <v>-109035263.46458599</v>
      </c>
      <c r="AA138" s="2"/>
      <c r="AB138" s="2"/>
    </row>
    <row r="139" spans="1:28" ht="12" x14ac:dyDescent="0.2">
      <c r="A139" s="10" t="s">
        <v>18</v>
      </c>
      <c r="B139" s="11">
        <f>B138</f>
        <v>2020</v>
      </c>
      <c r="C139" s="12"/>
      <c r="D139" s="12"/>
      <c r="E139" s="12"/>
      <c r="F139" s="12">
        <v>0</v>
      </c>
      <c r="G139" s="12">
        <v>6827</v>
      </c>
      <c r="H139" s="12"/>
      <c r="I139" s="2">
        <f>'TAX  Federal Tax Rates &amp; Inputs'!CI25</f>
        <v>339453.98895934899</v>
      </c>
      <c r="J139" s="12">
        <f t="shared" si="50"/>
        <v>346280.98895934899</v>
      </c>
      <c r="K139" s="12"/>
      <c r="L139" s="12"/>
      <c r="M139" s="2">
        <f>-'TAX  Federal Tax Rates &amp; Inputs'!CI22</f>
        <v>-21.742764607921</v>
      </c>
      <c r="N139" s="2"/>
      <c r="O139" s="12">
        <f t="shared" ref="O139:O149" si="51">O138+J139+M139</f>
        <v>-108689004.21839125</v>
      </c>
    </row>
    <row r="140" spans="1:28" ht="12" x14ac:dyDescent="0.2">
      <c r="A140" s="10" t="s">
        <v>19</v>
      </c>
      <c r="B140" s="11">
        <f t="shared" ref="B140:B149" si="52">B139</f>
        <v>2020</v>
      </c>
      <c r="C140" s="12"/>
      <c r="D140" s="12"/>
      <c r="E140" s="12"/>
      <c r="F140" s="12">
        <v>0</v>
      </c>
      <c r="G140" s="12">
        <v>6827</v>
      </c>
      <c r="H140" s="12"/>
      <c r="I140" s="2">
        <f>'TAX  Federal Tax Rates &amp; Inputs'!CJ25</f>
        <v>339454.02642989502</v>
      </c>
      <c r="J140" s="12">
        <f t="shared" si="50"/>
        <v>346281.02642989502</v>
      </c>
      <c r="K140" s="2">
        <f>SUM(J138:J140)</f>
        <v>1038842.943952024</v>
      </c>
      <c r="L140" s="12"/>
      <c r="M140" s="2">
        <f>-'TAX  Federal Tax Rates &amp; Inputs'!CJ22</f>
        <v>-13.489396618576601</v>
      </c>
      <c r="N140" s="2"/>
      <c r="O140" s="12">
        <f t="shared" si="51"/>
        <v>-108342736.68135798</v>
      </c>
      <c r="AA140" s="2"/>
      <c r="AB140" s="2"/>
    </row>
    <row r="141" spans="1:28" ht="12" x14ac:dyDescent="0.2">
      <c r="A141" s="10" t="s">
        <v>20</v>
      </c>
      <c r="B141" s="11">
        <f t="shared" si="52"/>
        <v>2020</v>
      </c>
      <c r="C141" s="12"/>
      <c r="D141" s="12"/>
      <c r="E141" s="12"/>
      <c r="F141" s="12">
        <v>0</v>
      </c>
      <c r="G141" s="12">
        <v>6827</v>
      </c>
      <c r="H141" s="12"/>
      <c r="I141" s="2">
        <f>'TAX  Federal Tax Rates &amp; Inputs'!CK25</f>
        <v>339454.049592419</v>
      </c>
      <c r="J141" s="12">
        <f t="shared" si="50"/>
        <v>346281.049592419</v>
      </c>
      <c r="L141" s="12"/>
      <c r="M141" s="2">
        <f>-'TAX  Federal Tax Rates &amp; Inputs'!CK22</f>
        <v>-8.3385086237009105</v>
      </c>
      <c r="N141" s="2"/>
      <c r="O141" s="12">
        <f t="shared" si="51"/>
        <v>-107996463.97027418</v>
      </c>
    </row>
    <row r="142" spans="1:28" ht="12" x14ac:dyDescent="0.2">
      <c r="A142" s="10" t="s">
        <v>21</v>
      </c>
      <c r="B142" s="11">
        <f t="shared" si="52"/>
        <v>2020</v>
      </c>
      <c r="C142" s="12"/>
      <c r="D142" s="12"/>
      <c r="E142" s="12"/>
      <c r="F142" s="12">
        <v>0</v>
      </c>
      <c r="G142" s="12">
        <v>6827</v>
      </c>
      <c r="H142" s="12"/>
      <c r="I142" s="2">
        <f>'TAX  Federal Tax Rates &amp; Inputs'!CL25</f>
        <v>339454.06386409298</v>
      </c>
      <c r="J142" s="12">
        <f t="shared" si="50"/>
        <v>346281.06386409298</v>
      </c>
      <c r="L142" s="12"/>
      <c r="M142" s="2">
        <f>-'TAX  Federal Tax Rates &amp; Inputs'!CL22</f>
        <v>-5.1378027620368796</v>
      </c>
      <c r="N142" s="2"/>
      <c r="O142" s="12">
        <f t="shared" si="51"/>
        <v>-107650188.04421285</v>
      </c>
    </row>
    <row r="143" spans="1:28" ht="12" x14ac:dyDescent="0.2">
      <c r="A143" s="10" t="s">
        <v>22</v>
      </c>
      <c r="B143" s="11">
        <f t="shared" si="52"/>
        <v>2020</v>
      </c>
      <c r="C143" s="12"/>
      <c r="D143" s="12"/>
      <c r="E143" s="12"/>
      <c r="F143" s="12">
        <v>0</v>
      </c>
      <c r="G143" s="12">
        <v>6827</v>
      </c>
      <c r="H143" s="12"/>
      <c r="I143" s="2">
        <f>'TAX  Federal Tax Rates &amp; Inputs'!CM25</f>
        <v>339454.07263217698</v>
      </c>
      <c r="J143" s="12">
        <f t="shared" si="50"/>
        <v>346281.07263217698</v>
      </c>
      <c r="K143" s="2">
        <f>SUM(J141:J143)</f>
        <v>1038843.1860886889</v>
      </c>
      <c r="L143" s="12"/>
      <c r="M143" s="2">
        <f>-'TAX  Federal Tax Rates &amp; Inputs'!CM22</f>
        <v>-3.15651021640952</v>
      </c>
      <c r="N143" s="2"/>
      <c r="O143" s="12">
        <f t="shared" si="51"/>
        <v>-107303910.12809089</v>
      </c>
    </row>
    <row r="144" spans="1:28" ht="12" x14ac:dyDescent="0.2">
      <c r="A144" s="10" t="s">
        <v>23</v>
      </c>
      <c r="B144" s="11">
        <f t="shared" si="52"/>
        <v>2020</v>
      </c>
      <c r="C144" s="12"/>
      <c r="D144" s="12"/>
      <c r="E144" s="12"/>
      <c r="F144" s="12">
        <v>0</v>
      </c>
      <c r="G144" s="12">
        <v>6827</v>
      </c>
      <c r="H144" s="12"/>
      <c r="I144" s="2">
        <f>'TAX  Federal Tax Rates &amp; Inputs'!CN25</f>
        <v>339454.07800497703</v>
      </c>
      <c r="J144" s="12">
        <f t="shared" si="50"/>
        <v>346281.07800497703</v>
      </c>
      <c r="L144" s="12"/>
      <c r="M144" s="2">
        <f>-'TAX  Federal Tax Rates &amp; Inputs'!CN22</f>
        <v>-1.9342080090275</v>
      </c>
      <c r="N144" s="2"/>
      <c r="O144" s="12">
        <f t="shared" si="51"/>
        <v>-106957630.98429392</v>
      </c>
    </row>
    <row r="145" spans="1:17" ht="12" x14ac:dyDescent="0.2">
      <c r="A145" s="10" t="s">
        <v>24</v>
      </c>
      <c r="B145" s="11">
        <f t="shared" si="52"/>
        <v>2020</v>
      </c>
      <c r="C145" s="12"/>
      <c r="D145" s="12"/>
      <c r="E145" s="12"/>
      <c r="F145" s="12">
        <v>0</v>
      </c>
      <c r="G145" s="12">
        <v>6827</v>
      </c>
      <c r="H145" s="12"/>
      <c r="I145" s="2">
        <f>'TAX  Federal Tax Rates &amp; Inputs'!CO25</f>
        <v>339454.08128948603</v>
      </c>
      <c r="J145" s="12">
        <f t="shared" si="50"/>
        <v>346281.08128948603</v>
      </c>
      <c r="L145" s="12"/>
      <c r="M145" s="2">
        <f>-'TAX  Federal Tax Rates &amp; Inputs'!CO22</f>
        <v>-1.18242328580964</v>
      </c>
      <c r="N145" s="2"/>
      <c r="O145" s="12">
        <f t="shared" si="51"/>
        <v>-106611351.08542772</v>
      </c>
    </row>
    <row r="146" spans="1:17" ht="12" x14ac:dyDescent="0.2">
      <c r="A146" s="10" t="s">
        <v>25</v>
      </c>
      <c r="B146" s="11">
        <f t="shared" si="52"/>
        <v>2020</v>
      </c>
      <c r="C146" s="12"/>
      <c r="D146" s="12"/>
      <c r="E146" s="12"/>
      <c r="F146" s="12">
        <v>0</v>
      </c>
      <c r="G146" s="12">
        <v>6827</v>
      </c>
      <c r="H146" s="12"/>
      <c r="I146" s="2">
        <f>'TAX  Federal Tax Rates &amp; Inputs'!CP25</f>
        <v>339454.08329306799</v>
      </c>
      <c r="J146" s="12">
        <f t="shared" si="50"/>
        <v>346281.08329306799</v>
      </c>
      <c r="K146" s="2">
        <f>SUM(J144:J146)</f>
        <v>1038843.242587531</v>
      </c>
      <c r="L146" s="12"/>
      <c r="M146" s="2">
        <f>-'TAX  Federal Tax Rates &amp; Inputs'!CP22</f>
        <v>-0.72128943679563196</v>
      </c>
      <c r="N146" s="2"/>
      <c r="O146" s="12">
        <f t="shared" si="51"/>
        <v>-106265070.72342409</v>
      </c>
    </row>
    <row r="147" spans="1:17" x14ac:dyDescent="0.2">
      <c r="A147" s="10" t="s">
        <v>26</v>
      </c>
      <c r="B147" s="11">
        <f t="shared" si="52"/>
        <v>2020</v>
      </c>
      <c r="C147" s="12"/>
      <c r="D147" s="12"/>
      <c r="E147" s="12"/>
      <c r="F147" s="12">
        <v>0</v>
      </c>
      <c r="G147" s="12">
        <v>6827</v>
      </c>
      <c r="H147" s="12"/>
      <c r="I147" s="2">
        <f>'TAX  Federal Tax Rates &amp; Inputs'!CQ25</f>
        <v>339454.084512876</v>
      </c>
      <c r="J147" s="12">
        <f t="shared" si="50"/>
        <v>346281.084512876</v>
      </c>
      <c r="L147" s="12"/>
      <c r="M147" s="2">
        <f>-'TAX  Federal Tax Rates &amp; Inputs'!CQ22</f>
        <v>-0.43913076353055702</v>
      </c>
      <c r="N147" s="2"/>
      <c r="O147" s="12">
        <f t="shared" si="51"/>
        <v>-105918790.07804199</v>
      </c>
    </row>
    <row r="148" spans="1:17" ht="12" x14ac:dyDescent="0.2">
      <c r="A148" s="10" t="s">
        <v>27</v>
      </c>
      <c r="B148" s="11">
        <f t="shared" si="52"/>
        <v>2020</v>
      </c>
      <c r="C148" s="12"/>
      <c r="D148" s="12"/>
      <c r="E148" s="12"/>
      <c r="F148" s="12">
        <v>0</v>
      </c>
      <c r="G148" s="12">
        <v>6827</v>
      </c>
      <c r="H148" s="12"/>
      <c r="I148" s="2">
        <f>'TAX  Federal Tax Rates &amp; Inputs'!CR25</f>
        <v>339454.085254176</v>
      </c>
      <c r="J148" s="12">
        <f t="shared" si="50"/>
        <v>346281.085254176</v>
      </c>
      <c r="L148" s="12"/>
      <c r="M148" s="2">
        <f>-'TAX  Federal Tax Rates &amp; Inputs'!CR22</f>
        <v>-0.266868094816891</v>
      </c>
      <c r="N148" s="2"/>
      <c r="O148" s="12">
        <f t="shared" si="51"/>
        <v>-105572509.25965591</v>
      </c>
    </row>
    <row r="149" spans="1:17" x14ac:dyDescent="0.2">
      <c r="A149" s="10" t="s">
        <v>28</v>
      </c>
      <c r="B149" s="11">
        <f t="shared" si="52"/>
        <v>2020</v>
      </c>
      <c r="C149" s="12"/>
      <c r="D149" s="12"/>
      <c r="E149" s="12"/>
      <c r="F149" s="12">
        <v>0</v>
      </c>
      <c r="G149" s="12">
        <v>6827</v>
      </c>
      <c r="H149" s="12"/>
      <c r="I149" s="2">
        <f>'TAX  Federal Tax Rates &amp; Inputs'!CS25</f>
        <v>339454.08570393297</v>
      </c>
      <c r="J149" s="12">
        <f t="shared" si="50"/>
        <v>346281.08570393297</v>
      </c>
      <c r="K149" s="2">
        <f>SUM(J147:J149)</f>
        <v>1038843.2554709848</v>
      </c>
      <c r="L149" s="12"/>
      <c r="M149" s="2">
        <f>-'TAX  Federal Tax Rates &amp; Inputs'!CS22</f>
        <v>-0.16191246494345199</v>
      </c>
      <c r="N149" s="2"/>
      <c r="O149" s="12">
        <f t="shared" si="51"/>
        <v>-105226228.33586444</v>
      </c>
      <c r="P149" s="2" t="e">
        <f>#REF!</f>
        <v>#REF!</v>
      </c>
    </row>
    <row r="150" spans="1:17" ht="12" x14ac:dyDescent="0.2">
      <c r="C150" s="16">
        <f>SUM(C138:C149)</f>
        <v>0</v>
      </c>
      <c r="D150" s="16">
        <f>SUM(D138:D149)</f>
        <v>0</v>
      </c>
      <c r="E150" s="16"/>
      <c r="F150" s="16">
        <f>SUM(F138:F149)</f>
        <v>0</v>
      </c>
      <c r="G150" s="16">
        <f>SUM(G138:G149)</f>
        <v>81924</v>
      </c>
      <c r="H150" s="16">
        <f>SUM(H138:H149)</f>
        <v>0</v>
      </c>
      <c r="I150" s="16">
        <f>SUM(I138:I149)</f>
        <v>4073448.6280992297</v>
      </c>
      <c r="J150" s="16">
        <f t="shared" ref="J150:K150" si="53">SUM(J136:J149)</f>
        <v>4155372.6280992297</v>
      </c>
      <c r="K150" s="16">
        <f t="shared" si="53"/>
        <v>4155372.6280992283</v>
      </c>
      <c r="L150" s="16"/>
      <c r="M150" s="16">
        <f t="shared" ref="M150" si="54">SUM(M136:M149)</f>
        <v>-91.472399403355681</v>
      </c>
      <c r="P150" s="2" t="e">
        <f>O149+P149</f>
        <v>#REF!</v>
      </c>
      <c r="Q150" s="99" t="s">
        <v>379</v>
      </c>
    </row>
    <row r="152" spans="1:17" x14ac:dyDescent="0.2">
      <c r="C152" s="12">
        <f>SUM(C136:C149)</f>
        <v>0</v>
      </c>
      <c r="D152" s="12">
        <f>SUM(D136:D149)</f>
        <v>0</v>
      </c>
      <c r="E152" s="12"/>
      <c r="F152" s="12">
        <f t="shared" ref="F152:G152" si="55">SUM(F136:F149)</f>
        <v>0</v>
      </c>
      <c r="G152" s="12">
        <f t="shared" si="55"/>
        <v>-1.4400000004097819</v>
      </c>
      <c r="H152" s="12">
        <f>SUM(H136:H149)</f>
        <v>11.06494999937695</v>
      </c>
      <c r="I152" s="12">
        <f>SUM(I136:I149)+M150</f>
        <v>-105226237.89081448</v>
      </c>
      <c r="J152" s="12"/>
      <c r="K152" s="12"/>
      <c r="L152" s="12"/>
      <c r="M152" s="12"/>
    </row>
  </sheetData>
  <pageMargins left="0.4" right="0.24" top="0.45" bottom="0.54" header="0.3" footer="0.3"/>
  <pageSetup scale="90" orientation="landscape" r:id="rId1"/>
  <rowBreaks count="3" manualBreakCount="3">
    <brk id="39" max="16383" man="1"/>
    <brk id="87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zoomScale="60" zoomScaleNormal="60" workbookViewId="0">
      <selection activeCell="A2" sqref="A2"/>
    </sheetView>
  </sheetViews>
  <sheetFormatPr defaultColWidth="9" defaultRowHeight="11.4" x14ac:dyDescent="0.2"/>
  <cols>
    <col min="1" max="1" width="56.75" style="18" bestFit="1" customWidth="1"/>
    <col min="2" max="2" width="26.125" style="18" bestFit="1" customWidth="1"/>
    <col min="3" max="3" width="16.375" style="18" bestFit="1" customWidth="1"/>
    <col min="4" max="4" width="11" style="18" bestFit="1" customWidth="1"/>
    <col min="5" max="9" width="14.875" style="18" bestFit="1" customWidth="1"/>
    <col min="10" max="11" width="10" style="18" bestFit="1" customWidth="1"/>
    <col min="12" max="16384" width="9" style="18"/>
  </cols>
  <sheetData>
    <row r="1" spans="1:11" s="26" customFormat="1" ht="12" x14ac:dyDescent="0.25">
      <c r="A1" s="26" t="s">
        <v>386</v>
      </c>
    </row>
    <row r="2" spans="1:11" s="26" customFormat="1" ht="12" x14ac:dyDescent="0.25">
      <c r="A2" s="26" t="s">
        <v>382</v>
      </c>
    </row>
    <row r="3" spans="1:11" s="26" customFormat="1" ht="12" x14ac:dyDescent="0.25"/>
    <row r="4" spans="1:11" ht="12" x14ac:dyDescent="0.25">
      <c r="A4" s="26" t="s">
        <v>96</v>
      </c>
    </row>
    <row r="5" spans="1:11" ht="12" x14ac:dyDescent="0.25">
      <c r="A5" s="26" t="s">
        <v>95</v>
      </c>
    </row>
    <row r="6" spans="1:11" ht="12" x14ac:dyDescent="0.25">
      <c r="A6" s="26" t="s">
        <v>94</v>
      </c>
    </row>
    <row r="8" spans="1:11" x14ac:dyDescent="0.2">
      <c r="E8" s="40"/>
    </row>
    <row r="9" spans="1:11" ht="12" x14ac:dyDescent="0.25">
      <c r="A9" s="42" t="s">
        <v>31</v>
      </c>
      <c r="B9" s="41" t="s">
        <v>93</v>
      </c>
      <c r="C9" s="41" t="s">
        <v>92</v>
      </c>
      <c r="D9" s="41" t="s">
        <v>91</v>
      </c>
      <c r="E9" s="32" t="s">
        <v>29</v>
      </c>
      <c r="F9" s="32" t="s">
        <v>34</v>
      </c>
      <c r="G9" s="32" t="s">
        <v>35</v>
      </c>
      <c r="H9" s="32" t="s">
        <v>36</v>
      </c>
      <c r="I9" s="32" t="s">
        <v>37</v>
      </c>
    </row>
    <row r="10" spans="1:11" s="19" customFormat="1" x14ac:dyDescent="0.2">
      <c r="A10" s="19" t="s">
        <v>63</v>
      </c>
      <c r="B10" s="37" t="s">
        <v>90</v>
      </c>
      <c r="C10" s="37" t="s">
        <v>89</v>
      </c>
      <c r="D10" s="37"/>
      <c r="E10" s="19">
        <v>-43943870</v>
      </c>
      <c r="F10" s="19">
        <v>-43943870</v>
      </c>
      <c r="G10" s="19">
        <v>-43943870</v>
      </c>
      <c r="H10" s="19">
        <v>-43943870</v>
      </c>
      <c r="I10" s="19">
        <v>-43943870</v>
      </c>
      <c r="J10" s="18"/>
      <c r="K10" s="18"/>
    </row>
    <row r="11" spans="1:11" s="19" customFormat="1" x14ac:dyDescent="0.2">
      <c r="A11" s="19" t="s">
        <v>62</v>
      </c>
      <c r="B11" s="37" t="s">
        <v>88</v>
      </c>
      <c r="C11" s="37" t="s">
        <v>87</v>
      </c>
      <c r="D11" s="37"/>
      <c r="E11" s="19">
        <v>3173716</v>
      </c>
      <c r="F11" s="19">
        <v>4638508</v>
      </c>
      <c r="G11" s="19">
        <v>6103300</v>
      </c>
      <c r="H11" s="19">
        <v>7568092</v>
      </c>
      <c r="I11" s="19">
        <v>9032884</v>
      </c>
      <c r="J11" s="18"/>
      <c r="K11" s="18"/>
    </row>
    <row r="12" spans="1:11" s="19" customFormat="1" x14ac:dyDescent="0.2">
      <c r="A12" s="19" t="s">
        <v>61</v>
      </c>
      <c r="B12" s="37" t="s">
        <v>86</v>
      </c>
      <c r="C12" s="37" t="s">
        <v>85</v>
      </c>
      <c r="D12" s="37"/>
      <c r="E12" s="19">
        <v>-25603714</v>
      </c>
      <c r="F12" s="19">
        <v>-24683818</v>
      </c>
      <c r="G12" s="19">
        <v>-23763922</v>
      </c>
      <c r="H12" s="19">
        <v>-22844026</v>
      </c>
      <c r="I12" s="19">
        <v>-21924130</v>
      </c>
      <c r="J12" s="18"/>
      <c r="K12" s="18"/>
    </row>
    <row r="13" spans="1:11" s="19" customFormat="1" ht="12" x14ac:dyDescent="0.25">
      <c r="A13" s="29" t="s">
        <v>60</v>
      </c>
      <c r="B13" s="36" t="s">
        <v>60</v>
      </c>
      <c r="C13" s="37" t="s">
        <v>67</v>
      </c>
      <c r="D13" s="36" t="s">
        <v>53</v>
      </c>
      <c r="E13" s="29">
        <v>25603714</v>
      </c>
      <c r="F13" s="29">
        <f t="shared" ref="F13:I13" si="0">-F12</f>
        <v>24683818</v>
      </c>
      <c r="G13" s="29">
        <f t="shared" si="0"/>
        <v>23763922</v>
      </c>
      <c r="H13" s="29">
        <f t="shared" si="0"/>
        <v>22844026</v>
      </c>
      <c r="I13" s="29">
        <f t="shared" si="0"/>
        <v>21924130</v>
      </c>
      <c r="J13" s="18"/>
      <c r="K13" s="18"/>
    </row>
    <row r="14" spans="1:11" s="19" customFormat="1" x14ac:dyDescent="0.2">
      <c r="A14" s="19" t="s">
        <v>59</v>
      </c>
      <c r="B14" s="37" t="s">
        <v>84</v>
      </c>
      <c r="C14" s="37" t="s">
        <v>83</v>
      </c>
      <c r="D14" s="37"/>
      <c r="E14" s="19">
        <v>12801857</v>
      </c>
      <c r="F14" s="19">
        <v>12341909</v>
      </c>
      <c r="G14" s="19">
        <v>11881961</v>
      </c>
      <c r="H14" s="19">
        <v>11422013</v>
      </c>
      <c r="I14" s="19">
        <v>10962065</v>
      </c>
      <c r="J14" s="18"/>
      <c r="K14" s="18"/>
    </row>
    <row r="15" spans="1:11" s="39" customFormat="1" ht="12" x14ac:dyDescent="0.25">
      <c r="A15" s="29" t="s">
        <v>58</v>
      </c>
      <c r="B15" s="36" t="s">
        <v>58</v>
      </c>
      <c r="C15" s="37" t="s">
        <v>64</v>
      </c>
      <c r="D15" s="36" t="s">
        <v>51</v>
      </c>
      <c r="E15" s="35">
        <v>-12801857</v>
      </c>
      <c r="F15" s="29">
        <f t="shared" ref="F15:I15" si="1">-F14</f>
        <v>-12341909</v>
      </c>
      <c r="G15" s="29">
        <f t="shared" si="1"/>
        <v>-11881961</v>
      </c>
      <c r="H15" s="29">
        <f t="shared" si="1"/>
        <v>-11422013</v>
      </c>
      <c r="I15" s="29">
        <f t="shared" si="1"/>
        <v>-10962065</v>
      </c>
      <c r="J15" s="18"/>
      <c r="K15" s="18"/>
    </row>
    <row r="16" spans="1:11" s="19" customFormat="1" x14ac:dyDescent="0.2">
      <c r="B16" s="34"/>
      <c r="C16" s="34"/>
      <c r="D16" s="34"/>
      <c r="J16" s="18"/>
      <c r="K16" s="18"/>
    </row>
    <row r="17" spans="1:11" s="19" customFormat="1" ht="12" x14ac:dyDescent="0.25">
      <c r="A17" s="33" t="s">
        <v>82</v>
      </c>
      <c r="B17" s="38"/>
      <c r="C17" s="38"/>
      <c r="D17" s="38"/>
      <c r="E17" s="32" t="s">
        <v>29</v>
      </c>
      <c r="F17" s="32" t="str">
        <f t="shared" ref="F17:I17" si="2">F9</f>
        <v>2012</v>
      </c>
      <c r="G17" s="32" t="str">
        <f t="shared" si="2"/>
        <v>2013</v>
      </c>
      <c r="H17" s="32" t="str">
        <f t="shared" si="2"/>
        <v>2014</v>
      </c>
      <c r="I17" s="32" t="str">
        <f t="shared" si="2"/>
        <v>2015</v>
      </c>
      <c r="J17" s="18"/>
      <c r="K17" s="18"/>
    </row>
    <row r="18" spans="1:11" s="19" customFormat="1" x14ac:dyDescent="0.2">
      <c r="A18" s="19" t="s">
        <v>63</v>
      </c>
      <c r="B18" s="37" t="s">
        <v>81</v>
      </c>
      <c r="C18" s="37" t="s">
        <v>80</v>
      </c>
      <c r="D18" s="37"/>
      <c r="E18" s="19">
        <v>-18427907</v>
      </c>
      <c r="F18" s="19">
        <v>-18427907</v>
      </c>
      <c r="G18" s="19">
        <v>-18427907</v>
      </c>
      <c r="H18" s="19">
        <v>-18427907</v>
      </c>
      <c r="I18" s="19">
        <v>-18427907</v>
      </c>
      <c r="J18" s="18"/>
      <c r="K18" s="18"/>
    </row>
    <row r="19" spans="1:11" s="19" customFormat="1" x14ac:dyDescent="0.2">
      <c r="A19" s="19" t="s">
        <v>62</v>
      </c>
      <c r="B19" s="37" t="s">
        <v>79</v>
      </c>
      <c r="C19" s="37" t="s">
        <v>78</v>
      </c>
      <c r="D19" s="37"/>
      <c r="E19" s="19">
        <v>1049374</v>
      </c>
      <c r="F19" s="19">
        <v>1663642</v>
      </c>
      <c r="G19" s="19">
        <v>2277910</v>
      </c>
      <c r="H19" s="19">
        <v>2892178</v>
      </c>
      <c r="I19" s="19">
        <v>3506446</v>
      </c>
      <c r="J19" s="18"/>
      <c r="K19" s="18"/>
    </row>
    <row r="20" spans="1:11" s="19" customFormat="1" x14ac:dyDescent="0.2">
      <c r="A20" s="19" t="s">
        <v>61</v>
      </c>
      <c r="B20" s="37" t="s">
        <v>77</v>
      </c>
      <c r="C20" s="37" t="s">
        <v>76</v>
      </c>
      <c r="D20" s="37"/>
      <c r="E20" s="19">
        <v>-10913743</v>
      </c>
      <c r="F20" s="19">
        <v>-10527979</v>
      </c>
      <c r="G20" s="19">
        <v>-10142215</v>
      </c>
      <c r="H20" s="19">
        <v>-9756451</v>
      </c>
      <c r="I20" s="19">
        <v>-9370687</v>
      </c>
      <c r="J20" s="18"/>
      <c r="K20" s="18"/>
    </row>
    <row r="21" spans="1:11" s="19" customFormat="1" ht="12" x14ac:dyDescent="0.25">
      <c r="A21" s="29" t="s">
        <v>60</v>
      </c>
      <c r="B21" s="36" t="s">
        <v>60</v>
      </c>
      <c r="C21" s="37" t="s">
        <v>67</v>
      </c>
      <c r="D21" s="36" t="s">
        <v>49</v>
      </c>
      <c r="E21" s="29">
        <v>10913743</v>
      </c>
      <c r="F21" s="29">
        <f t="shared" ref="F21:I21" si="3">-F20</f>
        <v>10527979</v>
      </c>
      <c r="G21" s="29">
        <f t="shared" si="3"/>
        <v>10142215</v>
      </c>
      <c r="H21" s="29">
        <f t="shared" si="3"/>
        <v>9756451</v>
      </c>
      <c r="I21" s="29">
        <f t="shared" si="3"/>
        <v>9370687</v>
      </c>
      <c r="J21" s="18"/>
      <c r="K21" s="18"/>
    </row>
    <row r="22" spans="1:11" s="19" customFormat="1" x14ac:dyDescent="0.2">
      <c r="A22" s="19" t="s">
        <v>59</v>
      </c>
      <c r="B22" s="37" t="s">
        <v>75</v>
      </c>
      <c r="C22" s="37" t="s">
        <v>74</v>
      </c>
      <c r="D22" s="37"/>
      <c r="E22" s="19">
        <v>5456881</v>
      </c>
      <c r="F22" s="19">
        <v>5264005</v>
      </c>
      <c r="G22" s="19">
        <v>5071129</v>
      </c>
      <c r="H22" s="19">
        <v>4878253</v>
      </c>
      <c r="I22" s="19">
        <v>4685377</v>
      </c>
      <c r="J22" s="18"/>
      <c r="K22" s="18"/>
    </row>
    <row r="23" spans="1:11" s="19" customFormat="1" ht="12" x14ac:dyDescent="0.25">
      <c r="A23" s="29" t="s">
        <v>58</v>
      </c>
      <c r="B23" s="36" t="s">
        <v>58</v>
      </c>
      <c r="C23" s="37" t="s">
        <v>64</v>
      </c>
      <c r="D23" s="36" t="s">
        <v>47</v>
      </c>
      <c r="E23" s="35">
        <v>-5456881</v>
      </c>
      <c r="F23" s="29">
        <f t="shared" ref="F23:I23" si="4">-F22</f>
        <v>-5264005</v>
      </c>
      <c r="G23" s="29">
        <f t="shared" si="4"/>
        <v>-5071129</v>
      </c>
      <c r="H23" s="29">
        <f t="shared" si="4"/>
        <v>-4878253</v>
      </c>
      <c r="I23" s="29">
        <f t="shared" si="4"/>
        <v>-4685377</v>
      </c>
      <c r="J23" s="18"/>
      <c r="K23" s="18"/>
    </row>
    <row r="24" spans="1:11" s="19" customFormat="1" x14ac:dyDescent="0.2">
      <c r="B24" s="34"/>
      <c r="C24" s="34"/>
      <c r="D24" s="34"/>
      <c r="J24" s="18"/>
      <c r="K24" s="18"/>
    </row>
    <row r="25" spans="1:11" s="19" customFormat="1" x14ac:dyDescent="0.2">
      <c r="B25" s="34"/>
      <c r="C25" s="34"/>
      <c r="D25" s="34"/>
      <c r="J25" s="18"/>
      <c r="K25" s="18"/>
    </row>
    <row r="26" spans="1:11" s="19" customFormat="1" ht="12" x14ac:dyDescent="0.25">
      <c r="A26" s="33" t="s">
        <v>33</v>
      </c>
      <c r="B26" s="38"/>
      <c r="C26" s="38"/>
      <c r="D26" s="38"/>
      <c r="E26" s="32" t="s">
        <v>29</v>
      </c>
      <c r="F26" s="32" t="str">
        <f t="shared" ref="F26:I26" si="5">F9</f>
        <v>2012</v>
      </c>
      <c r="G26" s="32" t="str">
        <f t="shared" si="5"/>
        <v>2013</v>
      </c>
      <c r="H26" s="32" t="str">
        <f t="shared" si="5"/>
        <v>2014</v>
      </c>
      <c r="I26" s="32" t="str">
        <f t="shared" si="5"/>
        <v>2015</v>
      </c>
      <c r="J26" s="18"/>
      <c r="K26" s="18"/>
    </row>
    <row r="27" spans="1:11" s="19" customFormat="1" x14ac:dyDescent="0.2">
      <c r="A27" s="19" t="s">
        <v>63</v>
      </c>
      <c r="B27" s="37" t="s">
        <v>73</v>
      </c>
      <c r="C27" s="37" t="s">
        <v>72</v>
      </c>
      <c r="D27" s="37"/>
      <c r="E27" s="19">
        <v>-123767270.00000003</v>
      </c>
      <c r="F27" s="19">
        <v>-123767270.00000003</v>
      </c>
      <c r="G27" s="19">
        <v>-123767270.00000003</v>
      </c>
      <c r="H27" s="19">
        <v>-123767270.00000003</v>
      </c>
      <c r="I27" s="19">
        <v>-123767270.00000003</v>
      </c>
      <c r="J27" s="18"/>
      <c r="K27" s="18"/>
    </row>
    <row r="28" spans="1:11" s="19" customFormat="1" x14ac:dyDescent="0.2">
      <c r="A28" s="19" t="s">
        <v>62</v>
      </c>
      <c r="B28" s="37" t="s">
        <v>71</v>
      </c>
      <c r="C28" s="37" t="s">
        <v>70</v>
      </c>
      <c r="D28" s="37"/>
      <c r="E28" s="19">
        <v>4369562</v>
      </c>
      <c r="F28" s="19">
        <v>8495138</v>
      </c>
      <c r="G28" s="19">
        <v>12620714</v>
      </c>
      <c r="H28" s="19">
        <v>16746290</v>
      </c>
      <c r="I28" s="19">
        <v>20871866</v>
      </c>
      <c r="J28" s="18"/>
      <c r="K28" s="18"/>
    </row>
    <row r="29" spans="1:11" s="19" customFormat="1" x14ac:dyDescent="0.2">
      <c r="A29" s="19" t="s">
        <v>61</v>
      </c>
      <c r="B29" s="37" t="s">
        <v>69</v>
      </c>
      <c r="C29" s="37" t="s">
        <v>68</v>
      </c>
      <c r="D29" s="37"/>
      <c r="E29" s="19">
        <v>-74981952</v>
      </c>
      <c r="F29" s="19">
        <v>-72391080</v>
      </c>
      <c r="G29" s="19">
        <v>-69800208</v>
      </c>
      <c r="H29" s="19">
        <v>-67209336</v>
      </c>
      <c r="I29" s="19">
        <v>-64618464</v>
      </c>
      <c r="J29" s="18"/>
      <c r="K29" s="18"/>
    </row>
    <row r="30" spans="1:11" s="19" customFormat="1" ht="12" x14ac:dyDescent="0.25">
      <c r="A30" s="29" t="s">
        <v>60</v>
      </c>
      <c r="B30" s="36" t="s">
        <v>60</v>
      </c>
      <c r="C30" s="37" t="s">
        <v>67</v>
      </c>
      <c r="D30" s="36" t="s">
        <v>45</v>
      </c>
      <c r="E30" s="35">
        <v>74981952</v>
      </c>
      <c r="F30" s="29">
        <f t="shared" ref="F30:I30" si="6">-F29</f>
        <v>72391080</v>
      </c>
      <c r="G30" s="29">
        <f t="shared" si="6"/>
        <v>69800208</v>
      </c>
      <c r="H30" s="29">
        <f t="shared" si="6"/>
        <v>67209336</v>
      </c>
      <c r="I30" s="29">
        <f t="shared" si="6"/>
        <v>64618464</v>
      </c>
      <c r="J30" s="18"/>
      <c r="K30" s="18"/>
    </row>
    <row r="31" spans="1:11" s="19" customFormat="1" x14ac:dyDescent="0.2">
      <c r="A31" s="19" t="s">
        <v>59</v>
      </c>
      <c r="B31" s="37" t="s">
        <v>66</v>
      </c>
      <c r="C31" s="37" t="s">
        <v>65</v>
      </c>
      <c r="D31" s="37"/>
      <c r="E31" s="19">
        <v>37490976</v>
      </c>
      <c r="F31" s="19">
        <v>36195540</v>
      </c>
      <c r="G31" s="19">
        <v>34900104</v>
      </c>
      <c r="H31" s="19">
        <v>33604668</v>
      </c>
      <c r="I31" s="19">
        <v>32309232</v>
      </c>
      <c r="J31" s="18"/>
      <c r="K31" s="18"/>
    </row>
    <row r="32" spans="1:11" s="19" customFormat="1" ht="12" x14ac:dyDescent="0.25">
      <c r="A32" s="29" t="s">
        <v>58</v>
      </c>
      <c r="B32" s="36" t="s">
        <v>58</v>
      </c>
      <c r="C32" s="37" t="s">
        <v>64</v>
      </c>
      <c r="D32" s="36" t="s">
        <v>43</v>
      </c>
      <c r="E32" s="35">
        <v>-37490976</v>
      </c>
      <c r="F32" s="29">
        <f t="shared" ref="F32:I32" si="7">-F31</f>
        <v>-36195540</v>
      </c>
      <c r="G32" s="29">
        <f t="shared" si="7"/>
        <v>-34900104</v>
      </c>
      <c r="H32" s="29">
        <f t="shared" si="7"/>
        <v>-33604668</v>
      </c>
      <c r="I32" s="29">
        <f t="shared" si="7"/>
        <v>-32309232</v>
      </c>
      <c r="J32" s="18"/>
      <c r="K32" s="18"/>
    </row>
    <row r="33" spans="1:11" s="19" customFormat="1" x14ac:dyDescent="0.2">
      <c r="B33" s="34"/>
      <c r="C33" s="34"/>
      <c r="D33" s="34"/>
      <c r="J33" s="18"/>
      <c r="K33" s="18"/>
    </row>
    <row r="34" spans="1:11" s="19" customFormat="1" x14ac:dyDescent="0.2"/>
    <row r="35" spans="1:11" s="19" customFormat="1" ht="12" x14ac:dyDescent="0.25">
      <c r="A35" s="33" t="s">
        <v>1</v>
      </c>
      <c r="B35" s="33"/>
      <c r="C35" s="33"/>
      <c r="D35" s="33"/>
      <c r="E35" s="32" t="s">
        <v>29</v>
      </c>
      <c r="F35" s="32" t="str">
        <f t="shared" ref="F35:I35" si="8">F9</f>
        <v>2012</v>
      </c>
      <c r="G35" s="32" t="str">
        <f t="shared" si="8"/>
        <v>2013</v>
      </c>
      <c r="H35" s="32" t="str">
        <f t="shared" si="8"/>
        <v>2014</v>
      </c>
      <c r="I35" s="32" t="str">
        <f t="shared" si="8"/>
        <v>2015</v>
      </c>
    </row>
    <row r="36" spans="1:11" s="19" customFormat="1" x14ac:dyDescent="0.2">
      <c r="A36" s="19" t="s">
        <v>63</v>
      </c>
      <c r="E36" s="19">
        <v>-186139047.00000003</v>
      </c>
      <c r="F36" s="19">
        <f t="shared" ref="F36:I41" si="9">F10+F18+F27</f>
        <v>-186139047.00000003</v>
      </c>
      <c r="G36" s="19">
        <f t="shared" si="9"/>
        <v>-186139047.00000003</v>
      </c>
      <c r="H36" s="19">
        <f t="shared" si="9"/>
        <v>-186139047.00000003</v>
      </c>
      <c r="I36" s="19">
        <f t="shared" si="9"/>
        <v>-186139047.00000003</v>
      </c>
    </row>
    <row r="37" spans="1:11" x14ac:dyDescent="0.2">
      <c r="A37" s="19" t="s">
        <v>62</v>
      </c>
      <c r="B37" s="19"/>
      <c r="C37" s="19"/>
      <c r="D37" s="19"/>
      <c r="E37" s="19">
        <v>8592652</v>
      </c>
      <c r="F37" s="19">
        <f t="shared" si="9"/>
        <v>14797288</v>
      </c>
      <c r="G37" s="19">
        <f t="shared" si="9"/>
        <v>21001924</v>
      </c>
      <c r="H37" s="19">
        <f t="shared" si="9"/>
        <v>27206560</v>
      </c>
      <c r="I37" s="19">
        <f t="shared" si="9"/>
        <v>33411196</v>
      </c>
    </row>
    <row r="38" spans="1:11" x14ac:dyDescent="0.2">
      <c r="A38" s="31" t="s">
        <v>61</v>
      </c>
      <c r="B38" s="31"/>
      <c r="C38" s="31"/>
      <c r="D38" s="31"/>
      <c r="E38" s="31">
        <v>-111499409</v>
      </c>
      <c r="F38" s="31">
        <f t="shared" si="9"/>
        <v>-107602877</v>
      </c>
      <c r="G38" s="31">
        <f t="shared" si="9"/>
        <v>-103706345</v>
      </c>
      <c r="H38" s="31">
        <f t="shared" si="9"/>
        <v>-99809813</v>
      </c>
      <c r="I38" s="31">
        <f t="shared" si="9"/>
        <v>-95913281</v>
      </c>
    </row>
    <row r="39" spans="1:11" ht="12" x14ac:dyDescent="0.25">
      <c r="A39" s="29" t="s">
        <v>60</v>
      </c>
      <c r="B39" s="29"/>
      <c r="C39" s="29"/>
      <c r="D39" s="29"/>
      <c r="E39" s="29">
        <v>111499409</v>
      </c>
      <c r="F39" s="29">
        <f t="shared" si="9"/>
        <v>107602877</v>
      </c>
      <c r="G39" s="29">
        <f t="shared" si="9"/>
        <v>103706345</v>
      </c>
      <c r="H39" s="29">
        <f t="shared" si="9"/>
        <v>99809813</v>
      </c>
      <c r="I39" s="29">
        <f t="shared" si="9"/>
        <v>95913281</v>
      </c>
    </row>
    <row r="40" spans="1:11" x14ac:dyDescent="0.2">
      <c r="A40" s="30" t="s">
        <v>59</v>
      </c>
      <c r="B40" s="30"/>
      <c r="C40" s="30"/>
      <c r="D40" s="30"/>
      <c r="E40" s="30">
        <v>55749714</v>
      </c>
      <c r="F40" s="30">
        <f t="shared" si="9"/>
        <v>53801454</v>
      </c>
      <c r="G40" s="30">
        <f t="shared" si="9"/>
        <v>51853194</v>
      </c>
      <c r="H40" s="30">
        <f t="shared" si="9"/>
        <v>49904934</v>
      </c>
      <c r="I40" s="30">
        <f t="shared" si="9"/>
        <v>47956674</v>
      </c>
    </row>
    <row r="41" spans="1:11" ht="12" x14ac:dyDescent="0.25">
      <c r="A41" s="29" t="s">
        <v>58</v>
      </c>
      <c r="B41" s="29"/>
      <c r="C41" s="29"/>
      <c r="D41" s="29"/>
      <c r="E41" s="29">
        <v>-55749714</v>
      </c>
      <c r="F41" s="29">
        <f t="shared" si="9"/>
        <v>-53801454</v>
      </c>
      <c r="G41" s="29">
        <f t="shared" si="9"/>
        <v>-51853194</v>
      </c>
      <c r="H41" s="29">
        <f t="shared" si="9"/>
        <v>-49904934</v>
      </c>
      <c r="I41" s="29">
        <f t="shared" si="9"/>
        <v>-47956674</v>
      </c>
    </row>
    <row r="43" spans="1:11" ht="12.6" thickBot="1" x14ac:dyDescent="0.3">
      <c r="A43" s="28" t="s">
        <v>57</v>
      </c>
      <c r="E43" s="27">
        <v>55749695</v>
      </c>
      <c r="F43" s="27">
        <f t="shared" ref="F43:I43" si="10">F41+F39</f>
        <v>53801423</v>
      </c>
      <c r="G43" s="27">
        <f t="shared" si="10"/>
        <v>51853151</v>
      </c>
      <c r="H43" s="27">
        <f t="shared" si="10"/>
        <v>49904879</v>
      </c>
      <c r="I43" s="27">
        <f t="shared" si="10"/>
        <v>47956607</v>
      </c>
    </row>
    <row r="44" spans="1:11" ht="12" thickTop="1" x14ac:dyDescent="0.2">
      <c r="E44" s="19"/>
      <c r="F44" s="19"/>
      <c r="G44" s="19"/>
      <c r="H44" s="19"/>
      <c r="I44" s="19"/>
    </row>
    <row r="46" spans="1:11" ht="12" x14ac:dyDescent="0.25">
      <c r="A46" s="26" t="s">
        <v>56</v>
      </c>
    </row>
    <row r="47" spans="1:11" ht="12" x14ac:dyDescent="0.25">
      <c r="A47" s="23" t="s">
        <v>55</v>
      </c>
      <c r="B47" s="150" t="s">
        <v>54</v>
      </c>
      <c r="C47" s="150"/>
      <c r="D47" s="150"/>
      <c r="E47" s="22" t="s">
        <v>29</v>
      </c>
      <c r="F47" s="23" t="s">
        <v>34</v>
      </c>
      <c r="G47" s="23" t="s">
        <v>35</v>
      </c>
      <c r="H47" s="22" t="s">
        <v>36</v>
      </c>
      <c r="I47" s="23" t="s">
        <v>37</v>
      </c>
    </row>
    <row r="48" spans="1:11" x14ac:dyDescent="0.2">
      <c r="A48" s="18" t="s">
        <v>53</v>
      </c>
      <c r="B48" s="18" t="s">
        <v>52</v>
      </c>
      <c r="E48" s="43">
        <v>25574258</v>
      </c>
      <c r="F48" s="43">
        <v>24683826</v>
      </c>
      <c r="G48" s="43">
        <v>23763932</v>
      </c>
      <c r="H48" s="43">
        <v>22844039</v>
      </c>
      <c r="I48" s="43">
        <v>21924145</v>
      </c>
    </row>
    <row r="49" spans="1:9" x14ac:dyDescent="0.2">
      <c r="A49" s="18" t="s">
        <v>51</v>
      </c>
      <c r="B49" s="18" t="s">
        <v>50</v>
      </c>
      <c r="E49" s="43">
        <v>-12787129</v>
      </c>
      <c r="F49" s="43">
        <v>-12341912</v>
      </c>
      <c r="G49" s="43">
        <v>-11881962</v>
      </c>
      <c r="H49" s="43">
        <v>-11422015</v>
      </c>
      <c r="I49" s="43">
        <v>-10962069</v>
      </c>
    </row>
    <row r="50" spans="1:9" x14ac:dyDescent="0.2">
      <c r="A50" s="18" t="s">
        <v>49</v>
      </c>
      <c r="B50" s="18" t="s">
        <v>48</v>
      </c>
      <c r="E50" s="19">
        <v>10913745</v>
      </c>
      <c r="F50" s="19">
        <v>10527983</v>
      </c>
      <c r="G50" s="19">
        <v>10142221</v>
      </c>
      <c r="H50" s="19">
        <v>9756459</v>
      </c>
      <c r="I50" s="19">
        <v>9370696</v>
      </c>
    </row>
    <row r="51" spans="1:9" x14ac:dyDescent="0.2">
      <c r="A51" s="18" t="s">
        <v>47</v>
      </c>
      <c r="B51" s="18" t="s">
        <v>46</v>
      </c>
      <c r="E51" s="19">
        <v>-5456877</v>
      </c>
      <c r="F51" s="19">
        <v>-5263995</v>
      </c>
      <c r="G51" s="19">
        <v>-5071128</v>
      </c>
      <c r="H51" s="19">
        <v>-4878252</v>
      </c>
      <c r="I51" s="19">
        <v>-4685375</v>
      </c>
    </row>
    <row r="52" spans="1:9" ht="12" x14ac:dyDescent="0.2">
      <c r="A52" s="18" t="s">
        <v>45</v>
      </c>
      <c r="B52" s="18" t="s">
        <v>44</v>
      </c>
      <c r="E52" s="19">
        <v>74981954</v>
      </c>
      <c r="F52" s="19">
        <v>72391085</v>
      </c>
      <c r="G52" s="19">
        <v>69800215</v>
      </c>
      <c r="H52" s="19">
        <v>67209344</v>
      </c>
      <c r="I52" s="19">
        <v>64618475</v>
      </c>
    </row>
    <row r="53" spans="1:9" x14ac:dyDescent="0.2">
      <c r="A53" s="18" t="s">
        <v>43</v>
      </c>
      <c r="B53" s="18" t="s">
        <v>42</v>
      </c>
      <c r="E53" s="19">
        <v>-37490977</v>
      </c>
      <c r="F53" s="19">
        <v>-36195542</v>
      </c>
      <c r="G53" s="19">
        <v>-34900105</v>
      </c>
      <c r="H53" s="19">
        <v>-33604670</v>
      </c>
      <c r="I53" s="19">
        <v>-32309235</v>
      </c>
    </row>
    <row r="54" spans="1:9" x14ac:dyDescent="0.2">
      <c r="E54" s="25">
        <v>55734974</v>
      </c>
      <c r="F54" s="25">
        <f t="shared" ref="F54:I54" si="11">SUM(F48:F53)</f>
        <v>53801445</v>
      </c>
      <c r="G54" s="25">
        <f t="shared" si="11"/>
        <v>51853173</v>
      </c>
      <c r="H54" s="25">
        <f t="shared" si="11"/>
        <v>49904905</v>
      </c>
      <c r="I54" s="25">
        <f t="shared" si="11"/>
        <v>47956637</v>
      </c>
    </row>
    <row r="56" spans="1:9" x14ac:dyDescent="0.2">
      <c r="E56" s="19">
        <v>-14721</v>
      </c>
      <c r="F56" s="19">
        <f t="shared" ref="F56:I56" si="12">F54-F43</f>
        <v>22</v>
      </c>
      <c r="G56" s="19">
        <f t="shared" si="12"/>
        <v>22</v>
      </c>
      <c r="H56" s="19">
        <f t="shared" si="12"/>
        <v>26</v>
      </c>
      <c r="I56" s="19">
        <f t="shared" si="12"/>
        <v>30</v>
      </c>
    </row>
    <row r="57" spans="1:9" ht="12" x14ac:dyDescent="0.2">
      <c r="F57" s="19"/>
    </row>
    <row r="58" spans="1:9" x14ac:dyDescent="0.2">
      <c r="E58" s="19"/>
      <c r="F58" s="19"/>
      <c r="G58" s="19"/>
      <c r="H58" s="19"/>
      <c r="I58" s="19"/>
    </row>
    <row r="59" spans="1:9" x14ac:dyDescent="0.2">
      <c r="E59" s="19"/>
      <c r="F59" s="19"/>
      <c r="G59" s="19"/>
      <c r="H59" s="19"/>
      <c r="I59" s="19"/>
    </row>
    <row r="61" spans="1:9" ht="12" x14ac:dyDescent="0.25">
      <c r="B61" s="24" t="s">
        <v>41</v>
      </c>
      <c r="C61" s="24"/>
      <c r="D61" s="24"/>
      <c r="E61" s="22" t="s">
        <v>29</v>
      </c>
      <c r="F61" s="22" t="s">
        <v>34</v>
      </c>
      <c r="G61" s="22" t="s">
        <v>35</v>
      </c>
      <c r="H61" s="22" t="s">
        <v>36</v>
      </c>
      <c r="I61" s="22" t="s">
        <v>37</v>
      </c>
    </row>
    <row r="62" spans="1:9" x14ac:dyDescent="0.2">
      <c r="B62" s="18" t="s">
        <v>97</v>
      </c>
      <c r="E62" s="19">
        <v>-186139047.00000003</v>
      </c>
      <c r="F62" s="19">
        <f t="shared" ref="F62:I63" si="13">F36</f>
        <v>-186139047.00000003</v>
      </c>
      <c r="G62" s="19">
        <f t="shared" si="13"/>
        <v>-186139047.00000003</v>
      </c>
      <c r="H62" s="19">
        <f t="shared" si="13"/>
        <v>-186139047.00000003</v>
      </c>
      <c r="I62" s="19">
        <f t="shared" si="13"/>
        <v>-186139047.00000003</v>
      </c>
    </row>
    <row r="63" spans="1:9" x14ac:dyDescent="0.2">
      <c r="B63" s="18" t="s">
        <v>4</v>
      </c>
      <c r="E63" s="19">
        <v>8592652</v>
      </c>
      <c r="F63" s="19">
        <f t="shared" si="13"/>
        <v>14797288</v>
      </c>
      <c r="G63" s="19">
        <f t="shared" si="13"/>
        <v>21001924</v>
      </c>
      <c r="H63" s="19">
        <f t="shared" si="13"/>
        <v>27206560</v>
      </c>
      <c r="I63" s="19">
        <f t="shared" si="13"/>
        <v>33411196</v>
      </c>
    </row>
    <row r="64" spans="1:9" ht="12" thickBot="1" x14ac:dyDescent="0.25">
      <c r="B64" s="18" t="s">
        <v>40</v>
      </c>
      <c r="E64" s="21">
        <v>-177546395.00000003</v>
      </c>
      <c r="F64" s="21">
        <f t="shared" ref="F64:I64" si="14">F62+F63</f>
        <v>-171341759.00000003</v>
      </c>
      <c r="G64" s="21">
        <f t="shared" si="14"/>
        <v>-165137123.00000003</v>
      </c>
      <c r="H64" s="21">
        <f t="shared" si="14"/>
        <v>-158932487.00000003</v>
      </c>
      <c r="I64" s="21">
        <f t="shared" si="14"/>
        <v>-152727851.00000003</v>
      </c>
    </row>
    <row r="65" spans="2:9" ht="12" thickTop="1" x14ac:dyDescent="0.2"/>
    <row r="66" spans="2:9" x14ac:dyDescent="0.2">
      <c r="B66" s="18" t="s">
        <v>39</v>
      </c>
      <c r="E66" s="19">
        <v>0</v>
      </c>
      <c r="F66" s="19">
        <f t="shared" ref="F66:I67" si="15">F62-E62</f>
        <v>0</v>
      </c>
      <c r="G66" s="19">
        <f t="shared" si="15"/>
        <v>0</v>
      </c>
      <c r="H66" s="19">
        <f t="shared" si="15"/>
        <v>0</v>
      </c>
      <c r="I66" s="19">
        <f t="shared" si="15"/>
        <v>0</v>
      </c>
    </row>
    <row r="67" spans="2:9" x14ac:dyDescent="0.2">
      <c r="B67" s="18" t="s">
        <v>38</v>
      </c>
      <c r="E67" s="19">
        <v>6204636</v>
      </c>
      <c r="F67" s="19">
        <f t="shared" si="15"/>
        <v>6204636</v>
      </c>
      <c r="G67" s="19">
        <f t="shared" si="15"/>
        <v>6204636</v>
      </c>
      <c r="H67" s="19">
        <f t="shared" si="15"/>
        <v>6204636</v>
      </c>
      <c r="I67" s="19">
        <f t="shared" si="15"/>
        <v>6204636</v>
      </c>
    </row>
    <row r="70" spans="2:9" x14ac:dyDescent="0.2">
      <c r="E70" s="20"/>
    </row>
    <row r="73" spans="2:9" x14ac:dyDescent="0.2">
      <c r="E73" s="19"/>
    </row>
    <row r="74" spans="2:9" x14ac:dyDescent="0.2">
      <c r="E74" s="19"/>
    </row>
    <row r="75" spans="2:9" x14ac:dyDescent="0.2">
      <c r="E75" s="19"/>
    </row>
    <row r="76" spans="2:9" ht="12" x14ac:dyDescent="0.2">
      <c r="E76" s="19"/>
    </row>
    <row r="77" spans="2:9" ht="12" x14ac:dyDescent="0.2">
      <c r="E77" s="19"/>
    </row>
    <row r="78" spans="2:9" x14ac:dyDescent="0.2">
      <c r="E78" s="19"/>
    </row>
  </sheetData>
  <mergeCells count="1">
    <mergeCell ref="B47:D47"/>
  </mergeCells>
  <pageMargins left="0.37" right="0" top="1" bottom="1" header="0.5" footer="0.5"/>
  <pageSetup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3"/>
  <sheetViews>
    <sheetView zoomScale="60" zoomScaleNormal="60" workbookViewId="0">
      <pane xSplit="3" ySplit="12" topLeftCell="D13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1:A2"/>
    </sheetView>
  </sheetViews>
  <sheetFormatPr defaultColWidth="9" defaultRowHeight="11.4" x14ac:dyDescent="0.2"/>
  <cols>
    <col min="1" max="1" width="7.125" style="9" customWidth="1"/>
    <col min="2" max="2" width="12.75" style="8" customWidth="1"/>
    <col min="3" max="3" width="7.25" style="8" customWidth="1"/>
    <col min="4" max="4" width="13" style="17" customWidth="1"/>
    <col min="5" max="5" width="13.375" style="17" customWidth="1"/>
    <col min="6" max="6" width="2.375" style="17" customWidth="1"/>
    <col min="7" max="7" width="13" style="17" customWidth="1"/>
    <col min="8" max="8" width="13.875" style="17" customWidth="1"/>
    <col min="9" max="9" width="2.375" style="17" customWidth="1"/>
    <col min="10" max="10" width="13.75" style="17" bestFit="1" customWidth="1"/>
    <col min="11" max="11" width="4.375" style="17" customWidth="1"/>
    <col min="12" max="12" width="13.75" style="17" bestFit="1" customWidth="1"/>
    <col min="13" max="13" width="11.75" style="17" customWidth="1"/>
    <col min="14" max="14" width="13.75" style="17" bestFit="1" customWidth="1"/>
    <col min="15" max="15" width="6.25" style="17" customWidth="1"/>
    <col min="16" max="16" width="13.125" style="17" bestFit="1" customWidth="1"/>
    <col min="17" max="17" width="11.125" style="17" bestFit="1" customWidth="1"/>
    <col min="18" max="18" width="13.125" style="17" bestFit="1" customWidth="1"/>
    <col min="19" max="19" width="14.125" style="8" customWidth="1"/>
    <col min="20" max="16384" width="9" style="8"/>
  </cols>
  <sheetData>
    <row r="1" spans="1:19" s="26" customFormat="1" ht="12" x14ac:dyDescent="0.25">
      <c r="A1" s="93" t="s">
        <v>387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</row>
    <row r="2" spans="1:19" s="26" customFormat="1" ht="12" x14ac:dyDescent="0.25">
      <c r="A2" s="93" t="s">
        <v>382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9" s="26" customFormat="1" ht="12" x14ac:dyDescent="0.25">
      <c r="A3" s="162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9" ht="12" x14ac:dyDescent="0.25">
      <c r="A4" s="93" t="s">
        <v>98</v>
      </c>
    </row>
    <row r="5" spans="1:19" ht="12" x14ac:dyDescent="0.25">
      <c r="A5" s="93" t="s">
        <v>130</v>
      </c>
    </row>
    <row r="6" spans="1:19" ht="12" x14ac:dyDescent="0.25">
      <c r="A6" s="93"/>
    </row>
    <row r="7" spans="1:19" s="18" customFormat="1" ht="12" x14ac:dyDescent="0.25">
      <c r="D7" s="92" t="s">
        <v>93</v>
      </c>
      <c r="E7" s="91" t="s">
        <v>90</v>
      </c>
      <c r="F7" s="34"/>
      <c r="G7" s="92" t="s">
        <v>93</v>
      </c>
      <c r="H7" s="91" t="s">
        <v>88</v>
      </c>
      <c r="I7" s="34"/>
      <c r="J7" s="34"/>
      <c r="K7" s="34"/>
      <c r="L7" s="92" t="s">
        <v>93</v>
      </c>
      <c r="M7" s="91" t="s">
        <v>86</v>
      </c>
      <c r="N7" s="34"/>
      <c r="O7" s="34"/>
      <c r="P7" s="92" t="s">
        <v>93</v>
      </c>
      <c r="Q7" s="91" t="s">
        <v>84</v>
      </c>
      <c r="R7" s="19"/>
    </row>
    <row r="8" spans="1:19" ht="12" x14ac:dyDescent="0.25">
      <c r="D8" s="90" t="s">
        <v>92</v>
      </c>
      <c r="E8" s="89" t="s">
        <v>89</v>
      </c>
      <c r="F8" s="88"/>
      <c r="G8" s="90" t="s">
        <v>92</v>
      </c>
      <c r="H8" s="89" t="s">
        <v>87</v>
      </c>
      <c r="I8" s="88"/>
      <c r="J8" s="88"/>
      <c r="K8" s="88"/>
      <c r="L8" s="90" t="s">
        <v>92</v>
      </c>
      <c r="M8" s="89" t="s">
        <v>85</v>
      </c>
      <c r="N8" s="88"/>
      <c r="O8" s="88"/>
      <c r="P8" s="90" t="s">
        <v>92</v>
      </c>
      <c r="Q8" s="89" t="s">
        <v>83</v>
      </c>
    </row>
    <row r="9" spans="1:19" x14ac:dyDescent="0.2">
      <c r="D9" s="8"/>
      <c r="E9" s="87"/>
      <c r="F9" s="88"/>
      <c r="G9" s="8"/>
      <c r="H9" s="87"/>
      <c r="I9" s="88"/>
      <c r="J9" s="88"/>
      <c r="K9" s="88"/>
      <c r="L9" s="8"/>
      <c r="M9" s="87"/>
      <c r="N9" s="88"/>
      <c r="O9" s="88"/>
      <c r="P9" s="8"/>
      <c r="Q9" s="87"/>
    </row>
    <row r="10" spans="1:19" ht="12" x14ac:dyDescent="0.25">
      <c r="D10" s="74"/>
      <c r="G10" s="151" t="s">
        <v>129</v>
      </c>
      <c r="H10" s="153"/>
      <c r="J10" s="86"/>
      <c r="K10" s="74"/>
      <c r="L10" s="151" t="s">
        <v>128</v>
      </c>
      <c r="M10" s="152"/>
      <c r="N10" s="153"/>
      <c r="P10" s="151" t="s">
        <v>127</v>
      </c>
      <c r="Q10" s="152"/>
      <c r="R10" s="153"/>
      <c r="S10" s="154" t="s">
        <v>126</v>
      </c>
    </row>
    <row r="11" spans="1:19" ht="12" x14ac:dyDescent="0.25">
      <c r="B11" s="85"/>
      <c r="C11" s="84"/>
      <c r="D11" s="82" t="s">
        <v>125</v>
      </c>
      <c r="E11" s="78" t="s">
        <v>125</v>
      </c>
      <c r="F11" s="74"/>
      <c r="G11" s="82" t="s">
        <v>125</v>
      </c>
      <c r="H11" s="78" t="s">
        <v>124</v>
      </c>
      <c r="I11" s="74"/>
      <c r="J11" s="83" t="s">
        <v>123</v>
      </c>
      <c r="K11" s="74"/>
      <c r="L11" s="82"/>
      <c r="M11" s="81"/>
      <c r="N11" s="78"/>
      <c r="O11" s="74"/>
      <c r="P11" s="80"/>
      <c r="Q11" s="79"/>
      <c r="R11" s="78"/>
      <c r="S11" s="155"/>
    </row>
    <row r="12" spans="1:19" ht="12" x14ac:dyDescent="0.25">
      <c r="B12" s="77" t="s">
        <v>122</v>
      </c>
      <c r="C12" s="76" t="s">
        <v>121</v>
      </c>
      <c r="D12" s="73" t="s">
        <v>120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56"/>
    </row>
    <row r="14" spans="1:19" x14ac:dyDescent="0.2">
      <c r="A14" s="9">
        <v>15</v>
      </c>
      <c r="B14" s="8" t="s">
        <v>17</v>
      </c>
      <c r="C14" s="9">
        <v>2011</v>
      </c>
      <c r="E14" s="17">
        <v>-43943870</v>
      </c>
      <c r="G14" s="17">
        <v>122066</v>
      </c>
      <c r="H14" s="17">
        <v>1830990</v>
      </c>
      <c r="J14" s="17">
        <v>-42112880</v>
      </c>
      <c r="M14" s="17">
        <v>76658</v>
      </c>
      <c r="N14" s="17">
        <v>-26446952</v>
      </c>
      <c r="Q14" s="17">
        <v>-38329</v>
      </c>
      <c r="R14" s="17">
        <v>13223476</v>
      </c>
    </row>
    <row r="15" spans="1:19" x14ac:dyDescent="0.2">
      <c r="A15" s="9">
        <v>16</v>
      </c>
      <c r="B15" s="8" t="s">
        <v>18</v>
      </c>
      <c r="C15" s="9">
        <v>2011</v>
      </c>
      <c r="E15" s="17">
        <v>-43943870</v>
      </c>
      <c r="G15" s="17">
        <v>122066</v>
      </c>
      <c r="H15" s="17">
        <v>1953056</v>
      </c>
      <c r="J15" s="17">
        <v>-41990814</v>
      </c>
      <c r="M15" s="17">
        <v>76658</v>
      </c>
      <c r="N15" s="17">
        <v>-26370294</v>
      </c>
      <c r="Q15" s="17">
        <v>-38329</v>
      </c>
      <c r="R15" s="17">
        <v>13185147</v>
      </c>
    </row>
    <row r="16" spans="1:19" x14ac:dyDescent="0.2">
      <c r="A16" s="9">
        <v>17</v>
      </c>
      <c r="B16" s="8" t="s">
        <v>19</v>
      </c>
      <c r="C16" s="9">
        <v>2011</v>
      </c>
      <c r="E16" s="17">
        <v>-43943870</v>
      </c>
      <c r="G16" s="17">
        <v>122066</v>
      </c>
      <c r="H16" s="17">
        <v>2075122</v>
      </c>
      <c r="J16" s="17">
        <v>-41868748</v>
      </c>
      <c r="M16" s="17">
        <v>76658</v>
      </c>
      <c r="N16" s="17">
        <v>-26293636</v>
      </c>
      <c r="Q16" s="17">
        <v>-38329</v>
      </c>
      <c r="R16" s="17">
        <v>13146818</v>
      </c>
    </row>
    <row r="17" spans="1:19" x14ac:dyDescent="0.2">
      <c r="A17" s="9">
        <v>18</v>
      </c>
      <c r="B17" s="8" t="s">
        <v>20</v>
      </c>
      <c r="C17" s="9">
        <v>2011</v>
      </c>
      <c r="E17" s="17">
        <v>-43943870</v>
      </c>
      <c r="G17" s="17">
        <v>122066</v>
      </c>
      <c r="H17" s="17">
        <v>2197188</v>
      </c>
      <c r="J17" s="17">
        <v>-41746682</v>
      </c>
      <c r="M17" s="17">
        <v>76658</v>
      </c>
      <c r="N17" s="17">
        <v>-26216978</v>
      </c>
      <c r="Q17" s="17">
        <v>-38329</v>
      </c>
      <c r="R17" s="17">
        <v>13108489</v>
      </c>
    </row>
    <row r="18" spans="1:19" x14ac:dyDescent="0.2">
      <c r="A18" s="9">
        <v>19</v>
      </c>
      <c r="B18" s="8" t="s">
        <v>21</v>
      </c>
      <c r="C18" s="9">
        <v>2011</v>
      </c>
      <c r="E18" s="17">
        <v>-43943870</v>
      </c>
      <c r="G18" s="17">
        <v>122066</v>
      </c>
      <c r="H18" s="17">
        <v>2319254</v>
      </c>
      <c r="J18" s="17">
        <v>-41624616</v>
      </c>
      <c r="M18" s="17">
        <v>76658</v>
      </c>
      <c r="N18" s="17">
        <v>-26140320</v>
      </c>
      <c r="Q18" s="17">
        <v>-38329</v>
      </c>
      <c r="R18" s="17">
        <v>13070160</v>
      </c>
    </row>
    <row r="19" spans="1:19" x14ac:dyDescent="0.2">
      <c r="A19" s="9">
        <v>20</v>
      </c>
      <c r="B19" s="8" t="s">
        <v>22</v>
      </c>
      <c r="C19" s="9">
        <v>2011</v>
      </c>
      <c r="E19" s="17">
        <v>-43943870</v>
      </c>
      <c r="G19" s="17">
        <v>122066</v>
      </c>
      <c r="H19" s="17">
        <v>2441320</v>
      </c>
      <c r="J19" s="17">
        <v>-41502550</v>
      </c>
      <c r="M19" s="17">
        <v>76658</v>
      </c>
      <c r="N19" s="17">
        <v>-26063662</v>
      </c>
      <c r="Q19" s="17">
        <v>-38329</v>
      </c>
      <c r="R19" s="17">
        <v>13031831</v>
      </c>
    </row>
    <row r="20" spans="1:19" x14ac:dyDescent="0.2">
      <c r="A20" s="9">
        <v>21</v>
      </c>
      <c r="B20" s="8" t="s">
        <v>23</v>
      </c>
      <c r="C20" s="9">
        <v>2011</v>
      </c>
      <c r="E20" s="17">
        <v>-43943870</v>
      </c>
      <c r="G20" s="17">
        <v>122066</v>
      </c>
      <c r="H20" s="17">
        <v>2563386</v>
      </c>
      <c r="J20" s="17">
        <v>-41380484</v>
      </c>
      <c r="M20" s="17">
        <v>76658</v>
      </c>
      <c r="N20" s="17">
        <v>-25987004</v>
      </c>
      <c r="Q20" s="17">
        <v>-38329</v>
      </c>
      <c r="R20" s="17">
        <v>12993502</v>
      </c>
    </row>
    <row r="21" spans="1:19" x14ac:dyDescent="0.2">
      <c r="A21" s="9">
        <v>22</v>
      </c>
      <c r="B21" s="8" t="s">
        <v>24</v>
      </c>
      <c r="C21" s="9">
        <v>2011</v>
      </c>
      <c r="E21" s="17">
        <v>-43943870</v>
      </c>
      <c r="G21" s="17">
        <v>122066</v>
      </c>
      <c r="H21" s="17">
        <v>2685452</v>
      </c>
      <c r="J21" s="17">
        <v>-41258418</v>
      </c>
      <c r="M21" s="17">
        <v>76658</v>
      </c>
      <c r="N21" s="17">
        <v>-25910346</v>
      </c>
      <c r="Q21" s="17">
        <v>-38329</v>
      </c>
      <c r="R21" s="17">
        <v>12955173</v>
      </c>
    </row>
    <row r="22" spans="1:19" x14ac:dyDescent="0.2">
      <c r="A22" s="9">
        <v>23</v>
      </c>
      <c r="B22" s="8" t="s">
        <v>25</v>
      </c>
      <c r="C22" s="9">
        <v>2011</v>
      </c>
      <c r="E22" s="17">
        <v>-43943870</v>
      </c>
      <c r="G22" s="17">
        <v>122066</v>
      </c>
      <c r="H22" s="17">
        <v>2807518</v>
      </c>
      <c r="J22" s="17">
        <v>-41136352</v>
      </c>
      <c r="M22" s="17">
        <v>76658</v>
      </c>
      <c r="N22" s="17">
        <v>-25833688</v>
      </c>
      <c r="Q22" s="17">
        <v>-38329</v>
      </c>
      <c r="R22" s="17">
        <v>12916844</v>
      </c>
    </row>
    <row r="23" spans="1:19" x14ac:dyDescent="0.2">
      <c r="A23" s="9">
        <v>24</v>
      </c>
      <c r="B23" s="8" t="s">
        <v>26</v>
      </c>
      <c r="C23" s="9">
        <v>2011</v>
      </c>
      <c r="E23" s="17">
        <v>-43943870</v>
      </c>
      <c r="G23" s="17">
        <v>122066</v>
      </c>
      <c r="H23" s="17">
        <v>2929584</v>
      </c>
      <c r="J23" s="17">
        <v>-41014286</v>
      </c>
      <c r="M23" s="17">
        <v>76658</v>
      </c>
      <c r="N23" s="17">
        <v>-25757030</v>
      </c>
      <c r="Q23" s="17">
        <v>-38329</v>
      </c>
      <c r="R23" s="17">
        <v>12878515</v>
      </c>
    </row>
    <row r="24" spans="1:19" x14ac:dyDescent="0.2">
      <c r="A24" s="9">
        <v>25</v>
      </c>
      <c r="B24" s="8" t="s">
        <v>27</v>
      </c>
      <c r="C24" s="9">
        <v>2011</v>
      </c>
      <c r="E24" s="17">
        <v>-43943870</v>
      </c>
      <c r="G24" s="17">
        <v>122066</v>
      </c>
      <c r="H24" s="17">
        <v>3051650</v>
      </c>
      <c r="J24" s="17">
        <v>-40892220</v>
      </c>
      <c r="M24" s="17">
        <v>76658</v>
      </c>
      <c r="N24" s="17">
        <v>-25680372</v>
      </c>
      <c r="Q24" s="17">
        <v>-38329</v>
      </c>
      <c r="R24" s="17">
        <v>12840186</v>
      </c>
    </row>
    <row r="25" spans="1:19" x14ac:dyDescent="0.2">
      <c r="A25" s="9">
        <v>26</v>
      </c>
      <c r="B25" s="8" t="s">
        <v>28</v>
      </c>
      <c r="C25" s="9">
        <v>2011</v>
      </c>
      <c r="E25" s="17">
        <v>-43943870</v>
      </c>
      <c r="G25" s="17">
        <v>122066</v>
      </c>
      <c r="H25" s="17">
        <v>3173716</v>
      </c>
      <c r="J25" s="17">
        <v>-40770154</v>
      </c>
      <c r="M25" s="17">
        <v>76658</v>
      </c>
      <c r="N25" s="17">
        <v>-25603714</v>
      </c>
      <c r="Q25" s="17">
        <v>-38329</v>
      </c>
      <c r="R25" s="17">
        <v>12801857</v>
      </c>
    </row>
    <row r="26" spans="1:19" ht="12" thickBot="1" x14ac:dyDescent="0.25">
      <c r="D26" s="65">
        <v>0</v>
      </c>
      <c r="G26" s="65">
        <v>1464792</v>
      </c>
      <c r="L26" s="65">
        <v>0</v>
      </c>
      <c r="M26" s="65">
        <v>919896</v>
      </c>
      <c r="P26" s="65">
        <v>0</v>
      </c>
      <c r="Q26" s="69">
        <v>-459948</v>
      </c>
      <c r="R26" s="68"/>
      <c r="S26" s="67">
        <v>-1192347.375243033</v>
      </c>
    </row>
    <row r="27" spans="1:19" ht="12" thickTop="1" x14ac:dyDescent="0.2"/>
    <row r="28" spans="1:19" x14ac:dyDescent="0.2">
      <c r="A28" s="9">
        <v>27</v>
      </c>
      <c r="B28" s="8" t="s">
        <v>17</v>
      </c>
      <c r="C28" s="9">
        <v>2012</v>
      </c>
      <c r="E28" s="17">
        <v>-43943870</v>
      </c>
      <c r="G28" s="17">
        <v>122066</v>
      </c>
      <c r="H28" s="17">
        <v>3295782</v>
      </c>
      <c r="J28" s="17">
        <v>-40648088</v>
      </c>
      <c r="M28" s="17">
        <v>76658</v>
      </c>
      <c r="N28" s="17">
        <v>-25527056</v>
      </c>
      <c r="Q28" s="17">
        <v>-38329</v>
      </c>
      <c r="R28" s="17">
        <v>12763528</v>
      </c>
    </row>
    <row r="29" spans="1:19" x14ac:dyDescent="0.2">
      <c r="A29" s="9">
        <v>28</v>
      </c>
      <c r="B29" s="8" t="s">
        <v>18</v>
      </c>
      <c r="C29" s="9">
        <v>2012</v>
      </c>
      <c r="E29" s="17">
        <v>-43943870</v>
      </c>
      <c r="G29" s="17">
        <v>122066</v>
      </c>
      <c r="H29" s="17">
        <v>3417848</v>
      </c>
      <c r="J29" s="17">
        <v>-40526022</v>
      </c>
      <c r="M29" s="17">
        <v>76658</v>
      </c>
      <c r="N29" s="17">
        <v>-25450398</v>
      </c>
      <c r="Q29" s="17">
        <v>-38329</v>
      </c>
      <c r="R29" s="17">
        <v>12725199</v>
      </c>
    </row>
    <row r="30" spans="1:19" x14ac:dyDescent="0.2">
      <c r="A30" s="9">
        <v>29</v>
      </c>
      <c r="B30" s="8" t="s">
        <v>19</v>
      </c>
      <c r="C30" s="9">
        <v>2012</v>
      </c>
      <c r="E30" s="17">
        <v>-43943870</v>
      </c>
      <c r="G30" s="17">
        <v>122066</v>
      </c>
      <c r="H30" s="17">
        <v>3539914</v>
      </c>
      <c r="J30" s="17">
        <v>-40403956</v>
      </c>
      <c r="M30" s="17">
        <v>76658</v>
      </c>
      <c r="N30" s="17">
        <v>-25373740</v>
      </c>
      <c r="Q30" s="17">
        <v>-38329</v>
      </c>
      <c r="R30" s="17">
        <v>12686870</v>
      </c>
    </row>
    <row r="31" spans="1:19" x14ac:dyDescent="0.2">
      <c r="A31" s="9">
        <v>30</v>
      </c>
      <c r="B31" s="8" t="s">
        <v>20</v>
      </c>
      <c r="C31" s="9">
        <v>2012</v>
      </c>
      <c r="E31" s="17">
        <v>-43943870</v>
      </c>
      <c r="G31" s="17">
        <v>122066</v>
      </c>
      <c r="H31" s="17">
        <v>3661980</v>
      </c>
      <c r="J31" s="17">
        <v>-40281890</v>
      </c>
      <c r="M31" s="17">
        <v>76658</v>
      </c>
      <c r="N31" s="17">
        <v>-25297082</v>
      </c>
      <c r="Q31" s="17">
        <v>-38329</v>
      </c>
      <c r="R31" s="17">
        <v>12648541</v>
      </c>
    </row>
    <row r="32" spans="1:19" x14ac:dyDescent="0.2">
      <c r="A32" s="9">
        <v>31</v>
      </c>
      <c r="B32" s="8" t="s">
        <v>21</v>
      </c>
      <c r="C32" s="9">
        <v>2012</v>
      </c>
      <c r="E32" s="17">
        <v>-43943870</v>
      </c>
      <c r="G32" s="17">
        <v>122066</v>
      </c>
      <c r="H32" s="17">
        <v>3784046</v>
      </c>
      <c r="J32" s="17">
        <v>-40159824</v>
      </c>
      <c r="M32" s="17">
        <v>76658</v>
      </c>
      <c r="N32" s="17">
        <v>-25220424</v>
      </c>
      <c r="Q32" s="17">
        <v>-38329</v>
      </c>
      <c r="R32" s="17">
        <v>12610212</v>
      </c>
    </row>
    <row r="33" spans="1:18" x14ac:dyDescent="0.2">
      <c r="A33" s="9">
        <v>32</v>
      </c>
      <c r="B33" s="8" t="s">
        <v>22</v>
      </c>
      <c r="C33" s="9">
        <v>2012</v>
      </c>
      <c r="E33" s="17">
        <v>-43943870</v>
      </c>
      <c r="G33" s="17">
        <v>122066</v>
      </c>
      <c r="H33" s="17">
        <v>3906112</v>
      </c>
      <c r="J33" s="17">
        <v>-40037758</v>
      </c>
      <c r="M33" s="17">
        <v>76658</v>
      </c>
      <c r="N33" s="17">
        <v>-25143766</v>
      </c>
      <c r="Q33" s="17">
        <v>-38329</v>
      </c>
      <c r="R33" s="17">
        <v>12571883</v>
      </c>
    </row>
    <row r="34" spans="1:18" x14ac:dyDescent="0.2">
      <c r="A34" s="9">
        <v>33</v>
      </c>
      <c r="B34" s="8" t="s">
        <v>23</v>
      </c>
      <c r="C34" s="9">
        <v>2012</v>
      </c>
      <c r="E34" s="17">
        <v>-43943870</v>
      </c>
      <c r="G34" s="17">
        <v>122066</v>
      </c>
      <c r="H34" s="17">
        <v>4028178</v>
      </c>
      <c r="J34" s="17">
        <v>-39915692</v>
      </c>
      <c r="M34" s="17">
        <v>76658</v>
      </c>
      <c r="N34" s="17">
        <v>-25067108</v>
      </c>
      <c r="Q34" s="17">
        <v>-38329</v>
      </c>
      <c r="R34" s="17">
        <v>12533554</v>
      </c>
    </row>
    <row r="35" spans="1:18" x14ac:dyDescent="0.2">
      <c r="A35" s="9">
        <v>34</v>
      </c>
      <c r="B35" s="8" t="s">
        <v>24</v>
      </c>
      <c r="C35" s="9">
        <v>2012</v>
      </c>
      <c r="E35" s="17">
        <v>-43943870</v>
      </c>
      <c r="G35" s="17">
        <v>122066</v>
      </c>
      <c r="H35" s="17">
        <v>4150244</v>
      </c>
      <c r="J35" s="17">
        <v>-39793626</v>
      </c>
      <c r="M35" s="17">
        <v>76658</v>
      </c>
      <c r="N35" s="17">
        <v>-24990450</v>
      </c>
      <c r="Q35" s="17">
        <v>-38329</v>
      </c>
      <c r="R35" s="17">
        <v>12495225</v>
      </c>
    </row>
    <row r="36" spans="1:18" x14ac:dyDescent="0.2">
      <c r="A36" s="9">
        <v>35</v>
      </c>
      <c r="B36" s="8" t="s">
        <v>25</v>
      </c>
      <c r="C36" s="9">
        <v>2012</v>
      </c>
      <c r="E36" s="17">
        <v>-43943870</v>
      </c>
      <c r="G36" s="17">
        <v>122066</v>
      </c>
      <c r="H36" s="17">
        <v>4272310</v>
      </c>
      <c r="J36" s="17">
        <v>-39671560</v>
      </c>
      <c r="M36" s="17">
        <v>76658</v>
      </c>
      <c r="N36" s="17">
        <v>-24913792</v>
      </c>
      <c r="Q36" s="17">
        <v>-38329</v>
      </c>
      <c r="R36" s="17">
        <v>12456896</v>
      </c>
    </row>
    <row r="37" spans="1:18" x14ac:dyDescent="0.2">
      <c r="A37" s="9">
        <v>36</v>
      </c>
      <c r="B37" s="8" t="s">
        <v>26</v>
      </c>
      <c r="C37" s="9">
        <v>2012</v>
      </c>
      <c r="E37" s="17">
        <v>-43943870</v>
      </c>
      <c r="G37" s="17">
        <v>122066</v>
      </c>
      <c r="H37" s="17">
        <v>4394376</v>
      </c>
      <c r="J37" s="17">
        <v>-39549494</v>
      </c>
      <c r="M37" s="17">
        <v>76658</v>
      </c>
      <c r="N37" s="17">
        <v>-24837134</v>
      </c>
      <c r="Q37" s="17">
        <v>-38329</v>
      </c>
      <c r="R37" s="17">
        <v>12418567</v>
      </c>
    </row>
    <row r="38" spans="1:18" x14ac:dyDescent="0.2">
      <c r="A38" s="9">
        <v>37</v>
      </c>
      <c r="B38" s="8" t="s">
        <v>27</v>
      </c>
      <c r="C38" s="9">
        <v>2012</v>
      </c>
      <c r="E38" s="17">
        <v>-43943870</v>
      </c>
      <c r="G38" s="17">
        <v>122066</v>
      </c>
      <c r="H38" s="17">
        <v>4516442</v>
      </c>
      <c r="J38" s="17">
        <v>-39427428</v>
      </c>
      <c r="M38" s="17">
        <v>76658</v>
      </c>
      <c r="N38" s="17">
        <v>-24760476</v>
      </c>
      <c r="Q38" s="17">
        <v>-38329</v>
      </c>
      <c r="R38" s="17">
        <v>12380238</v>
      </c>
    </row>
    <row r="39" spans="1:18" x14ac:dyDescent="0.2">
      <c r="A39" s="9">
        <v>38</v>
      </c>
      <c r="B39" s="8" t="s">
        <v>28</v>
      </c>
      <c r="C39" s="9">
        <v>2012</v>
      </c>
      <c r="E39" s="17">
        <v>-43943870</v>
      </c>
      <c r="G39" s="17">
        <v>122066</v>
      </c>
      <c r="H39" s="17">
        <v>4638508</v>
      </c>
      <c r="J39" s="17">
        <v>-39305362</v>
      </c>
      <c r="M39" s="17">
        <v>76658</v>
      </c>
      <c r="N39" s="17">
        <v>-24683818</v>
      </c>
      <c r="Q39" s="17">
        <v>-38329</v>
      </c>
      <c r="R39" s="17">
        <v>12341909</v>
      </c>
    </row>
    <row r="40" spans="1:18" ht="12" thickBot="1" x14ac:dyDescent="0.25">
      <c r="D40" s="65">
        <v>0</v>
      </c>
      <c r="G40" s="65">
        <v>1464792</v>
      </c>
      <c r="L40" s="65">
        <v>0</v>
      </c>
      <c r="M40" s="65">
        <v>919896</v>
      </c>
      <c r="P40" s="65">
        <v>0</v>
      </c>
      <c r="Q40" s="65">
        <v>-459948</v>
      </c>
    </row>
    <row r="41" spans="1:18" ht="12" thickTop="1" x14ac:dyDescent="0.2"/>
    <row r="42" spans="1:18" x14ac:dyDescent="0.2">
      <c r="A42" s="9">
        <v>39</v>
      </c>
      <c r="B42" s="8" t="s">
        <v>17</v>
      </c>
      <c r="C42" s="9">
        <v>2013</v>
      </c>
      <c r="E42" s="17">
        <v>-43943870</v>
      </c>
      <c r="G42" s="17">
        <v>122066</v>
      </c>
      <c r="H42" s="17">
        <v>4760574</v>
      </c>
      <c r="J42" s="17">
        <v>-39183296</v>
      </c>
      <c r="M42" s="17">
        <v>76658</v>
      </c>
      <c r="N42" s="17">
        <v>-24607160</v>
      </c>
      <c r="Q42" s="17">
        <v>-38329</v>
      </c>
      <c r="R42" s="17">
        <v>12303580</v>
      </c>
    </row>
    <row r="43" spans="1:18" x14ac:dyDescent="0.2">
      <c r="A43" s="9">
        <v>40</v>
      </c>
      <c r="B43" s="8" t="s">
        <v>18</v>
      </c>
      <c r="C43" s="9">
        <v>2013</v>
      </c>
      <c r="E43" s="17">
        <v>-43943870</v>
      </c>
      <c r="G43" s="17">
        <v>122066</v>
      </c>
      <c r="H43" s="17">
        <v>4882640</v>
      </c>
      <c r="J43" s="17">
        <v>-39061230</v>
      </c>
      <c r="M43" s="17">
        <v>76658</v>
      </c>
      <c r="N43" s="17">
        <v>-24530502</v>
      </c>
      <c r="Q43" s="17">
        <v>-38329</v>
      </c>
      <c r="R43" s="17">
        <v>12265251</v>
      </c>
    </row>
    <row r="44" spans="1:18" x14ac:dyDescent="0.2">
      <c r="A44" s="9">
        <v>41</v>
      </c>
      <c r="B44" s="8" t="s">
        <v>19</v>
      </c>
      <c r="C44" s="9">
        <v>2013</v>
      </c>
      <c r="E44" s="17">
        <v>-43943870</v>
      </c>
      <c r="G44" s="17">
        <v>122066</v>
      </c>
      <c r="H44" s="17">
        <v>5004706</v>
      </c>
      <c r="J44" s="17">
        <v>-38939164</v>
      </c>
      <c r="M44" s="17">
        <v>76658</v>
      </c>
      <c r="N44" s="17">
        <v>-24453844</v>
      </c>
      <c r="Q44" s="17">
        <v>-38329</v>
      </c>
      <c r="R44" s="17">
        <v>12226922</v>
      </c>
    </row>
    <row r="45" spans="1:18" x14ac:dyDescent="0.2">
      <c r="A45" s="9">
        <v>42</v>
      </c>
      <c r="B45" s="8" t="s">
        <v>20</v>
      </c>
      <c r="C45" s="9">
        <v>2013</v>
      </c>
      <c r="E45" s="17">
        <v>-43943870</v>
      </c>
      <c r="G45" s="17">
        <v>122066</v>
      </c>
      <c r="H45" s="17">
        <v>5126772</v>
      </c>
      <c r="J45" s="17">
        <v>-38817098</v>
      </c>
      <c r="M45" s="17">
        <v>76658</v>
      </c>
      <c r="N45" s="17">
        <v>-24377186</v>
      </c>
      <c r="Q45" s="17">
        <v>-38329</v>
      </c>
      <c r="R45" s="17">
        <v>12188593</v>
      </c>
    </row>
    <row r="46" spans="1:18" x14ac:dyDescent="0.2">
      <c r="A46" s="9">
        <v>43</v>
      </c>
      <c r="B46" s="8" t="s">
        <v>21</v>
      </c>
      <c r="C46" s="9">
        <v>2013</v>
      </c>
      <c r="E46" s="17">
        <v>-43943870</v>
      </c>
      <c r="G46" s="17">
        <v>122066</v>
      </c>
      <c r="H46" s="17">
        <v>5248838</v>
      </c>
      <c r="J46" s="17">
        <v>-38695032</v>
      </c>
      <c r="M46" s="17">
        <v>76658</v>
      </c>
      <c r="N46" s="17">
        <v>-24300528</v>
      </c>
      <c r="Q46" s="17">
        <v>-38329</v>
      </c>
      <c r="R46" s="17">
        <v>12150264</v>
      </c>
    </row>
    <row r="47" spans="1:18" x14ac:dyDescent="0.2">
      <c r="A47" s="9">
        <v>44</v>
      </c>
      <c r="B47" s="8" t="s">
        <v>22</v>
      </c>
      <c r="C47" s="9">
        <v>2013</v>
      </c>
      <c r="E47" s="17">
        <v>-43943870</v>
      </c>
      <c r="G47" s="17">
        <v>122066</v>
      </c>
      <c r="H47" s="17">
        <v>5370904</v>
      </c>
      <c r="J47" s="17">
        <v>-38572966</v>
      </c>
      <c r="M47" s="17">
        <v>76658</v>
      </c>
      <c r="N47" s="17">
        <v>-24223870</v>
      </c>
      <c r="Q47" s="17">
        <v>-38329</v>
      </c>
      <c r="R47" s="17">
        <v>12111935</v>
      </c>
    </row>
    <row r="48" spans="1:18" x14ac:dyDescent="0.2">
      <c r="A48" s="9">
        <v>45</v>
      </c>
      <c r="B48" s="8" t="s">
        <v>23</v>
      </c>
      <c r="C48" s="9">
        <v>2013</v>
      </c>
      <c r="E48" s="17">
        <v>-43943870</v>
      </c>
      <c r="G48" s="17">
        <v>122066</v>
      </c>
      <c r="H48" s="17">
        <v>5492970</v>
      </c>
      <c r="J48" s="17">
        <v>-38450900</v>
      </c>
      <c r="M48" s="17">
        <v>76658</v>
      </c>
      <c r="N48" s="17">
        <v>-24147212</v>
      </c>
      <c r="Q48" s="17">
        <v>-38329</v>
      </c>
      <c r="R48" s="17">
        <v>12073606</v>
      </c>
    </row>
    <row r="49" spans="1:19" x14ac:dyDescent="0.2">
      <c r="A49" s="9">
        <v>46</v>
      </c>
      <c r="B49" s="8" t="s">
        <v>24</v>
      </c>
      <c r="C49" s="9">
        <v>2013</v>
      </c>
      <c r="E49" s="17">
        <v>-43943870</v>
      </c>
      <c r="G49" s="17">
        <v>122066</v>
      </c>
      <c r="H49" s="17">
        <v>5615036</v>
      </c>
      <c r="J49" s="17">
        <v>-38328834</v>
      </c>
      <c r="M49" s="17">
        <v>76658</v>
      </c>
      <c r="N49" s="17">
        <v>-24070554</v>
      </c>
      <c r="Q49" s="17">
        <v>-38329</v>
      </c>
      <c r="R49" s="17">
        <v>12035277</v>
      </c>
    </row>
    <row r="50" spans="1:19" x14ac:dyDescent="0.2">
      <c r="A50" s="9">
        <v>47</v>
      </c>
      <c r="B50" s="8" t="s">
        <v>25</v>
      </c>
      <c r="C50" s="9">
        <v>2013</v>
      </c>
      <c r="E50" s="17">
        <v>-43943870</v>
      </c>
      <c r="G50" s="17">
        <v>122066</v>
      </c>
      <c r="H50" s="17">
        <v>5737102</v>
      </c>
      <c r="J50" s="17">
        <v>-38206768</v>
      </c>
      <c r="M50" s="17">
        <v>76658</v>
      </c>
      <c r="N50" s="17">
        <v>-23993896</v>
      </c>
      <c r="Q50" s="17">
        <v>-38329</v>
      </c>
      <c r="R50" s="17">
        <v>11996948</v>
      </c>
    </row>
    <row r="51" spans="1:19" x14ac:dyDescent="0.2">
      <c r="A51" s="9">
        <v>48</v>
      </c>
      <c r="B51" s="8" t="s">
        <v>26</v>
      </c>
      <c r="C51" s="9">
        <v>2013</v>
      </c>
      <c r="E51" s="17">
        <v>-43943870</v>
      </c>
      <c r="G51" s="17">
        <v>122066</v>
      </c>
      <c r="H51" s="17">
        <v>5859168</v>
      </c>
      <c r="J51" s="17">
        <v>-38084702</v>
      </c>
      <c r="M51" s="17">
        <v>76658</v>
      </c>
      <c r="N51" s="17">
        <v>-23917238</v>
      </c>
      <c r="Q51" s="17">
        <v>-38329</v>
      </c>
      <c r="R51" s="17">
        <v>11958619</v>
      </c>
    </row>
    <row r="52" spans="1:19" x14ac:dyDescent="0.2">
      <c r="A52" s="9">
        <v>49</v>
      </c>
      <c r="B52" s="8" t="s">
        <v>27</v>
      </c>
      <c r="C52" s="9">
        <v>2013</v>
      </c>
      <c r="E52" s="17">
        <v>-43943870</v>
      </c>
      <c r="G52" s="17">
        <v>122066</v>
      </c>
      <c r="H52" s="17">
        <v>5981234</v>
      </c>
      <c r="J52" s="17">
        <v>-37962636</v>
      </c>
      <c r="M52" s="17">
        <v>76658</v>
      </c>
      <c r="N52" s="17">
        <v>-23840580</v>
      </c>
      <c r="Q52" s="17">
        <v>-38329</v>
      </c>
      <c r="R52" s="17">
        <v>11920290</v>
      </c>
    </row>
    <row r="53" spans="1:19" x14ac:dyDescent="0.2">
      <c r="A53" s="9">
        <v>50</v>
      </c>
      <c r="B53" s="8" t="s">
        <v>28</v>
      </c>
      <c r="C53" s="9">
        <v>2013</v>
      </c>
      <c r="E53" s="17">
        <v>-43943870</v>
      </c>
      <c r="G53" s="17">
        <v>122066</v>
      </c>
      <c r="H53" s="17">
        <v>6103300</v>
      </c>
      <c r="J53" s="17">
        <v>-37840570</v>
      </c>
      <c r="M53" s="17">
        <v>76658</v>
      </c>
      <c r="N53" s="17">
        <v>-23763922</v>
      </c>
      <c r="Q53" s="17">
        <v>-38329</v>
      </c>
      <c r="R53" s="17">
        <v>11881961</v>
      </c>
    </row>
    <row r="54" spans="1:19" ht="12" thickBot="1" x14ac:dyDescent="0.25">
      <c r="D54" s="65">
        <v>0</v>
      </c>
      <c r="G54" s="65">
        <v>1464792</v>
      </c>
      <c r="L54" s="65">
        <v>0</v>
      </c>
      <c r="M54" s="65">
        <v>919896</v>
      </c>
      <c r="P54" s="65">
        <v>0</v>
      </c>
      <c r="Q54" s="65">
        <v>-459948</v>
      </c>
    </row>
    <row r="55" spans="1:19" ht="12" thickTop="1" x14ac:dyDescent="0.2"/>
    <row r="56" spans="1:19" x14ac:dyDescent="0.2">
      <c r="A56" s="9">
        <v>51</v>
      </c>
      <c r="B56" s="8" t="s">
        <v>17</v>
      </c>
      <c r="C56" s="9">
        <v>2014</v>
      </c>
      <c r="E56" s="17">
        <v>-43943870</v>
      </c>
      <c r="G56" s="17">
        <v>122066</v>
      </c>
      <c r="H56" s="17">
        <v>6225366</v>
      </c>
      <c r="J56" s="17">
        <v>-37718504</v>
      </c>
      <c r="M56" s="17">
        <v>76658</v>
      </c>
      <c r="N56" s="17">
        <v>-23687264</v>
      </c>
      <c r="Q56" s="17">
        <v>-38329</v>
      </c>
      <c r="R56" s="17">
        <v>11843632</v>
      </c>
      <c r="S56" s="66">
        <v>-99362.281270252759</v>
      </c>
    </row>
    <row r="57" spans="1:19" x14ac:dyDescent="0.2">
      <c r="A57" s="9">
        <v>52</v>
      </c>
      <c r="B57" s="8" t="s">
        <v>18</v>
      </c>
      <c r="C57" s="9">
        <v>2014</v>
      </c>
      <c r="E57" s="17">
        <v>-43943870</v>
      </c>
      <c r="G57" s="17">
        <v>122066</v>
      </c>
      <c r="H57" s="17">
        <v>6347432</v>
      </c>
      <c r="J57" s="17">
        <v>-37596438</v>
      </c>
      <c r="M57" s="17">
        <v>76658</v>
      </c>
      <c r="N57" s="17">
        <v>-23610606</v>
      </c>
      <c r="Q57" s="17">
        <v>-38329</v>
      </c>
      <c r="R57" s="17">
        <v>11805303</v>
      </c>
      <c r="S57" s="66">
        <v>-99362.281270252759</v>
      </c>
    </row>
    <row r="58" spans="1:19" x14ac:dyDescent="0.2">
      <c r="A58" s="9">
        <v>53</v>
      </c>
      <c r="B58" s="8" t="s">
        <v>19</v>
      </c>
      <c r="C58" s="9">
        <v>2014</v>
      </c>
      <c r="E58" s="17">
        <v>-43943870</v>
      </c>
      <c r="G58" s="17">
        <v>122066</v>
      </c>
      <c r="H58" s="17">
        <v>6469498</v>
      </c>
      <c r="J58" s="17">
        <v>-37474372</v>
      </c>
      <c r="M58" s="17">
        <v>76658</v>
      </c>
      <c r="N58" s="17">
        <v>-23533948</v>
      </c>
      <c r="Q58" s="17">
        <v>-38329</v>
      </c>
      <c r="R58" s="17">
        <v>11766974</v>
      </c>
      <c r="S58" s="66">
        <v>-99362.281270252759</v>
      </c>
    </row>
    <row r="59" spans="1:19" x14ac:dyDescent="0.2">
      <c r="A59" s="9">
        <v>54</v>
      </c>
      <c r="B59" s="8" t="s">
        <v>20</v>
      </c>
      <c r="C59" s="9">
        <v>2014</v>
      </c>
      <c r="E59" s="17">
        <v>-43943870</v>
      </c>
      <c r="G59" s="17">
        <v>122066</v>
      </c>
      <c r="H59" s="17">
        <v>6591564</v>
      </c>
      <c r="J59" s="17">
        <v>-37352306</v>
      </c>
      <c r="M59" s="17">
        <v>76658</v>
      </c>
      <c r="N59" s="17">
        <v>-23457290</v>
      </c>
      <c r="Q59" s="17">
        <v>-38329</v>
      </c>
      <c r="R59" s="17">
        <v>11728645</v>
      </c>
      <c r="S59" s="66">
        <v>-99362.281270252759</v>
      </c>
    </row>
    <row r="60" spans="1:19" x14ac:dyDescent="0.2">
      <c r="A60" s="9">
        <v>55</v>
      </c>
      <c r="B60" s="8" t="s">
        <v>21</v>
      </c>
      <c r="C60" s="9">
        <v>2014</v>
      </c>
      <c r="E60" s="17">
        <v>-43943870</v>
      </c>
      <c r="G60" s="17">
        <v>122066</v>
      </c>
      <c r="H60" s="17">
        <v>6713630</v>
      </c>
      <c r="J60" s="17">
        <v>-37230240</v>
      </c>
      <c r="M60" s="17">
        <v>76658</v>
      </c>
      <c r="N60" s="17">
        <v>-23380632</v>
      </c>
      <c r="Q60" s="17">
        <v>-38329</v>
      </c>
      <c r="R60" s="17">
        <v>11690316</v>
      </c>
      <c r="S60" s="66">
        <v>-99362.281270252759</v>
      </c>
    </row>
    <row r="61" spans="1:19" x14ac:dyDescent="0.2">
      <c r="A61" s="9">
        <v>56</v>
      </c>
      <c r="B61" s="8" t="s">
        <v>22</v>
      </c>
      <c r="C61" s="9">
        <v>2014</v>
      </c>
      <c r="E61" s="17">
        <v>-43943870</v>
      </c>
      <c r="G61" s="17">
        <v>122066</v>
      </c>
      <c r="H61" s="17">
        <v>6835696</v>
      </c>
      <c r="J61" s="17">
        <v>-37108174</v>
      </c>
      <c r="M61" s="17">
        <v>76658</v>
      </c>
      <c r="N61" s="17">
        <v>-23303974</v>
      </c>
      <c r="Q61" s="17">
        <v>-38329</v>
      </c>
      <c r="R61" s="17">
        <v>11651987</v>
      </c>
      <c r="S61" s="66">
        <v>-99362.281270252759</v>
      </c>
    </row>
    <row r="62" spans="1:19" x14ac:dyDescent="0.2">
      <c r="A62" s="9">
        <v>57</v>
      </c>
      <c r="B62" s="8" t="s">
        <v>23</v>
      </c>
      <c r="C62" s="9">
        <v>2014</v>
      </c>
      <c r="E62" s="17">
        <v>-43943870</v>
      </c>
      <c r="G62" s="17">
        <v>122066</v>
      </c>
      <c r="H62" s="17">
        <v>6957762</v>
      </c>
      <c r="J62" s="17">
        <v>-36986108</v>
      </c>
      <c r="M62" s="17">
        <v>76658</v>
      </c>
      <c r="N62" s="17">
        <v>-23227316</v>
      </c>
      <c r="Q62" s="17">
        <v>-38329</v>
      </c>
      <c r="R62" s="17">
        <v>11613658</v>
      </c>
      <c r="S62" s="66">
        <v>-99362.281270252759</v>
      </c>
    </row>
    <row r="63" spans="1:19" x14ac:dyDescent="0.2">
      <c r="A63" s="9">
        <v>58</v>
      </c>
      <c r="B63" s="8" t="s">
        <v>24</v>
      </c>
      <c r="C63" s="9">
        <v>2014</v>
      </c>
      <c r="E63" s="17">
        <v>-43943870</v>
      </c>
      <c r="G63" s="17">
        <v>122066</v>
      </c>
      <c r="H63" s="17">
        <v>7079828</v>
      </c>
      <c r="J63" s="17">
        <v>-36864042</v>
      </c>
      <c r="M63" s="17">
        <v>76658</v>
      </c>
      <c r="N63" s="17">
        <v>-23150658</v>
      </c>
      <c r="Q63" s="17">
        <v>-38329</v>
      </c>
      <c r="R63" s="17">
        <v>11575329</v>
      </c>
      <c r="S63" s="66">
        <v>-99362.281270252759</v>
      </c>
    </row>
    <row r="64" spans="1:19" x14ac:dyDescent="0.2">
      <c r="A64" s="9">
        <v>59</v>
      </c>
      <c r="B64" s="8" t="s">
        <v>25</v>
      </c>
      <c r="C64" s="9">
        <v>2014</v>
      </c>
      <c r="E64" s="17">
        <v>-43943870</v>
      </c>
      <c r="G64" s="17">
        <v>122066</v>
      </c>
      <c r="H64" s="17">
        <v>7201894</v>
      </c>
      <c r="J64" s="17">
        <v>-36741976</v>
      </c>
      <c r="M64" s="17">
        <v>76658</v>
      </c>
      <c r="N64" s="17">
        <v>-23074000</v>
      </c>
      <c r="Q64" s="17">
        <v>-38329</v>
      </c>
      <c r="R64" s="17">
        <v>11537000</v>
      </c>
      <c r="S64" s="66">
        <v>-99362.281270252759</v>
      </c>
    </row>
    <row r="65" spans="1:19" x14ac:dyDescent="0.2">
      <c r="A65" s="9">
        <v>60</v>
      </c>
      <c r="B65" s="8" t="s">
        <v>26</v>
      </c>
      <c r="C65" s="9">
        <v>2014</v>
      </c>
      <c r="E65" s="17">
        <v>-43943870</v>
      </c>
      <c r="G65" s="17">
        <v>122066</v>
      </c>
      <c r="H65" s="17">
        <v>7323960</v>
      </c>
      <c r="J65" s="17">
        <v>-36619910</v>
      </c>
      <c r="M65" s="17">
        <v>76658</v>
      </c>
      <c r="N65" s="17">
        <v>-22997342</v>
      </c>
      <c r="Q65" s="17">
        <v>-38329</v>
      </c>
      <c r="R65" s="17">
        <v>11498671</v>
      </c>
      <c r="S65" s="66">
        <v>-99362.281270252759</v>
      </c>
    </row>
    <row r="66" spans="1:19" x14ac:dyDescent="0.2">
      <c r="A66" s="9">
        <v>61</v>
      </c>
      <c r="B66" s="8" t="s">
        <v>27</v>
      </c>
      <c r="C66" s="9">
        <v>2014</v>
      </c>
      <c r="E66" s="17">
        <v>-43943870</v>
      </c>
      <c r="G66" s="17">
        <v>122066</v>
      </c>
      <c r="H66" s="17">
        <v>7446026</v>
      </c>
      <c r="J66" s="17">
        <v>-36497844</v>
      </c>
      <c r="M66" s="17">
        <v>76658</v>
      </c>
      <c r="N66" s="17">
        <v>-22920684</v>
      </c>
      <c r="Q66" s="17">
        <v>-38329</v>
      </c>
      <c r="R66" s="17">
        <v>11460342</v>
      </c>
      <c r="S66" s="66">
        <v>-99362.281270252759</v>
      </c>
    </row>
    <row r="67" spans="1:19" x14ac:dyDescent="0.2">
      <c r="A67" s="9">
        <v>62</v>
      </c>
      <c r="B67" s="8" t="s">
        <v>28</v>
      </c>
      <c r="C67" s="9">
        <v>2014</v>
      </c>
      <c r="E67" s="17">
        <v>-43943870</v>
      </c>
      <c r="G67" s="17">
        <v>122066</v>
      </c>
      <c r="H67" s="17">
        <v>7568092</v>
      </c>
      <c r="J67" s="17">
        <v>-36375778</v>
      </c>
      <c r="M67" s="17">
        <v>76658</v>
      </c>
      <c r="N67" s="17">
        <v>-22844026</v>
      </c>
      <c r="Q67" s="17">
        <v>-38329</v>
      </c>
      <c r="R67" s="17">
        <v>11422013</v>
      </c>
      <c r="S67" s="66">
        <v>-99362.281270252759</v>
      </c>
    </row>
    <row r="68" spans="1:19" ht="12" thickBot="1" x14ac:dyDescent="0.25">
      <c r="D68" s="65">
        <v>0</v>
      </c>
      <c r="G68" s="65">
        <v>1464792</v>
      </c>
      <c r="L68" s="65">
        <v>0</v>
      </c>
      <c r="M68" s="65">
        <v>919896</v>
      </c>
      <c r="P68" s="65">
        <v>0</v>
      </c>
      <c r="Q68" s="65">
        <v>-459948</v>
      </c>
      <c r="S68" s="65">
        <v>-1192347.375243033</v>
      </c>
    </row>
    <row r="69" spans="1:19" ht="12" thickTop="1" x14ac:dyDescent="0.2"/>
    <row r="70" spans="1:19" x14ac:dyDescent="0.2">
      <c r="A70" s="9">
        <v>63</v>
      </c>
      <c r="B70" s="8" t="s">
        <v>17</v>
      </c>
      <c r="C70" s="9">
        <v>2015</v>
      </c>
      <c r="E70" s="17">
        <v>-43943870</v>
      </c>
      <c r="G70" s="17">
        <v>122066</v>
      </c>
      <c r="H70" s="17">
        <v>7690158</v>
      </c>
      <c r="J70" s="17">
        <v>-36253712</v>
      </c>
      <c r="M70" s="17">
        <v>76658</v>
      </c>
      <c r="N70" s="17">
        <v>-22767368</v>
      </c>
      <c r="Q70" s="17">
        <v>-38329</v>
      </c>
      <c r="R70" s="17">
        <v>11383684</v>
      </c>
      <c r="S70" s="66">
        <v>-99362.281270252759</v>
      </c>
    </row>
    <row r="71" spans="1:19" x14ac:dyDescent="0.2">
      <c r="A71" s="9">
        <v>64</v>
      </c>
      <c r="B71" s="8" t="s">
        <v>18</v>
      </c>
      <c r="C71" s="9">
        <v>2015</v>
      </c>
      <c r="E71" s="17">
        <v>-43943870</v>
      </c>
      <c r="G71" s="17">
        <v>122066</v>
      </c>
      <c r="H71" s="17">
        <v>7812224</v>
      </c>
      <c r="J71" s="17">
        <v>-36131646</v>
      </c>
      <c r="M71" s="17">
        <v>76658</v>
      </c>
      <c r="N71" s="17">
        <v>-22690710</v>
      </c>
      <c r="Q71" s="17">
        <v>-38329</v>
      </c>
      <c r="R71" s="17">
        <v>11345355</v>
      </c>
      <c r="S71" s="66">
        <v>-99362.281270252759</v>
      </c>
    </row>
    <row r="72" spans="1:19" x14ac:dyDescent="0.2">
      <c r="A72" s="9">
        <v>65</v>
      </c>
      <c r="B72" s="8" t="s">
        <v>19</v>
      </c>
      <c r="C72" s="9">
        <v>2015</v>
      </c>
      <c r="E72" s="17">
        <v>-43943870</v>
      </c>
      <c r="G72" s="17">
        <v>122066</v>
      </c>
      <c r="H72" s="17">
        <v>7934290</v>
      </c>
      <c r="J72" s="17">
        <v>-36009580</v>
      </c>
      <c r="M72" s="17">
        <v>76658</v>
      </c>
      <c r="N72" s="17">
        <v>-22614052</v>
      </c>
      <c r="Q72" s="17">
        <v>-38329</v>
      </c>
      <c r="R72" s="17">
        <v>11307026</v>
      </c>
      <c r="S72" s="66">
        <v>-99362.281270252759</v>
      </c>
    </row>
    <row r="73" spans="1:19" x14ac:dyDescent="0.2">
      <c r="A73" s="9">
        <v>66</v>
      </c>
      <c r="B73" s="8" t="s">
        <v>20</v>
      </c>
      <c r="C73" s="9">
        <v>2015</v>
      </c>
      <c r="E73" s="17">
        <v>-43943870</v>
      </c>
      <c r="G73" s="17">
        <v>122066</v>
      </c>
      <c r="H73" s="17">
        <v>8056356</v>
      </c>
      <c r="J73" s="17">
        <v>-35887514</v>
      </c>
      <c r="M73" s="17">
        <v>76658</v>
      </c>
      <c r="N73" s="17">
        <v>-22537394</v>
      </c>
      <c r="Q73" s="17">
        <v>-38329</v>
      </c>
      <c r="R73" s="17">
        <v>11268697</v>
      </c>
      <c r="S73" s="66">
        <v>-99362.281270252759</v>
      </c>
    </row>
    <row r="74" spans="1:19" x14ac:dyDescent="0.2">
      <c r="A74" s="9">
        <v>67</v>
      </c>
      <c r="B74" s="8" t="s">
        <v>21</v>
      </c>
      <c r="C74" s="9">
        <v>2015</v>
      </c>
      <c r="E74" s="17">
        <v>-43943870</v>
      </c>
      <c r="G74" s="17">
        <v>122066</v>
      </c>
      <c r="H74" s="17">
        <v>8178422</v>
      </c>
      <c r="J74" s="17">
        <v>-35765448</v>
      </c>
      <c r="M74" s="17">
        <v>76658</v>
      </c>
      <c r="N74" s="17">
        <v>-22460736</v>
      </c>
      <c r="Q74" s="17">
        <v>-38329</v>
      </c>
      <c r="R74" s="17">
        <v>11230368</v>
      </c>
      <c r="S74" s="66">
        <v>-99362.281270252759</v>
      </c>
    </row>
    <row r="75" spans="1:19" x14ac:dyDescent="0.2">
      <c r="A75" s="9">
        <v>68</v>
      </c>
      <c r="B75" s="8" t="s">
        <v>22</v>
      </c>
      <c r="C75" s="9">
        <v>2015</v>
      </c>
      <c r="E75" s="17">
        <v>-43943870</v>
      </c>
      <c r="G75" s="17">
        <v>122066</v>
      </c>
      <c r="H75" s="17">
        <v>8300488</v>
      </c>
      <c r="J75" s="17">
        <v>-35643382</v>
      </c>
      <c r="M75" s="17">
        <v>76658</v>
      </c>
      <c r="N75" s="17">
        <v>-22384078</v>
      </c>
      <c r="Q75" s="17">
        <v>-38329</v>
      </c>
      <c r="R75" s="17">
        <v>11192039</v>
      </c>
      <c r="S75" s="66">
        <v>-99362.281270252759</v>
      </c>
    </row>
    <row r="76" spans="1:19" x14ac:dyDescent="0.2">
      <c r="A76" s="9">
        <v>69</v>
      </c>
      <c r="B76" s="8" t="s">
        <v>23</v>
      </c>
      <c r="C76" s="9">
        <v>2015</v>
      </c>
      <c r="E76" s="17">
        <v>-43943870</v>
      </c>
      <c r="G76" s="17">
        <v>122066</v>
      </c>
      <c r="H76" s="17">
        <v>8422554</v>
      </c>
      <c r="J76" s="17">
        <v>-35521316</v>
      </c>
      <c r="M76" s="17">
        <v>76658</v>
      </c>
      <c r="N76" s="17">
        <v>-22307420</v>
      </c>
      <c r="Q76" s="17">
        <v>-38329</v>
      </c>
      <c r="R76" s="17">
        <v>11153710</v>
      </c>
      <c r="S76" s="66">
        <v>-99362.281270252759</v>
      </c>
    </row>
    <row r="77" spans="1:19" x14ac:dyDescent="0.2">
      <c r="A77" s="9">
        <v>70</v>
      </c>
      <c r="B77" s="8" t="s">
        <v>24</v>
      </c>
      <c r="C77" s="9">
        <v>2015</v>
      </c>
      <c r="E77" s="17">
        <v>-43943870</v>
      </c>
      <c r="G77" s="17">
        <v>122066</v>
      </c>
      <c r="H77" s="17">
        <v>8544620</v>
      </c>
      <c r="J77" s="17">
        <v>-35399250</v>
      </c>
      <c r="M77" s="17">
        <v>76658</v>
      </c>
      <c r="N77" s="17">
        <v>-22230762</v>
      </c>
      <c r="Q77" s="17">
        <v>-38329</v>
      </c>
      <c r="R77" s="17">
        <v>11115381</v>
      </c>
      <c r="S77" s="66">
        <v>-99362.281270252759</v>
      </c>
    </row>
    <row r="78" spans="1:19" x14ac:dyDescent="0.2">
      <c r="A78" s="9">
        <v>71</v>
      </c>
      <c r="B78" s="8" t="s">
        <v>25</v>
      </c>
      <c r="C78" s="9">
        <v>2015</v>
      </c>
      <c r="E78" s="17">
        <v>-43943870</v>
      </c>
      <c r="G78" s="17">
        <v>122066</v>
      </c>
      <c r="H78" s="17">
        <v>8666686</v>
      </c>
      <c r="J78" s="17">
        <v>-35277184</v>
      </c>
      <c r="M78" s="17">
        <v>76658</v>
      </c>
      <c r="N78" s="17">
        <v>-22154104</v>
      </c>
      <c r="Q78" s="17">
        <v>-38329</v>
      </c>
      <c r="R78" s="17">
        <v>11077052</v>
      </c>
      <c r="S78" s="66">
        <v>-99362.281270252759</v>
      </c>
    </row>
    <row r="79" spans="1:19" x14ac:dyDescent="0.2">
      <c r="A79" s="9">
        <v>72</v>
      </c>
      <c r="B79" s="8" t="s">
        <v>26</v>
      </c>
      <c r="C79" s="9">
        <v>2015</v>
      </c>
      <c r="E79" s="17">
        <v>-43943870</v>
      </c>
      <c r="G79" s="17">
        <v>122066</v>
      </c>
      <c r="H79" s="17">
        <v>8788752</v>
      </c>
      <c r="J79" s="17">
        <v>-35155118</v>
      </c>
      <c r="M79" s="17">
        <v>76658</v>
      </c>
      <c r="N79" s="17">
        <v>-22077446</v>
      </c>
      <c r="Q79" s="17">
        <v>-38329</v>
      </c>
      <c r="R79" s="17">
        <v>11038723</v>
      </c>
      <c r="S79" s="66">
        <v>-99362.281270252759</v>
      </c>
    </row>
    <row r="80" spans="1:19" x14ac:dyDescent="0.2">
      <c r="A80" s="9">
        <v>73</v>
      </c>
      <c r="B80" s="8" t="s">
        <v>27</v>
      </c>
      <c r="C80" s="9">
        <v>2015</v>
      </c>
      <c r="E80" s="17">
        <v>-43943870</v>
      </c>
      <c r="G80" s="17">
        <v>122066</v>
      </c>
      <c r="H80" s="17">
        <v>8910818</v>
      </c>
      <c r="J80" s="17">
        <v>-35033052</v>
      </c>
      <c r="M80" s="17">
        <v>76658</v>
      </c>
      <c r="N80" s="17">
        <v>-22000788</v>
      </c>
      <c r="Q80" s="17">
        <v>-38329</v>
      </c>
      <c r="R80" s="17">
        <v>11000394</v>
      </c>
      <c r="S80" s="66">
        <v>-99362.281270252759</v>
      </c>
    </row>
    <row r="81" spans="1:19" x14ac:dyDescent="0.2">
      <c r="A81" s="9">
        <v>74</v>
      </c>
      <c r="B81" s="8" t="s">
        <v>28</v>
      </c>
      <c r="C81" s="9">
        <v>2015</v>
      </c>
      <c r="E81" s="17">
        <v>-43943870</v>
      </c>
      <c r="G81" s="17">
        <v>122066</v>
      </c>
      <c r="H81" s="17">
        <v>9032884</v>
      </c>
      <c r="J81" s="17">
        <v>-34910986</v>
      </c>
      <c r="M81" s="17">
        <v>76658</v>
      </c>
      <c r="N81" s="17">
        <v>-21924130</v>
      </c>
      <c r="Q81" s="17">
        <v>-38329</v>
      </c>
      <c r="R81" s="17">
        <v>10962065</v>
      </c>
      <c r="S81" s="66">
        <v>-99362.281270252759</v>
      </c>
    </row>
    <row r="82" spans="1:19" ht="12" thickBot="1" x14ac:dyDescent="0.25">
      <c r="D82" s="65">
        <v>0</v>
      </c>
      <c r="G82" s="65">
        <v>1464792</v>
      </c>
      <c r="L82" s="65">
        <v>0</v>
      </c>
      <c r="M82" s="65">
        <v>919896</v>
      </c>
      <c r="P82" s="65">
        <v>0</v>
      </c>
      <c r="Q82" s="65">
        <v>-459948</v>
      </c>
      <c r="S82" s="65">
        <v>-1192347.375243033</v>
      </c>
    </row>
    <row r="83" spans="1:19" ht="12" thickTop="1" x14ac:dyDescent="0.2"/>
    <row r="84" spans="1:19" x14ac:dyDescent="0.2">
      <c r="A84" s="9">
        <v>75</v>
      </c>
      <c r="B84" s="8" t="s">
        <v>17</v>
      </c>
      <c r="C84" s="9">
        <v>2016</v>
      </c>
      <c r="E84" s="17">
        <v>-43943870</v>
      </c>
      <c r="G84" s="17">
        <v>122066</v>
      </c>
      <c r="H84" s="17">
        <v>9154950</v>
      </c>
      <c r="J84" s="17">
        <v>-34788920</v>
      </c>
      <c r="M84" s="17">
        <v>76658</v>
      </c>
      <c r="N84" s="17">
        <v>-21847472</v>
      </c>
      <c r="Q84" s="17">
        <v>-38329</v>
      </c>
      <c r="R84" s="17">
        <v>10923736</v>
      </c>
      <c r="S84" s="66">
        <v>-99362.281270252759</v>
      </c>
    </row>
    <row r="85" spans="1:19" x14ac:dyDescent="0.2">
      <c r="A85" s="9">
        <v>76</v>
      </c>
      <c r="B85" s="8" t="s">
        <v>18</v>
      </c>
      <c r="C85" s="9">
        <v>2016</v>
      </c>
      <c r="E85" s="17">
        <v>-43943870</v>
      </c>
      <c r="G85" s="17">
        <v>122066</v>
      </c>
      <c r="H85" s="17">
        <v>9277016</v>
      </c>
      <c r="J85" s="17">
        <v>-34666854</v>
      </c>
      <c r="M85" s="17">
        <v>76658</v>
      </c>
      <c r="N85" s="17">
        <v>-21770814</v>
      </c>
      <c r="Q85" s="17">
        <v>-38329</v>
      </c>
      <c r="R85" s="17">
        <v>10885407</v>
      </c>
      <c r="S85" s="66">
        <v>-99362.281270252759</v>
      </c>
    </row>
    <row r="86" spans="1:19" x14ac:dyDescent="0.2">
      <c r="A86" s="9">
        <v>77</v>
      </c>
      <c r="B86" s="8" t="s">
        <v>19</v>
      </c>
      <c r="C86" s="9">
        <v>2016</v>
      </c>
      <c r="E86" s="17">
        <v>-43943870</v>
      </c>
      <c r="G86" s="17">
        <v>122066</v>
      </c>
      <c r="H86" s="17">
        <v>9399082</v>
      </c>
      <c r="J86" s="17">
        <v>-34544788</v>
      </c>
      <c r="M86" s="17">
        <v>76658</v>
      </c>
      <c r="N86" s="17">
        <v>-21694156</v>
      </c>
      <c r="Q86" s="17">
        <v>-38329</v>
      </c>
      <c r="R86" s="17">
        <v>10847078</v>
      </c>
      <c r="S86" s="66">
        <v>-99362.281270252759</v>
      </c>
    </row>
    <row r="87" spans="1:19" x14ac:dyDescent="0.2">
      <c r="A87" s="9">
        <v>78</v>
      </c>
      <c r="B87" s="8" t="s">
        <v>20</v>
      </c>
      <c r="C87" s="9">
        <v>2016</v>
      </c>
      <c r="E87" s="17">
        <v>-43943870</v>
      </c>
      <c r="G87" s="17">
        <v>122066</v>
      </c>
      <c r="H87" s="17">
        <v>9521148</v>
      </c>
      <c r="J87" s="17">
        <v>-34422722</v>
      </c>
      <c r="M87" s="17">
        <v>76658</v>
      </c>
      <c r="N87" s="17">
        <v>-21617498</v>
      </c>
      <c r="Q87" s="17">
        <v>-38329</v>
      </c>
      <c r="R87" s="17">
        <v>10808749</v>
      </c>
      <c r="S87" s="66">
        <v>-99362.281270252759</v>
      </c>
    </row>
    <row r="88" spans="1:19" x14ac:dyDescent="0.2">
      <c r="A88" s="9">
        <v>79</v>
      </c>
      <c r="B88" s="8" t="s">
        <v>21</v>
      </c>
      <c r="C88" s="9">
        <v>2016</v>
      </c>
      <c r="E88" s="17">
        <v>-43943870</v>
      </c>
      <c r="G88" s="17">
        <v>122066</v>
      </c>
      <c r="H88" s="17">
        <v>9643214</v>
      </c>
      <c r="J88" s="17">
        <v>-34300656</v>
      </c>
      <c r="M88" s="17">
        <v>76658</v>
      </c>
      <c r="N88" s="17">
        <v>-21540840</v>
      </c>
      <c r="Q88" s="17">
        <v>-38329</v>
      </c>
      <c r="R88" s="17">
        <v>10770420</v>
      </c>
      <c r="S88" s="66">
        <v>-99362.281270252759</v>
      </c>
    </row>
    <row r="89" spans="1:19" x14ac:dyDescent="0.2">
      <c r="A89" s="9">
        <v>80</v>
      </c>
      <c r="B89" s="8" t="s">
        <v>22</v>
      </c>
      <c r="C89" s="9">
        <v>2016</v>
      </c>
      <c r="E89" s="17">
        <v>-43943870</v>
      </c>
      <c r="G89" s="17">
        <v>122066</v>
      </c>
      <c r="H89" s="17">
        <v>9765280</v>
      </c>
      <c r="J89" s="17">
        <v>-34178590</v>
      </c>
      <c r="M89" s="17">
        <v>76658</v>
      </c>
      <c r="N89" s="17">
        <v>-21464182</v>
      </c>
      <c r="Q89" s="17">
        <v>-38329</v>
      </c>
      <c r="R89" s="17">
        <v>10732091</v>
      </c>
      <c r="S89" s="66">
        <v>-99362.281270252759</v>
      </c>
    </row>
    <row r="90" spans="1:19" x14ac:dyDescent="0.2">
      <c r="A90" s="9">
        <v>81</v>
      </c>
      <c r="B90" s="8" t="s">
        <v>23</v>
      </c>
      <c r="C90" s="9">
        <v>2016</v>
      </c>
      <c r="E90" s="17">
        <v>-43943870</v>
      </c>
      <c r="G90" s="17">
        <v>122066</v>
      </c>
      <c r="H90" s="17">
        <v>9887346</v>
      </c>
      <c r="J90" s="17">
        <v>-34056524</v>
      </c>
      <c r="M90" s="17">
        <v>76658</v>
      </c>
      <c r="N90" s="17">
        <v>-21387524</v>
      </c>
      <c r="Q90" s="17">
        <v>-38329</v>
      </c>
      <c r="R90" s="17">
        <v>10693762</v>
      </c>
      <c r="S90" s="66">
        <v>-99362.281270252759</v>
      </c>
    </row>
    <row r="91" spans="1:19" x14ac:dyDescent="0.2">
      <c r="A91" s="9">
        <v>82</v>
      </c>
      <c r="B91" s="8" t="s">
        <v>24</v>
      </c>
      <c r="C91" s="9">
        <v>2016</v>
      </c>
      <c r="E91" s="17">
        <v>-43943870</v>
      </c>
      <c r="G91" s="17">
        <v>122066</v>
      </c>
      <c r="H91" s="17">
        <v>10009412</v>
      </c>
      <c r="J91" s="17">
        <v>-33934458</v>
      </c>
      <c r="M91" s="17">
        <v>76658</v>
      </c>
      <c r="N91" s="17">
        <v>-21310866</v>
      </c>
      <c r="Q91" s="17">
        <v>-38329</v>
      </c>
      <c r="R91" s="17">
        <v>10655433</v>
      </c>
      <c r="S91" s="66">
        <v>-99362.281270252759</v>
      </c>
    </row>
    <row r="92" spans="1:19" x14ac:dyDescent="0.2">
      <c r="A92" s="9">
        <v>83</v>
      </c>
      <c r="B92" s="8" t="s">
        <v>25</v>
      </c>
      <c r="C92" s="9">
        <v>2016</v>
      </c>
      <c r="E92" s="17">
        <v>-43943870</v>
      </c>
      <c r="G92" s="17">
        <v>122066</v>
      </c>
      <c r="H92" s="17">
        <v>10131478</v>
      </c>
      <c r="J92" s="17">
        <v>-33812392</v>
      </c>
      <c r="M92" s="17">
        <v>76658</v>
      </c>
      <c r="N92" s="17">
        <v>-21234208</v>
      </c>
      <c r="Q92" s="17">
        <v>-38329</v>
      </c>
      <c r="R92" s="17">
        <v>10617104</v>
      </c>
      <c r="S92" s="66">
        <v>-99362.281270252759</v>
      </c>
    </row>
    <row r="93" spans="1:19" x14ac:dyDescent="0.2">
      <c r="A93" s="9">
        <v>84</v>
      </c>
      <c r="B93" s="8" t="s">
        <v>26</v>
      </c>
      <c r="C93" s="9">
        <v>2016</v>
      </c>
      <c r="E93" s="17">
        <v>-43943870</v>
      </c>
      <c r="G93" s="17">
        <v>122066</v>
      </c>
      <c r="H93" s="17">
        <v>10253544</v>
      </c>
      <c r="J93" s="17">
        <v>-33690326</v>
      </c>
      <c r="M93" s="17">
        <v>76658</v>
      </c>
      <c r="N93" s="17">
        <v>-21157550</v>
      </c>
      <c r="Q93" s="17">
        <v>-38329</v>
      </c>
      <c r="R93" s="17">
        <v>10578775</v>
      </c>
      <c r="S93" s="66">
        <v>-99362.281270252759</v>
      </c>
    </row>
    <row r="94" spans="1:19" x14ac:dyDescent="0.2">
      <c r="A94" s="9">
        <v>85</v>
      </c>
      <c r="B94" s="8" t="s">
        <v>27</v>
      </c>
      <c r="C94" s="9">
        <v>2016</v>
      </c>
      <c r="E94" s="17">
        <v>-43943870</v>
      </c>
      <c r="G94" s="17">
        <v>122066</v>
      </c>
      <c r="H94" s="17">
        <v>10375610</v>
      </c>
      <c r="J94" s="17">
        <v>-33568260</v>
      </c>
      <c r="M94" s="17">
        <v>76658</v>
      </c>
      <c r="N94" s="17">
        <v>-21080892</v>
      </c>
      <c r="Q94" s="17">
        <v>-38329</v>
      </c>
      <c r="R94" s="17">
        <v>10540446</v>
      </c>
      <c r="S94" s="66">
        <v>-99362.281270252759</v>
      </c>
    </row>
    <row r="95" spans="1:19" x14ac:dyDescent="0.2">
      <c r="A95" s="9">
        <v>86</v>
      </c>
      <c r="B95" s="8" t="s">
        <v>28</v>
      </c>
      <c r="C95" s="9">
        <v>2016</v>
      </c>
      <c r="E95" s="17">
        <v>-43943870</v>
      </c>
      <c r="G95" s="17">
        <v>122066</v>
      </c>
      <c r="H95" s="17">
        <v>10497676</v>
      </c>
      <c r="J95" s="17">
        <v>-33446194</v>
      </c>
      <c r="M95" s="17">
        <v>76658</v>
      </c>
      <c r="N95" s="17">
        <v>-21004234</v>
      </c>
      <c r="Q95" s="17">
        <v>-38329</v>
      </c>
      <c r="R95" s="17">
        <v>10502117</v>
      </c>
      <c r="S95" s="66">
        <v>-99362.281270252759</v>
      </c>
    </row>
    <row r="96" spans="1:19" ht="12" thickBot="1" x14ac:dyDescent="0.25">
      <c r="D96" s="65">
        <v>0</v>
      </c>
      <c r="G96" s="65">
        <v>1464792</v>
      </c>
      <c r="L96" s="65">
        <v>0</v>
      </c>
      <c r="M96" s="65">
        <v>919896</v>
      </c>
      <c r="P96" s="65">
        <v>0</v>
      </c>
      <c r="Q96" s="65">
        <v>-459948</v>
      </c>
      <c r="S96" s="65">
        <v>-1192347.375243033</v>
      </c>
    </row>
    <row r="97" spans="1:19" ht="12" thickTop="1" x14ac:dyDescent="0.2"/>
    <row r="98" spans="1:19" x14ac:dyDescent="0.2">
      <c r="A98" s="9">
        <v>87</v>
      </c>
      <c r="B98" s="8" t="s">
        <v>17</v>
      </c>
      <c r="C98" s="9">
        <v>2017</v>
      </c>
      <c r="E98" s="17">
        <v>-43943870</v>
      </c>
      <c r="G98" s="17">
        <v>122066</v>
      </c>
      <c r="H98" s="17">
        <v>10619742</v>
      </c>
      <c r="J98" s="17">
        <v>-33324128</v>
      </c>
      <c r="M98" s="17">
        <v>76658</v>
      </c>
      <c r="N98" s="17">
        <v>-20927576</v>
      </c>
      <c r="Q98" s="17">
        <v>-38329</v>
      </c>
      <c r="R98" s="17">
        <v>10463788</v>
      </c>
      <c r="S98" s="66">
        <v>-99362.281270252759</v>
      </c>
    </row>
    <row r="99" spans="1:19" x14ac:dyDescent="0.2">
      <c r="A99" s="9">
        <v>88</v>
      </c>
      <c r="B99" s="8" t="s">
        <v>18</v>
      </c>
      <c r="C99" s="9">
        <v>2017</v>
      </c>
      <c r="E99" s="17">
        <v>-43943870</v>
      </c>
      <c r="G99" s="17">
        <v>122066</v>
      </c>
      <c r="H99" s="17">
        <v>10741808</v>
      </c>
      <c r="J99" s="17">
        <v>-33202062</v>
      </c>
      <c r="M99" s="17">
        <v>76658</v>
      </c>
      <c r="N99" s="17">
        <v>-20850918</v>
      </c>
      <c r="Q99" s="17">
        <v>-38329</v>
      </c>
      <c r="R99" s="17">
        <v>10425459</v>
      </c>
      <c r="S99" s="66">
        <v>-99362.281270252759</v>
      </c>
    </row>
    <row r="100" spans="1:19" x14ac:dyDescent="0.2">
      <c r="A100" s="9">
        <v>89</v>
      </c>
      <c r="B100" s="8" t="s">
        <v>19</v>
      </c>
      <c r="C100" s="9">
        <v>2017</v>
      </c>
      <c r="E100" s="17">
        <v>-43943870</v>
      </c>
      <c r="G100" s="17">
        <v>122066</v>
      </c>
      <c r="H100" s="17">
        <v>10863874</v>
      </c>
      <c r="J100" s="17">
        <v>-33079996</v>
      </c>
      <c r="M100" s="17">
        <v>76658</v>
      </c>
      <c r="N100" s="17">
        <v>-20774260</v>
      </c>
      <c r="Q100" s="17">
        <v>-38329</v>
      </c>
      <c r="R100" s="17">
        <v>10387130</v>
      </c>
      <c r="S100" s="66">
        <v>-99362.281270252759</v>
      </c>
    </row>
    <row r="101" spans="1:19" x14ac:dyDescent="0.2">
      <c r="A101" s="9">
        <v>90</v>
      </c>
      <c r="B101" s="8" t="s">
        <v>20</v>
      </c>
      <c r="C101" s="9">
        <v>2017</v>
      </c>
      <c r="E101" s="17">
        <v>-43943870</v>
      </c>
      <c r="G101" s="17">
        <v>122066</v>
      </c>
      <c r="H101" s="17">
        <v>10985940</v>
      </c>
      <c r="J101" s="17">
        <v>-32957930</v>
      </c>
      <c r="M101" s="17">
        <v>76658</v>
      </c>
      <c r="N101" s="17">
        <v>-20697602</v>
      </c>
      <c r="Q101" s="17">
        <v>-38329</v>
      </c>
      <c r="R101" s="17">
        <v>10348801</v>
      </c>
      <c r="S101" s="66">
        <v>-99362.281270252759</v>
      </c>
    </row>
    <row r="102" spans="1:19" x14ac:dyDescent="0.2">
      <c r="A102" s="9">
        <v>91</v>
      </c>
      <c r="B102" s="8" t="s">
        <v>21</v>
      </c>
      <c r="C102" s="9">
        <v>2017</v>
      </c>
      <c r="E102" s="17">
        <v>-43943870</v>
      </c>
      <c r="G102" s="17">
        <v>122066</v>
      </c>
      <c r="H102" s="17">
        <v>11108006</v>
      </c>
      <c r="J102" s="17">
        <v>-32835864</v>
      </c>
      <c r="M102" s="17">
        <v>76658</v>
      </c>
      <c r="N102" s="17">
        <v>-20620944</v>
      </c>
      <c r="Q102" s="17">
        <v>-38329</v>
      </c>
      <c r="R102" s="17">
        <v>10310472</v>
      </c>
      <c r="S102" s="66">
        <v>-99362.281270252759</v>
      </c>
    </row>
    <row r="103" spans="1:19" x14ac:dyDescent="0.2">
      <c r="A103" s="9">
        <v>92</v>
      </c>
      <c r="B103" s="8" t="s">
        <v>22</v>
      </c>
      <c r="C103" s="9">
        <v>2017</v>
      </c>
      <c r="E103" s="17">
        <v>-43943870</v>
      </c>
      <c r="G103" s="17">
        <v>122066</v>
      </c>
      <c r="H103" s="17">
        <v>11230072</v>
      </c>
      <c r="J103" s="17">
        <v>-32713798</v>
      </c>
      <c r="M103" s="17">
        <v>76658</v>
      </c>
      <c r="N103" s="17">
        <v>-20544286</v>
      </c>
      <c r="Q103" s="17">
        <v>-38329</v>
      </c>
      <c r="R103" s="17">
        <v>10272143</v>
      </c>
      <c r="S103" s="66">
        <v>-99362.281270252759</v>
      </c>
    </row>
    <row r="104" spans="1:19" x14ac:dyDescent="0.2">
      <c r="A104" s="9">
        <v>93</v>
      </c>
      <c r="B104" s="8" t="s">
        <v>23</v>
      </c>
      <c r="C104" s="9">
        <v>2017</v>
      </c>
      <c r="E104" s="17">
        <v>-43943870</v>
      </c>
      <c r="G104" s="17">
        <v>122066</v>
      </c>
      <c r="H104" s="17">
        <v>11352138</v>
      </c>
      <c r="J104" s="17">
        <v>-32591732</v>
      </c>
      <c r="M104" s="17">
        <v>76658</v>
      </c>
      <c r="N104" s="17">
        <v>-20467628</v>
      </c>
      <c r="Q104" s="17">
        <v>-38329</v>
      </c>
      <c r="R104" s="17">
        <v>10233814</v>
      </c>
      <c r="S104" s="66">
        <v>-99362.281270252759</v>
      </c>
    </row>
    <row r="105" spans="1:19" x14ac:dyDescent="0.2">
      <c r="A105" s="9">
        <v>94</v>
      </c>
      <c r="B105" s="8" t="s">
        <v>24</v>
      </c>
      <c r="C105" s="9">
        <v>2017</v>
      </c>
      <c r="E105" s="17">
        <v>-43943870</v>
      </c>
      <c r="G105" s="17">
        <v>122066</v>
      </c>
      <c r="H105" s="17">
        <v>11474204</v>
      </c>
      <c r="J105" s="17">
        <v>-32469666</v>
      </c>
      <c r="M105" s="17">
        <v>76658</v>
      </c>
      <c r="N105" s="17">
        <v>-20390970</v>
      </c>
      <c r="Q105" s="17">
        <v>-38329</v>
      </c>
      <c r="R105" s="17">
        <v>10195485</v>
      </c>
      <c r="S105" s="66">
        <v>-99362.281270252759</v>
      </c>
    </row>
    <row r="106" spans="1:19" x14ac:dyDescent="0.2">
      <c r="A106" s="9">
        <v>95</v>
      </c>
      <c r="B106" s="8" t="s">
        <v>25</v>
      </c>
      <c r="C106" s="9">
        <v>2017</v>
      </c>
      <c r="E106" s="17">
        <v>-43943870</v>
      </c>
      <c r="G106" s="17">
        <v>122066</v>
      </c>
      <c r="H106" s="17">
        <v>11596270</v>
      </c>
      <c r="J106" s="17">
        <v>-32347600</v>
      </c>
      <c r="M106" s="17">
        <v>76658</v>
      </c>
      <c r="N106" s="17">
        <v>-20314312</v>
      </c>
      <c r="Q106" s="17">
        <v>-38329</v>
      </c>
      <c r="R106" s="17">
        <v>10157156</v>
      </c>
      <c r="S106" s="66">
        <v>-99362.281270252759</v>
      </c>
    </row>
    <row r="107" spans="1:19" x14ac:dyDescent="0.2">
      <c r="A107" s="9">
        <v>96</v>
      </c>
      <c r="B107" s="8" t="s">
        <v>26</v>
      </c>
      <c r="C107" s="9">
        <v>2017</v>
      </c>
      <c r="E107" s="17">
        <v>-43943870</v>
      </c>
      <c r="G107" s="17">
        <v>122066</v>
      </c>
      <c r="H107" s="17">
        <v>11718336</v>
      </c>
      <c r="J107" s="17">
        <v>-32225534</v>
      </c>
      <c r="M107" s="17">
        <v>76658</v>
      </c>
      <c r="N107" s="17">
        <v>-20237654</v>
      </c>
      <c r="Q107" s="17">
        <v>-38329</v>
      </c>
      <c r="R107" s="17">
        <v>10118827</v>
      </c>
      <c r="S107" s="66">
        <v>-99362.281270252759</v>
      </c>
    </row>
    <row r="108" spans="1:19" x14ac:dyDescent="0.2">
      <c r="A108" s="9">
        <v>97</v>
      </c>
      <c r="B108" s="8" t="s">
        <v>27</v>
      </c>
      <c r="C108" s="9">
        <v>2017</v>
      </c>
      <c r="E108" s="17">
        <v>-43943870</v>
      </c>
      <c r="G108" s="17">
        <v>122066</v>
      </c>
      <c r="H108" s="17">
        <v>11840402</v>
      </c>
      <c r="J108" s="17">
        <v>-32103468</v>
      </c>
      <c r="M108" s="17">
        <v>76658</v>
      </c>
      <c r="N108" s="17">
        <v>-20160996</v>
      </c>
      <c r="Q108" s="17">
        <v>-38329</v>
      </c>
      <c r="R108" s="17">
        <v>10080498</v>
      </c>
      <c r="S108" s="66">
        <v>-99362.281270252759</v>
      </c>
    </row>
    <row r="109" spans="1:19" x14ac:dyDescent="0.2">
      <c r="A109" s="9">
        <v>98</v>
      </c>
      <c r="B109" s="8" t="s">
        <v>28</v>
      </c>
      <c r="C109" s="9">
        <v>2017</v>
      </c>
      <c r="E109" s="17">
        <v>-43943870</v>
      </c>
      <c r="G109" s="17">
        <v>122066</v>
      </c>
      <c r="H109" s="17">
        <v>11962468</v>
      </c>
      <c r="J109" s="17">
        <v>-31981402</v>
      </c>
      <c r="M109" s="17">
        <v>76658</v>
      </c>
      <c r="N109" s="17">
        <v>-20084338</v>
      </c>
      <c r="Q109" s="17">
        <v>-38329</v>
      </c>
      <c r="R109" s="17">
        <v>10042169</v>
      </c>
      <c r="S109" s="66">
        <v>-99362.281270252759</v>
      </c>
    </row>
    <row r="110" spans="1:19" ht="12" thickBot="1" x14ac:dyDescent="0.25">
      <c r="D110" s="65">
        <v>0</v>
      </c>
      <c r="G110" s="65">
        <v>1464792</v>
      </c>
      <c r="L110" s="65">
        <v>0</v>
      </c>
      <c r="M110" s="65">
        <v>919896</v>
      </c>
      <c r="P110" s="65">
        <v>0</v>
      </c>
      <c r="Q110" s="65">
        <v>-459948</v>
      </c>
      <c r="S110" s="65">
        <v>-1192347.375243033</v>
      </c>
    </row>
    <row r="111" spans="1:19" ht="12" thickTop="1" x14ac:dyDescent="0.2"/>
    <row r="112" spans="1:19" x14ac:dyDescent="0.2">
      <c r="A112" s="9">
        <v>99</v>
      </c>
      <c r="B112" s="8" t="s">
        <v>17</v>
      </c>
      <c r="C112" s="9">
        <v>2018</v>
      </c>
      <c r="E112" s="17">
        <v>-43943870</v>
      </c>
      <c r="G112" s="17">
        <v>122066</v>
      </c>
      <c r="H112" s="17">
        <v>12084534</v>
      </c>
      <c r="J112" s="17">
        <v>-31859336</v>
      </c>
      <c r="M112" s="17">
        <v>76658</v>
      </c>
      <c r="N112" s="17">
        <v>-20007680</v>
      </c>
      <c r="Q112" s="17">
        <v>-38329</v>
      </c>
      <c r="R112" s="17">
        <v>10003840</v>
      </c>
      <c r="S112" s="66">
        <v>-99362.281270252759</v>
      </c>
    </row>
    <row r="113" spans="1:19" x14ac:dyDescent="0.2">
      <c r="A113" s="9">
        <v>100</v>
      </c>
      <c r="B113" s="8" t="s">
        <v>18</v>
      </c>
      <c r="C113" s="9">
        <v>2018</v>
      </c>
      <c r="E113" s="17">
        <v>-43943870</v>
      </c>
      <c r="G113" s="17">
        <v>122066</v>
      </c>
      <c r="H113" s="17">
        <v>12206600</v>
      </c>
      <c r="J113" s="17">
        <v>-31737270</v>
      </c>
      <c r="M113" s="17">
        <v>76658</v>
      </c>
      <c r="N113" s="17">
        <v>-19931022</v>
      </c>
      <c r="Q113" s="17">
        <v>-38329</v>
      </c>
      <c r="R113" s="17">
        <v>9965511</v>
      </c>
      <c r="S113" s="66">
        <v>-99362.281270252759</v>
      </c>
    </row>
    <row r="114" spans="1:19" x14ac:dyDescent="0.2">
      <c r="A114" s="9">
        <v>101</v>
      </c>
      <c r="B114" s="8" t="s">
        <v>19</v>
      </c>
      <c r="C114" s="9">
        <v>2018</v>
      </c>
      <c r="E114" s="17">
        <v>-43943870</v>
      </c>
      <c r="G114" s="17">
        <v>122066</v>
      </c>
      <c r="H114" s="17">
        <v>12328666</v>
      </c>
      <c r="J114" s="17">
        <v>-31615204</v>
      </c>
      <c r="M114" s="17">
        <v>76658</v>
      </c>
      <c r="N114" s="17">
        <v>-19854364</v>
      </c>
      <c r="Q114" s="17">
        <v>-38329</v>
      </c>
      <c r="R114" s="17">
        <v>9927182</v>
      </c>
      <c r="S114" s="66">
        <v>-99362.281270252759</v>
      </c>
    </row>
    <row r="115" spans="1:19" x14ac:dyDescent="0.2">
      <c r="A115" s="9">
        <v>102</v>
      </c>
      <c r="B115" s="8" t="s">
        <v>20</v>
      </c>
      <c r="C115" s="9">
        <v>2018</v>
      </c>
      <c r="E115" s="17">
        <v>-43943870</v>
      </c>
      <c r="G115" s="17">
        <v>122066</v>
      </c>
      <c r="H115" s="17">
        <v>12450732</v>
      </c>
      <c r="J115" s="17">
        <v>-31493138</v>
      </c>
      <c r="M115" s="17">
        <v>76658</v>
      </c>
      <c r="N115" s="17">
        <v>-19777706</v>
      </c>
      <c r="Q115" s="17">
        <v>-38329</v>
      </c>
      <c r="R115" s="17">
        <v>9888853</v>
      </c>
      <c r="S115" s="66">
        <v>-99362.281270252759</v>
      </c>
    </row>
    <row r="116" spans="1:19" x14ac:dyDescent="0.2">
      <c r="A116" s="9">
        <v>103</v>
      </c>
      <c r="B116" s="8" t="s">
        <v>21</v>
      </c>
      <c r="C116" s="9">
        <v>2018</v>
      </c>
      <c r="E116" s="17">
        <v>-43943870</v>
      </c>
      <c r="G116" s="17">
        <v>122066</v>
      </c>
      <c r="H116" s="17">
        <v>12572798</v>
      </c>
      <c r="J116" s="17">
        <v>-31371072</v>
      </c>
      <c r="M116" s="17">
        <v>76658</v>
      </c>
      <c r="N116" s="17">
        <v>-19701048</v>
      </c>
      <c r="Q116" s="17">
        <v>-38329</v>
      </c>
      <c r="R116" s="17">
        <v>9850524</v>
      </c>
      <c r="S116" s="66">
        <v>-99362.281270252759</v>
      </c>
    </row>
    <row r="117" spans="1:19" x14ac:dyDescent="0.2">
      <c r="A117" s="9">
        <v>104</v>
      </c>
      <c r="B117" s="8" t="s">
        <v>22</v>
      </c>
      <c r="C117" s="9">
        <v>2018</v>
      </c>
      <c r="E117" s="17">
        <v>-43943870</v>
      </c>
      <c r="G117" s="17">
        <v>122066</v>
      </c>
      <c r="H117" s="17">
        <v>12694864</v>
      </c>
      <c r="J117" s="17">
        <v>-31249006</v>
      </c>
      <c r="M117" s="17">
        <v>76658</v>
      </c>
      <c r="N117" s="17">
        <v>-19624390</v>
      </c>
      <c r="Q117" s="17">
        <v>-38329</v>
      </c>
      <c r="R117" s="17">
        <v>9812195</v>
      </c>
      <c r="S117" s="66">
        <v>-99362.281270252759</v>
      </c>
    </row>
    <row r="118" spans="1:19" x14ac:dyDescent="0.2">
      <c r="A118" s="9">
        <v>105</v>
      </c>
      <c r="B118" s="8" t="s">
        <v>23</v>
      </c>
      <c r="C118" s="9">
        <v>2018</v>
      </c>
      <c r="E118" s="17">
        <v>-43943870</v>
      </c>
      <c r="G118" s="17">
        <v>122066</v>
      </c>
      <c r="H118" s="17">
        <v>12816930</v>
      </c>
      <c r="J118" s="17">
        <v>-31126940</v>
      </c>
      <c r="M118" s="17">
        <v>76658</v>
      </c>
      <c r="N118" s="17">
        <v>-19547732</v>
      </c>
      <c r="Q118" s="17">
        <v>-38329</v>
      </c>
      <c r="R118" s="17">
        <v>9773866</v>
      </c>
      <c r="S118" s="66">
        <v>-99362.281270252759</v>
      </c>
    </row>
    <row r="119" spans="1:19" x14ac:dyDescent="0.2">
      <c r="A119" s="9">
        <v>106</v>
      </c>
      <c r="B119" s="8" t="s">
        <v>24</v>
      </c>
      <c r="C119" s="9">
        <v>2018</v>
      </c>
      <c r="E119" s="17">
        <v>-43943870</v>
      </c>
      <c r="G119" s="17">
        <v>122066</v>
      </c>
      <c r="H119" s="17">
        <v>12938996</v>
      </c>
      <c r="J119" s="17">
        <v>-31004874</v>
      </c>
      <c r="M119" s="17">
        <v>76658</v>
      </c>
      <c r="N119" s="17">
        <v>-19471074</v>
      </c>
      <c r="Q119" s="17">
        <v>-38329</v>
      </c>
      <c r="R119" s="17">
        <v>9735537</v>
      </c>
      <c r="S119" s="66">
        <v>-99362.281270252759</v>
      </c>
    </row>
    <row r="120" spans="1:19" x14ac:dyDescent="0.2">
      <c r="A120" s="9">
        <v>107</v>
      </c>
      <c r="B120" s="8" t="s">
        <v>25</v>
      </c>
      <c r="C120" s="9">
        <v>2018</v>
      </c>
      <c r="E120" s="17">
        <v>-43943870</v>
      </c>
      <c r="G120" s="17">
        <v>122066</v>
      </c>
      <c r="H120" s="17">
        <v>13061062</v>
      </c>
      <c r="J120" s="17">
        <v>-30882808</v>
      </c>
      <c r="M120" s="17">
        <v>76658</v>
      </c>
      <c r="N120" s="17">
        <v>-19394416</v>
      </c>
      <c r="Q120" s="17">
        <v>-38329</v>
      </c>
      <c r="R120" s="17">
        <v>9697208</v>
      </c>
      <c r="S120" s="66">
        <v>-99362.281270252759</v>
      </c>
    </row>
    <row r="121" spans="1:19" x14ac:dyDescent="0.2">
      <c r="A121" s="9">
        <v>108</v>
      </c>
      <c r="B121" s="8" t="s">
        <v>26</v>
      </c>
      <c r="C121" s="9">
        <v>2018</v>
      </c>
      <c r="E121" s="17">
        <v>-43943870</v>
      </c>
      <c r="G121" s="17">
        <v>122066</v>
      </c>
      <c r="H121" s="17">
        <v>13183128</v>
      </c>
      <c r="J121" s="17">
        <v>-30760742</v>
      </c>
      <c r="M121" s="17">
        <v>76658</v>
      </c>
      <c r="N121" s="17">
        <v>-19317758</v>
      </c>
      <c r="Q121" s="17">
        <v>-38329</v>
      </c>
      <c r="R121" s="17">
        <v>9658879</v>
      </c>
      <c r="S121" s="66">
        <v>-99362.281270252759</v>
      </c>
    </row>
    <row r="122" spans="1:19" x14ac:dyDescent="0.2">
      <c r="A122" s="9">
        <v>109</v>
      </c>
      <c r="B122" s="8" t="s">
        <v>27</v>
      </c>
      <c r="C122" s="9">
        <v>2018</v>
      </c>
      <c r="E122" s="17">
        <v>-43943870</v>
      </c>
      <c r="G122" s="17">
        <v>122066</v>
      </c>
      <c r="H122" s="17">
        <v>13305194</v>
      </c>
      <c r="J122" s="17">
        <v>-30638676</v>
      </c>
      <c r="M122" s="17">
        <v>76658</v>
      </c>
      <c r="N122" s="17">
        <v>-19241100</v>
      </c>
      <c r="Q122" s="17">
        <v>-38329</v>
      </c>
      <c r="R122" s="17">
        <v>9620550</v>
      </c>
      <c r="S122" s="66">
        <v>-99362.281270252759</v>
      </c>
    </row>
    <row r="123" spans="1:19" x14ac:dyDescent="0.2">
      <c r="A123" s="9">
        <v>110</v>
      </c>
      <c r="B123" s="8" t="s">
        <v>28</v>
      </c>
      <c r="C123" s="9">
        <v>2018</v>
      </c>
      <c r="E123" s="17">
        <v>-43943870</v>
      </c>
      <c r="G123" s="17">
        <v>122066</v>
      </c>
      <c r="H123" s="17">
        <v>13427260</v>
      </c>
      <c r="J123" s="17">
        <v>-30516610</v>
      </c>
      <c r="M123" s="17">
        <v>76658</v>
      </c>
      <c r="N123" s="17">
        <v>-19164442</v>
      </c>
      <c r="Q123" s="17">
        <v>-38329</v>
      </c>
      <c r="R123" s="17">
        <v>9582221</v>
      </c>
      <c r="S123" s="66">
        <v>-99362.281270252759</v>
      </c>
    </row>
    <row r="124" spans="1:19" ht="12" thickBot="1" x14ac:dyDescent="0.25">
      <c r="D124" s="65">
        <v>0</v>
      </c>
      <c r="G124" s="65">
        <v>1464792</v>
      </c>
      <c r="L124" s="65">
        <v>0</v>
      </c>
      <c r="M124" s="65">
        <v>919896</v>
      </c>
      <c r="P124" s="65">
        <v>0</v>
      </c>
      <c r="Q124" s="65">
        <v>-459948</v>
      </c>
      <c r="S124" s="65">
        <v>-1192347.375243033</v>
      </c>
    </row>
    <row r="125" spans="1:19" ht="12" thickTop="1" x14ac:dyDescent="0.2"/>
    <row r="126" spans="1:19" x14ac:dyDescent="0.2">
      <c r="A126" s="9">
        <v>111</v>
      </c>
      <c r="B126" s="8" t="s">
        <v>17</v>
      </c>
      <c r="C126" s="9">
        <v>2019</v>
      </c>
      <c r="E126" s="17">
        <v>-43943870</v>
      </c>
      <c r="G126" s="17">
        <v>122066</v>
      </c>
      <c r="H126" s="17">
        <v>13549326</v>
      </c>
      <c r="J126" s="17">
        <v>-30394544</v>
      </c>
      <c r="M126" s="17">
        <v>76658</v>
      </c>
      <c r="N126" s="17">
        <v>-19087784</v>
      </c>
      <c r="Q126" s="17">
        <v>-38329</v>
      </c>
      <c r="R126" s="17">
        <v>9543892</v>
      </c>
      <c r="S126" s="66">
        <v>-99362.281270252759</v>
      </c>
    </row>
    <row r="127" spans="1:19" x14ac:dyDescent="0.2">
      <c r="A127" s="9">
        <v>112</v>
      </c>
      <c r="B127" s="8" t="s">
        <v>18</v>
      </c>
      <c r="C127" s="9">
        <v>2019</v>
      </c>
      <c r="E127" s="17">
        <v>-43943870</v>
      </c>
      <c r="G127" s="17">
        <v>122066</v>
      </c>
      <c r="H127" s="17">
        <v>13671392</v>
      </c>
      <c r="J127" s="17">
        <v>-30272478</v>
      </c>
      <c r="M127" s="17">
        <v>76658</v>
      </c>
      <c r="N127" s="17">
        <v>-19011126</v>
      </c>
      <c r="Q127" s="17">
        <v>-38329</v>
      </c>
      <c r="R127" s="17">
        <v>9505563</v>
      </c>
      <c r="S127" s="66">
        <v>-99362.281270252759</v>
      </c>
    </row>
    <row r="128" spans="1:19" x14ac:dyDescent="0.2">
      <c r="A128" s="9">
        <v>113</v>
      </c>
      <c r="B128" s="8" t="s">
        <v>19</v>
      </c>
      <c r="C128" s="9">
        <v>2019</v>
      </c>
      <c r="E128" s="17">
        <v>-43943870</v>
      </c>
      <c r="G128" s="17">
        <v>122066</v>
      </c>
      <c r="H128" s="17">
        <v>13793458</v>
      </c>
      <c r="J128" s="17">
        <v>-30150412</v>
      </c>
      <c r="M128" s="17">
        <v>76658</v>
      </c>
      <c r="N128" s="17">
        <v>-18934468</v>
      </c>
      <c r="Q128" s="17">
        <v>-38329</v>
      </c>
      <c r="R128" s="17">
        <v>9467234</v>
      </c>
      <c r="S128" s="66">
        <v>-99362.281270252759</v>
      </c>
    </row>
    <row r="129" spans="1:19" x14ac:dyDescent="0.2">
      <c r="A129" s="9">
        <v>114</v>
      </c>
      <c r="B129" s="8" t="s">
        <v>20</v>
      </c>
      <c r="C129" s="9">
        <v>2019</v>
      </c>
      <c r="E129" s="17">
        <v>-43943870</v>
      </c>
      <c r="G129" s="17">
        <v>122066</v>
      </c>
      <c r="H129" s="17">
        <v>13915524</v>
      </c>
      <c r="J129" s="17">
        <v>-30028346</v>
      </c>
      <c r="M129" s="17">
        <v>76658</v>
      </c>
      <c r="N129" s="17">
        <v>-18857810</v>
      </c>
      <c r="Q129" s="17">
        <v>-38329</v>
      </c>
      <c r="R129" s="17">
        <v>9428905</v>
      </c>
      <c r="S129" s="66">
        <v>-99362.281270252759</v>
      </c>
    </row>
    <row r="130" spans="1:19" x14ac:dyDescent="0.2">
      <c r="A130" s="9">
        <v>115</v>
      </c>
      <c r="B130" s="8" t="s">
        <v>21</v>
      </c>
      <c r="C130" s="9">
        <v>2019</v>
      </c>
      <c r="E130" s="17">
        <v>-43943870</v>
      </c>
      <c r="G130" s="17">
        <v>122066</v>
      </c>
      <c r="H130" s="17">
        <v>14037590</v>
      </c>
      <c r="J130" s="17">
        <v>-29906280</v>
      </c>
      <c r="M130" s="17">
        <v>76658</v>
      </c>
      <c r="N130" s="17">
        <v>-18781152</v>
      </c>
      <c r="Q130" s="17">
        <v>-38329</v>
      </c>
      <c r="R130" s="17">
        <v>9390576</v>
      </c>
      <c r="S130" s="66">
        <v>-99362.281270252759</v>
      </c>
    </row>
    <row r="131" spans="1:19" x14ac:dyDescent="0.2">
      <c r="A131" s="9">
        <v>116</v>
      </c>
      <c r="B131" s="8" t="s">
        <v>22</v>
      </c>
      <c r="C131" s="9">
        <v>2019</v>
      </c>
      <c r="E131" s="17">
        <v>-43943870</v>
      </c>
      <c r="G131" s="17">
        <v>122066</v>
      </c>
      <c r="H131" s="17">
        <v>14159656</v>
      </c>
      <c r="J131" s="17">
        <v>-29784214</v>
      </c>
      <c r="M131" s="17">
        <v>76658</v>
      </c>
      <c r="N131" s="17">
        <v>-18704494</v>
      </c>
      <c r="Q131" s="17">
        <v>-38329</v>
      </c>
      <c r="R131" s="17">
        <v>9352247</v>
      </c>
      <c r="S131" s="66">
        <v>-99362.281270252759</v>
      </c>
    </row>
    <row r="132" spans="1:19" x14ac:dyDescent="0.2">
      <c r="A132" s="9">
        <v>117</v>
      </c>
      <c r="B132" s="8" t="s">
        <v>23</v>
      </c>
      <c r="C132" s="9">
        <v>2019</v>
      </c>
      <c r="E132" s="17">
        <v>-43943870</v>
      </c>
      <c r="G132" s="17">
        <v>122066</v>
      </c>
      <c r="H132" s="17">
        <v>14281722</v>
      </c>
      <c r="J132" s="17">
        <v>-29662148</v>
      </c>
      <c r="M132" s="17">
        <v>76658</v>
      </c>
      <c r="N132" s="17">
        <v>-18627836</v>
      </c>
      <c r="Q132" s="17">
        <v>-38329</v>
      </c>
      <c r="R132" s="17">
        <v>9313918</v>
      </c>
      <c r="S132" s="66">
        <v>-99362.281270252759</v>
      </c>
    </row>
    <row r="133" spans="1:19" x14ac:dyDescent="0.2">
      <c r="A133" s="9">
        <v>118</v>
      </c>
      <c r="B133" s="8" t="s">
        <v>24</v>
      </c>
      <c r="C133" s="9">
        <v>2019</v>
      </c>
      <c r="E133" s="17">
        <v>-43943870</v>
      </c>
      <c r="G133" s="17">
        <v>122066</v>
      </c>
      <c r="H133" s="17">
        <v>14403788</v>
      </c>
      <c r="J133" s="17">
        <v>-29540082</v>
      </c>
      <c r="M133" s="17">
        <v>76658</v>
      </c>
      <c r="N133" s="17">
        <v>-18551178</v>
      </c>
      <c r="Q133" s="17">
        <v>-38329</v>
      </c>
      <c r="R133" s="17">
        <v>9275589</v>
      </c>
      <c r="S133" s="66">
        <v>-99362.281270252759</v>
      </c>
    </row>
    <row r="134" spans="1:19" x14ac:dyDescent="0.2">
      <c r="A134" s="9">
        <v>119</v>
      </c>
      <c r="B134" s="8" t="s">
        <v>25</v>
      </c>
      <c r="C134" s="9">
        <v>2019</v>
      </c>
      <c r="E134" s="17">
        <v>-43943870</v>
      </c>
      <c r="G134" s="17">
        <v>122066</v>
      </c>
      <c r="H134" s="17">
        <v>14525854</v>
      </c>
      <c r="J134" s="17">
        <v>-29418016</v>
      </c>
      <c r="M134" s="17">
        <v>76658</v>
      </c>
      <c r="N134" s="17">
        <v>-18474520</v>
      </c>
      <c r="Q134" s="17">
        <v>-38329</v>
      </c>
      <c r="R134" s="17">
        <v>9237260</v>
      </c>
      <c r="S134" s="66">
        <v>-99362.281270252759</v>
      </c>
    </row>
    <row r="135" spans="1:19" x14ac:dyDescent="0.2">
      <c r="A135" s="9">
        <v>120</v>
      </c>
      <c r="B135" s="8" t="s">
        <v>26</v>
      </c>
      <c r="C135" s="9">
        <v>2019</v>
      </c>
      <c r="E135" s="17">
        <v>-43943870</v>
      </c>
      <c r="G135" s="17">
        <v>122066</v>
      </c>
      <c r="H135" s="17">
        <v>14647920</v>
      </c>
      <c r="J135" s="17">
        <v>-29295950</v>
      </c>
      <c r="M135" s="17">
        <v>76658</v>
      </c>
      <c r="N135" s="17">
        <v>-18397862</v>
      </c>
      <c r="Q135" s="17">
        <v>-38329</v>
      </c>
      <c r="R135" s="17">
        <v>9198931</v>
      </c>
      <c r="S135" s="66">
        <v>-99362.281270252759</v>
      </c>
    </row>
    <row r="136" spans="1:19" x14ac:dyDescent="0.2">
      <c r="A136" s="9">
        <v>121</v>
      </c>
      <c r="B136" s="8" t="s">
        <v>27</v>
      </c>
      <c r="C136" s="9">
        <v>2019</v>
      </c>
      <c r="E136" s="17">
        <v>-43943870</v>
      </c>
      <c r="G136" s="17">
        <v>122066</v>
      </c>
      <c r="H136" s="17">
        <v>14769986</v>
      </c>
      <c r="J136" s="17">
        <v>-29173884</v>
      </c>
      <c r="M136" s="17">
        <v>76658</v>
      </c>
      <c r="N136" s="17">
        <v>-18321204</v>
      </c>
      <c r="Q136" s="17">
        <v>-38329</v>
      </c>
      <c r="R136" s="17">
        <v>9160602</v>
      </c>
      <c r="S136" s="66">
        <v>-99362.281270252759</v>
      </c>
    </row>
    <row r="137" spans="1:19" x14ac:dyDescent="0.2">
      <c r="A137" s="9">
        <v>122</v>
      </c>
      <c r="B137" s="8" t="s">
        <v>28</v>
      </c>
      <c r="C137" s="9">
        <v>2019</v>
      </c>
      <c r="E137" s="17">
        <v>-43943870</v>
      </c>
      <c r="G137" s="17">
        <v>122066</v>
      </c>
      <c r="H137" s="17">
        <v>14892052</v>
      </c>
      <c r="J137" s="17">
        <v>-29051818</v>
      </c>
      <c r="M137" s="17">
        <v>76658</v>
      </c>
      <c r="N137" s="17">
        <v>-18244546</v>
      </c>
      <c r="Q137" s="17">
        <v>-38329</v>
      </c>
      <c r="R137" s="17">
        <v>9122273</v>
      </c>
      <c r="S137" s="66">
        <v>-99362.281270252759</v>
      </c>
    </row>
    <row r="138" spans="1:19" ht="12" thickBot="1" x14ac:dyDescent="0.25">
      <c r="D138" s="65">
        <v>0</v>
      </c>
      <c r="G138" s="65">
        <v>1464792</v>
      </c>
      <c r="L138" s="65">
        <v>0</v>
      </c>
      <c r="M138" s="65">
        <v>919896</v>
      </c>
      <c r="P138" s="65">
        <v>0</v>
      </c>
      <c r="Q138" s="65">
        <v>-459948</v>
      </c>
      <c r="S138" s="65">
        <v>-1192347.375243033</v>
      </c>
    </row>
    <row r="139" spans="1:19" ht="12" thickTop="1" x14ac:dyDescent="0.2"/>
    <row r="140" spans="1:19" x14ac:dyDescent="0.2">
      <c r="A140" s="9">
        <v>123</v>
      </c>
      <c r="B140" s="8" t="s">
        <v>17</v>
      </c>
      <c r="C140" s="9">
        <v>2020</v>
      </c>
      <c r="E140" s="17">
        <v>-43943870</v>
      </c>
      <c r="G140" s="17">
        <v>122066</v>
      </c>
      <c r="H140" s="17">
        <v>15014118</v>
      </c>
      <c r="J140" s="17">
        <v>-28929752</v>
      </c>
      <c r="M140" s="17">
        <v>76658</v>
      </c>
      <c r="N140" s="17">
        <v>-18167888</v>
      </c>
      <c r="Q140" s="17">
        <v>-38329</v>
      </c>
      <c r="R140" s="17">
        <v>9083944</v>
      </c>
      <c r="S140" s="66">
        <v>-99362.281270252759</v>
      </c>
    </row>
    <row r="141" spans="1:19" x14ac:dyDescent="0.2">
      <c r="A141" s="9">
        <v>124</v>
      </c>
      <c r="B141" s="8" t="s">
        <v>18</v>
      </c>
      <c r="C141" s="9">
        <v>2020</v>
      </c>
      <c r="E141" s="17">
        <v>-43943870</v>
      </c>
      <c r="G141" s="17">
        <v>122066</v>
      </c>
      <c r="H141" s="17">
        <v>15136184</v>
      </c>
      <c r="J141" s="17">
        <v>-28807686</v>
      </c>
      <c r="M141" s="17">
        <v>76658</v>
      </c>
      <c r="N141" s="17">
        <v>-18091230</v>
      </c>
      <c r="Q141" s="17">
        <v>-38329</v>
      </c>
      <c r="R141" s="17">
        <v>9045615</v>
      </c>
      <c r="S141" s="66">
        <v>-99362.281270252759</v>
      </c>
    </row>
    <row r="142" spans="1:19" x14ac:dyDescent="0.2">
      <c r="A142" s="9">
        <v>125</v>
      </c>
      <c r="B142" s="8" t="s">
        <v>19</v>
      </c>
      <c r="C142" s="9">
        <v>2020</v>
      </c>
      <c r="E142" s="17">
        <v>-43943870</v>
      </c>
      <c r="G142" s="17">
        <v>122066</v>
      </c>
      <c r="H142" s="17">
        <v>15258250</v>
      </c>
      <c r="J142" s="17">
        <v>-28685620</v>
      </c>
      <c r="M142" s="17">
        <v>76658</v>
      </c>
      <c r="N142" s="17">
        <v>-18014572</v>
      </c>
      <c r="Q142" s="17">
        <v>-38329</v>
      </c>
      <c r="R142" s="17">
        <v>9007286</v>
      </c>
      <c r="S142" s="66">
        <v>-99362.281270252759</v>
      </c>
    </row>
    <row r="143" spans="1:19" x14ac:dyDescent="0.2">
      <c r="A143" s="9">
        <v>126</v>
      </c>
      <c r="B143" s="8" t="s">
        <v>20</v>
      </c>
      <c r="C143" s="9">
        <v>2020</v>
      </c>
      <c r="E143" s="17">
        <v>-43943870</v>
      </c>
      <c r="G143" s="17">
        <v>122066</v>
      </c>
      <c r="H143" s="17">
        <v>15380316</v>
      </c>
      <c r="J143" s="17">
        <v>-28563554</v>
      </c>
      <c r="M143" s="17">
        <v>76658</v>
      </c>
      <c r="N143" s="17">
        <v>-17937914</v>
      </c>
      <c r="Q143" s="17">
        <v>-38329</v>
      </c>
      <c r="R143" s="17">
        <v>8968957</v>
      </c>
      <c r="S143" s="66">
        <v>-99362.281270252759</v>
      </c>
    </row>
    <row r="144" spans="1:19" x14ac:dyDescent="0.2">
      <c r="A144" s="9">
        <v>127</v>
      </c>
      <c r="B144" s="8" t="s">
        <v>21</v>
      </c>
      <c r="C144" s="9">
        <v>2020</v>
      </c>
      <c r="E144" s="17">
        <v>-43943870</v>
      </c>
      <c r="G144" s="17">
        <v>122066</v>
      </c>
      <c r="H144" s="17">
        <v>15502382</v>
      </c>
      <c r="J144" s="17">
        <v>-28441488</v>
      </c>
      <c r="M144" s="17">
        <v>76658</v>
      </c>
      <c r="N144" s="17">
        <v>-17861256</v>
      </c>
      <c r="Q144" s="17">
        <v>-38329</v>
      </c>
      <c r="R144" s="17">
        <v>8930628</v>
      </c>
      <c r="S144" s="66">
        <v>-99362.281270252759</v>
      </c>
    </row>
    <row r="145" spans="1:19" x14ac:dyDescent="0.2">
      <c r="A145" s="9">
        <v>128</v>
      </c>
      <c r="B145" s="8" t="s">
        <v>22</v>
      </c>
      <c r="C145" s="9">
        <v>2020</v>
      </c>
      <c r="E145" s="17">
        <v>-43943870</v>
      </c>
      <c r="G145" s="17">
        <v>122066</v>
      </c>
      <c r="H145" s="17">
        <v>15624448</v>
      </c>
      <c r="J145" s="17">
        <v>-28319422</v>
      </c>
      <c r="M145" s="17">
        <v>76658</v>
      </c>
      <c r="N145" s="17">
        <v>-17784598</v>
      </c>
      <c r="Q145" s="17">
        <v>-38329</v>
      </c>
      <c r="R145" s="17">
        <v>8892299</v>
      </c>
      <c r="S145" s="66">
        <v>-99362.281270252759</v>
      </c>
    </row>
    <row r="146" spans="1:19" x14ac:dyDescent="0.2">
      <c r="A146" s="9">
        <v>129</v>
      </c>
      <c r="B146" s="8" t="s">
        <v>23</v>
      </c>
      <c r="C146" s="9">
        <v>2020</v>
      </c>
      <c r="E146" s="17">
        <v>-43943870</v>
      </c>
      <c r="G146" s="17">
        <v>122066</v>
      </c>
      <c r="H146" s="17">
        <v>15746514</v>
      </c>
      <c r="J146" s="17">
        <v>-28197356</v>
      </c>
      <c r="M146" s="17">
        <v>76658</v>
      </c>
      <c r="N146" s="17">
        <v>-17707940</v>
      </c>
      <c r="Q146" s="17">
        <v>-38329</v>
      </c>
      <c r="R146" s="17">
        <v>8853970</v>
      </c>
      <c r="S146" s="66">
        <v>-99362.281270252759</v>
      </c>
    </row>
    <row r="147" spans="1:19" x14ac:dyDescent="0.2">
      <c r="A147" s="9">
        <v>130</v>
      </c>
      <c r="B147" s="8" t="s">
        <v>24</v>
      </c>
      <c r="C147" s="9">
        <v>2020</v>
      </c>
      <c r="E147" s="17">
        <v>-43943870</v>
      </c>
      <c r="G147" s="17">
        <v>122066</v>
      </c>
      <c r="H147" s="17">
        <v>15868580</v>
      </c>
      <c r="J147" s="17">
        <v>-28075290</v>
      </c>
      <c r="M147" s="17">
        <v>76658</v>
      </c>
      <c r="N147" s="17">
        <v>-17631282</v>
      </c>
      <c r="Q147" s="17">
        <v>-38329</v>
      </c>
      <c r="R147" s="17">
        <v>8815641</v>
      </c>
      <c r="S147" s="66">
        <v>-99362.281270252759</v>
      </c>
    </row>
    <row r="148" spans="1:19" x14ac:dyDescent="0.2">
      <c r="A148" s="9">
        <v>131</v>
      </c>
      <c r="B148" s="8" t="s">
        <v>25</v>
      </c>
      <c r="C148" s="9">
        <v>2020</v>
      </c>
      <c r="E148" s="17">
        <v>-43943870</v>
      </c>
      <c r="G148" s="17">
        <v>122066</v>
      </c>
      <c r="H148" s="17">
        <v>15990646</v>
      </c>
      <c r="J148" s="17">
        <v>-27953224</v>
      </c>
      <c r="M148" s="17">
        <v>76658</v>
      </c>
      <c r="N148" s="17">
        <v>-17554624</v>
      </c>
      <c r="Q148" s="17">
        <v>-38329</v>
      </c>
      <c r="R148" s="17">
        <v>8777312</v>
      </c>
      <c r="S148" s="66">
        <v>-99362.281270252759</v>
      </c>
    </row>
    <row r="149" spans="1:19" x14ac:dyDescent="0.2">
      <c r="A149" s="9">
        <v>132</v>
      </c>
      <c r="B149" s="8" t="s">
        <v>26</v>
      </c>
      <c r="C149" s="9">
        <v>2020</v>
      </c>
      <c r="E149" s="17">
        <v>-43943870</v>
      </c>
      <c r="G149" s="17">
        <v>122066</v>
      </c>
      <c r="H149" s="17">
        <v>16112712</v>
      </c>
      <c r="J149" s="17">
        <v>-27831158</v>
      </c>
      <c r="M149" s="17">
        <v>76658</v>
      </c>
      <c r="N149" s="17">
        <v>-17477966</v>
      </c>
      <c r="Q149" s="17">
        <v>-38329</v>
      </c>
      <c r="R149" s="17">
        <v>8738983</v>
      </c>
      <c r="S149" s="66">
        <v>-99362.281270252759</v>
      </c>
    </row>
    <row r="150" spans="1:19" x14ac:dyDescent="0.2">
      <c r="A150" s="9">
        <v>133</v>
      </c>
      <c r="B150" s="8" t="s">
        <v>27</v>
      </c>
      <c r="C150" s="9">
        <v>2020</v>
      </c>
      <c r="E150" s="17">
        <v>-43943870</v>
      </c>
      <c r="G150" s="17">
        <v>122066</v>
      </c>
      <c r="H150" s="17">
        <v>16234778</v>
      </c>
      <c r="J150" s="17">
        <v>-27709092</v>
      </c>
      <c r="M150" s="17">
        <v>76658</v>
      </c>
      <c r="N150" s="17">
        <v>-17401308</v>
      </c>
      <c r="Q150" s="17">
        <v>-38329</v>
      </c>
      <c r="R150" s="17">
        <v>8700654</v>
      </c>
      <c r="S150" s="66">
        <v>-99362.281270252759</v>
      </c>
    </row>
    <row r="151" spans="1:19" x14ac:dyDescent="0.2">
      <c r="A151" s="9">
        <v>134</v>
      </c>
      <c r="B151" s="8" t="s">
        <v>28</v>
      </c>
      <c r="C151" s="9">
        <v>2020</v>
      </c>
      <c r="E151" s="17">
        <v>-43943870</v>
      </c>
      <c r="G151" s="17">
        <v>122066</v>
      </c>
      <c r="H151" s="17">
        <v>16356844</v>
      </c>
      <c r="J151" s="17">
        <v>-27587026</v>
      </c>
      <c r="M151" s="17">
        <v>76658</v>
      </c>
      <c r="N151" s="17">
        <v>-17324650</v>
      </c>
      <c r="Q151" s="17">
        <v>-38329</v>
      </c>
      <c r="R151" s="17">
        <v>8662325</v>
      </c>
      <c r="S151" s="66">
        <v>-99362.281270252759</v>
      </c>
    </row>
    <row r="152" spans="1:19" ht="12" thickBot="1" x14ac:dyDescent="0.25">
      <c r="D152" s="65">
        <v>0</v>
      </c>
      <c r="G152" s="65">
        <v>1464792</v>
      </c>
      <c r="L152" s="65">
        <v>0</v>
      </c>
      <c r="M152" s="65">
        <v>919896</v>
      </c>
      <c r="P152" s="65">
        <v>0</v>
      </c>
      <c r="Q152" s="65">
        <v>-459948</v>
      </c>
      <c r="S152" s="65">
        <v>-1192347.375243033</v>
      </c>
    </row>
    <row r="153" spans="1:19" ht="12" thickTop="1" x14ac:dyDescent="0.2"/>
    <row r="154" spans="1:19" x14ac:dyDescent="0.2">
      <c r="A154" s="9">
        <v>135</v>
      </c>
      <c r="B154" s="8" t="s">
        <v>17</v>
      </c>
      <c r="C154" s="9">
        <v>2021</v>
      </c>
      <c r="E154" s="17">
        <v>-43943870</v>
      </c>
      <c r="G154" s="17">
        <v>122066</v>
      </c>
      <c r="H154" s="17">
        <v>16478910</v>
      </c>
      <c r="J154" s="17">
        <v>-27464960</v>
      </c>
      <c r="M154" s="17">
        <v>76658</v>
      </c>
      <c r="N154" s="17">
        <v>-17247992</v>
      </c>
      <c r="Q154" s="17">
        <v>-38329</v>
      </c>
      <c r="R154" s="17">
        <v>8623996</v>
      </c>
    </row>
    <row r="155" spans="1:19" x14ac:dyDescent="0.2">
      <c r="A155" s="9">
        <v>136</v>
      </c>
      <c r="B155" s="8" t="s">
        <v>18</v>
      </c>
      <c r="C155" s="9">
        <v>2021</v>
      </c>
      <c r="E155" s="17">
        <v>-43943870</v>
      </c>
      <c r="G155" s="17">
        <v>122066</v>
      </c>
      <c r="H155" s="17">
        <v>16600976</v>
      </c>
      <c r="J155" s="17">
        <v>-27342894</v>
      </c>
      <c r="M155" s="17">
        <v>76658</v>
      </c>
      <c r="N155" s="17">
        <v>-17171334</v>
      </c>
      <c r="Q155" s="17">
        <v>-38329</v>
      </c>
      <c r="R155" s="17">
        <v>8585667</v>
      </c>
    </row>
    <row r="156" spans="1:19" x14ac:dyDescent="0.2">
      <c r="A156" s="9">
        <v>137</v>
      </c>
      <c r="B156" s="8" t="s">
        <v>19</v>
      </c>
      <c r="C156" s="9">
        <v>2021</v>
      </c>
      <c r="E156" s="17">
        <v>-43943870</v>
      </c>
      <c r="G156" s="17">
        <v>122066</v>
      </c>
      <c r="H156" s="17">
        <v>16723042</v>
      </c>
      <c r="J156" s="17">
        <v>-27220828</v>
      </c>
      <c r="M156" s="17">
        <v>76658</v>
      </c>
      <c r="N156" s="17">
        <v>-17094676</v>
      </c>
      <c r="Q156" s="17">
        <v>-38329</v>
      </c>
      <c r="R156" s="17">
        <v>8547338</v>
      </c>
    </row>
    <row r="157" spans="1:19" x14ac:dyDescent="0.2">
      <c r="A157" s="9">
        <v>138</v>
      </c>
      <c r="B157" s="8" t="s">
        <v>20</v>
      </c>
      <c r="C157" s="9">
        <v>2021</v>
      </c>
      <c r="E157" s="17">
        <v>-43943870</v>
      </c>
      <c r="G157" s="17">
        <v>122066</v>
      </c>
      <c r="H157" s="17">
        <v>16845108</v>
      </c>
      <c r="J157" s="17">
        <v>-27098762</v>
      </c>
      <c r="M157" s="17">
        <v>76658</v>
      </c>
      <c r="N157" s="17">
        <v>-17018018</v>
      </c>
      <c r="Q157" s="17">
        <v>-38329</v>
      </c>
      <c r="R157" s="17">
        <v>8509009</v>
      </c>
    </row>
    <row r="158" spans="1:19" x14ac:dyDescent="0.2">
      <c r="A158" s="9">
        <v>139</v>
      </c>
      <c r="B158" s="8" t="s">
        <v>21</v>
      </c>
      <c r="C158" s="9">
        <v>2021</v>
      </c>
      <c r="E158" s="17">
        <v>-43943870</v>
      </c>
      <c r="G158" s="17">
        <v>122066</v>
      </c>
      <c r="H158" s="17">
        <v>16967174</v>
      </c>
      <c r="J158" s="17">
        <v>-26976696</v>
      </c>
      <c r="M158" s="17">
        <v>76658</v>
      </c>
      <c r="N158" s="17">
        <v>-16941360</v>
      </c>
      <c r="Q158" s="17">
        <v>-38329</v>
      </c>
      <c r="R158" s="17">
        <v>8470680</v>
      </c>
    </row>
    <row r="159" spans="1:19" x14ac:dyDescent="0.2">
      <c r="A159" s="9">
        <v>140</v>
      </c>
      <c r="B159" s="8" t="s">
        <v>22</v>
      </c>
      <c r="C159" s="9">
        <v>2021</v>
      </c>
      <c r="E159" s="17">
        <v>-43943870</v>
      </c>
      <c r="G159" s="17">
        <v>122066</v>
      </c>
      <c r="H159" s="17">
        <v>17089240</v>
      </c>
      <c r="J159" s="17">
        <v>-26854630</v>
      </c>
      <c r="M159" s="17">
        <v>76658</v>
      </c>
      <c r="N159" s="17">
        <v>-16864702</v>
      </c>
      <c r="Q159" s="17">
        <v>-38329</v>
      </c>
      <c r="R159" s="17">
        <v>8432351</v>
      </c>
    </row>
    <row r="160" spans="1:19" x14ac:dyDescent="0.2">
      <c r="A160" s="9">
        <v>141</v>
      </c>
      <c r="B160" s="8" t="s">
        <v>23</v>
      </c>
      <c r="C160" s="9">
        <v>2021</v>
      </c>
      <c r="E160" s="17">
        <v>-43943870</v>
      </c>
      <c r="G160" s="17">
        <v>122066</v>
      </c>
      <c r="H160" s="17">
        <v>17211306</v>
      </c>
      <c r="J160" s="17">
        <v>-26732564</v>
      </c>
      <c r="M160" s="17">
        <v>76658</v>
      </c>
      <c r="N160" s="17">
        <v>-16788044</v>
      </c>
      <c r="Q160" s="17">
        <v>-38329</v>
      </c>
      <c r="R160" s="17">
        <v>8394022</v>
      </c>
    </row>
    <row r="161" spans="1:18" x14ac:dyDescent="0.2">
      <c r="A161" s="9">
        <v>142</v>
      </c>
      <c r="B161" s="8" t="s">
        <v>24</v>
      </c>
      <c r="C161" s="9">
        <v>2021</v>
      </c>
      <c r="E161" s="17">
        <v>-43943870</v>
      </c>
      <c r="G161" s="17">
        <v>122066</v>
      </c>
      <c r="H161" s="17">
        <v>17333372</v>
      </c>
      <c r="J161" s="17">
        <v>-26610498</v>
      </c>
      <c r="M161" s="17">
        <v>76658</v>
      </c>
      <c r="N161" s="17">
        <v>-16711386</v>
      </c>
      <c r="Q161" s="17">
        <v>-38329</v>
      </c>
      <c r="R161" s="17">
        <v>8355693</v>
      </c>
    </row>
    <row r="162" spans="1:18" x14ac:dyDescent="0.2">
      <c r="A162" s="9">
        <v>143</v>
      </c>
      <c r="B162" s="8" t="s">
        <v>25</v>
      </c>
      <c r="C162" s="9">
        <v>2021</v>
      </c>
      <c r="E162" s="17">
        <v>-43943870</v>
      </c>
      <c r="G162" s="17">
        <v>122066</v>
      </c>
      <c r="H162" s="17">
        <v>17455438</v>
      </c>
      <c r="J162" s="17">
        <v>-26488432</v>
      </c>
      <c r="M162" s="17">
        <v>76658</v>
      </c>
      <c r="N162" s="17">
        <v>-16634728</v>
      </c>
      <c r="Q162" s="17">
        <v>-38329</v>
      </c>
      <c r="R162" s="17">
        <v>8317364</v>
      </c>
    </row>
    <row r="163" spans="1:18" x14ac:dyDescent="0.2">
      <c r="A163" s="9">
        <v>144</v>
      </c>
      <c r="B163" s="8" t="s">
        <v>26</v>
      </c>
      <c r="C163" s="9">
        <v>2021</v>
      </c>
      <c r="E163" s="17">
        <v>-43943870</v>
      </c>
      <c r="G163" s="17">
        <v>122066</v>
      </c>
      <c r="H163" s="17">
        <v>17577504</v>
      </c>
      <c r="J163" s="17">
        <v>-26366366</v>
      </c>
      <c r="M163" s="17">
        <v>76658</v>
      </c>
      <c r="N163" s="17">
        <v>-16558070</v>
      </c>
      <c r="Q163" s="17">
        <v>-38329</v>
      </c>
      <c r="R163" s="17">
        <v>8279035</v>
      </c>
    </row>
    <row r="164" spans="1:18" x14ac:dyDescent="0.2">
      <c r="A164" s="9">
        <v>145</v>
      </c>
      <c r="B164" s="8" t="s">
        <v>27</v>
      </c>
      <c r="C164" s="9">
        <v>2021</v>
      </c>
      <c r="E164" s="17">
        <v>-43943870</v>
      </c>
      <c r="G164" s="17">
        <v>122066</v>
      </c>
      <c r="H164" s="17">
        <v>17699570</v>
      </c>
      <c r="J164" s="17">
        <v>-26244300</v>
      </c>
      <c r="M164" s="17">
        <v>76658</v>
      </c>
      <c r="N164" s="17">
        <v>-16481412</v>
      </c>
      <c r="Q164" s="17">
        <v>-38329</v>
      </c>
      <c r="R164" s="17">
        <v>8240706</v>
      </c>
    </row>
    <row r="165" spans="1:18" x14ac:dyDescent="0.2">
      <c r="A165" s="9">
        <v>146</v>
      </c>
      <c r="B165" s="8" t="s">
        <v>28</v>
      </c>
      <c r="C165" s="9">
        <v>2021</v>
      </c>
      <c r="E165" s="17">
        <v>-43943870</v>
      </c>
      <c r="G165" s="17">
        <v>122066</v>
      </c>
      <c r="H165" s="17">
        <v>17821636</v>
      </c>
      <c r="J165" s="17">
        <v>-26122234</v>
      </c>
      <c r="M165" s="17">
        <v>76658</v>
      </c>
      <c r="N165" s="17">
        <v>-16404754</v>
      </c>
      <c r="Q165" s="17">
        <v>-38329</v>
      </c>
      <c r="R165" s="17">
        <v>8202377</v>
      </c>
    </row>
    <row r="166" spans="1:18" ht="12" thickBot="1" x14ac:dyDescent="0.25">
      <c r="D166" s="65">
        <v>0</v>
      </c>
      <c r="G166" s="65">
        <v>1464792</v>
      </c>
      <c r="L166" s="65">
        <v>0</v>
      </c>
      <c r="M166" s="65">
        <v>919896</v>
      </c>
      <c r="P166" s="65">
        <v>0</v>
      </c>
      <c r="Q166" s="65">
        <v>-459948</v>
      </c>
    </row>
    <row r="167" spans="1:18" ht="12" thickTop="1" x14ac:dyDescent="0.2"/>
    <row r="168" spans="1:18" x14ac:dyDescent="0.2">
      <c r="A168" s="9">
        <v>147</v>
      </c>
      <c r="B168" s="8" t="s">
        <v>17</v>
      </c>
      <c r="C168" s="9">
        <v>2022</v>
      </c>
      <c r="E168" s="17">
        <v>-43943870</v>
      </c>
      <c r="G168" s="17">
        <v>122066</v>
      </c>
      <c r="H168" s="17">
        <v>17943702</v>
      </c>
      <c r="J168" s="17">
        <v>-26000168</v>
      </c>
      <c r="M168" s="17">
        <v>76658</v>
      </c>
      <c r="N168" s="17">
        <v>-16328096</v>
      </c>
      <c r="Q168" s="17">
        <v>-38329</v>
      </c>
      <c r="R168" s="17">
        <v>8164048</v>
      </c>
    </row>
    <row r="169" spans="1:18" x14ac:dyDescent="0.2">
      <c r="A169" s="9">
        <v>148</v>
      </c>
      <c r="B169" s="8" t="s">
        <v>18</v>
      </c>
      <c r="C169" s="9">
        <v>2022</v>
      </c>
      <c r="E169" s="17">
        <v>-43943870</v>
      </c>
      <c r="G169" s="17">
        <v>122066</v>
      </c>
      <c r="H169" s="17">
        <v>18065768</v>
      </c>
      <c r="J169" s="17">
        <v>-25878102</v>
      </c>
      <c r="M169" s="17">
        <v>76658</v>
      </c>
      <c r="N169" s="17">
        <v>-16251438</v>
      </c>
      <c r="Q169" s="17">
        <v>-38329</v>
      </c>
      <c r="R169" s="17">
        <v>8125719</v>
      </c>
    </row>
    <row r="170" spans="1:18" x14ac:dyDescent="0.2">
      <c r="A170" s="9">
        <v>149</v>
      </c>
      <c r="B170" s="8" t="s">
        <v>19</v>
      </c>
      <c r="C170" s="9">
        <v>2022</v>
      </c>
      <c r="E170" s="17">
        <v>-43943870</v>
      </c>
      <c r="G170" s="17">
        <v>122066</v>
      </c>
      <c r="H170" s="17">
        <v>18187834</v>
      </c>
      <c r="J170" s="17">
        <v>-25756036</v>
      </c>
      <c r="M170" s="17">
        <v>76658</v>
      </c>
      <c r="N170" s="17">
        <v>-16174780</v>
      </c>
      <c r="Q170" s="17">
        <v>-38329</v>
      </c>
      <c r="R170" s="17">
        <v>8087390</v>
      </c>
    </row>
    <row r="171" spans="1:18" x14ac:dyDescent="0.2">
      <c r="A171" s="9">
        <v>150</v>
      </c>
      <c r="B171" s="8" t="s">
        <v>20</v>
      </c>
      <c r="C171" s="9">
        <v>2022</v>
      </c>
      <c r="E171" s="17">
        <v>-43943870</v>
      </c>
      <c r="G171" s="17">
        <v>122066</v>
      </c>
      <c r="H171" s="17">
        <v>18309900</v>
      </c>
      <c r="J171" s="17">
        <v>-25633970</v>
      </c>
      <c r="M171" s="17">
        <v>76658</v>
      </c>
      <c r="N171" s="17">
        <v>-16098122</v>
      </c>
      <c r="Q171" s="17">
        <v>-38329</v>
      </c>
      <c r="R171" s="17">
        <v>8049061</v>
      </c>
    </row>
    <row r="172" spans="1:18" x14ac:dyDescent="0.2">
      <c r="A172" s="9">
        <v>151</v>
      </c>
      <c r="B172" s="8" t="s">
        <v>21</v>
      </c>
      <c r="C172" s="9">
        <v>2022</v>
      </c>
      <c r="E172" s="17">
        <v>-43943870</v>
      </c>
      <c r="G172" s="17">
        <v>122066</v>
      </c>
      <c r="H172" s="17">
        <v>18431966</v>
      </c>
      <c r="J172" s="17">
        <v>-25511904</v>
      </c>
      <c r="M172" s="17">
        <v>76658</v>
      </c>
      <c r="N172" s="17">
        <v>-16021464</v>
      </c>
      <c r="Q172" s="17">
        <v>-38329</v>
      </c>
      <c r="R172" s="17">
        <v>8010732</v>
      </c>
    </row>
    <row r="173" spans="1:18" x14ac:dyDescent="0.2">
      <c r="A173" s="9">
        <v>152</v>
      </c>
      <c r="B173" s="8" t="s">
        <v>22</v>
      </c>
      <c r="C173" s="9">
        <v>2022</v>
      </c>
      <c r="E173" s="17">
        <v>-43943870</v>
      </c>
      <c r="G173" s="17">
        <v>122066</v>
      </c>
      <c r="H173" s="17">
        <v>18554032</v>
      </c>
      <c r="J173" s="17">
        <v>-25389838</v>
      </c>
      <c r="M173" s="17">
        <v>76658</v>
      </c>
      <c r="N173" s="17">
        <v>-15944806</v>
      </c>
      <c r="Q173" s="17">
        <v>-38329</v>
      </c>
      <c r="R173" s="17">
        <v>7972403</v>
      </c>
    </row>
    <row r="174" spans="1:18" x14ac:dyDescent="0.2">
      <c r="A174" s="9">
        <v>153</v>
      </c>
      <c r="B174" s="8" t="s">
        <v>23</v>
      </c>
      <c r="C174" s="9">
        <v>2022</v>
      </c>
      <c r="E174" s="17">
        <v>-43943870</v>
      </c>
      <c r="G174" s="17">
        <v>122066</v>
      </c>
      <c r="H174" s="17">
        <v>18676098</v>
      </c>
      <c r="J174" s="17">
        <v>-25267772</v>
      </c>
      <c r="M174" s="17">
        <v>76658</v>
      </c>
      <c r="N174" s="17">
        <v>-15868148</v>
      </c>
      <c r="Q174" s="17">
        <v>-38329</v>
      </c>
      <c r="R174" s="17">
        <v>7934074</v>
      </c>
    </row>
    <row r="175" spans="1:18" x14ac:dyDescent="0.2">
      <c r="A175" s="9">
        <v>154</v>
      </c>
      <c r="B175" s="8" t="s">
        <v>24</v>
      </c>
      <c r="C175" s="9">
        <v>2022</v>
      </c>
      <c r="E175" s="17">
        <v>-43943870</v>
      </c>
      <c r="G175" s="17">
        <v>122066</v>
      </c>
      <c r="H175" s="17">
        <v>18798164</v>
      </c>
      <c r="J175" s="17">
        <v>-25145706</v>
      </c>
      <c r="M175" s="17">
        <v>76658</v>
      </c>
      <c r="N175" s="17">
        <v>-15791490</v>
      </c>
      <c r="Q175" s="17">
        <v>-38329</v>
      </c>
      <c r="R175" s="17">
        <v>7895745</v>
      </c>
    </row>
    <row r="176" spans="1:18" x14ac:dyDescent="0.2">
      <c r="A176" s="9">
        <v>155</v>
      </c>
      <c r="B176" s="8" t="s">
        <v>25</v>
      </c>
      <c r="C176" s="9">
        <v>2022</v>
      </c>
      <c r="E176" s="17">
        <v>-43943870</v>
      </c>
      <c r="G176" s="17">
        <v>122066</v>
      </c>
      <c r="H176" s="17">
        <v>18920230</v>
      </c>
      <c r="J176" s="17">
        <v>-25023640</v>
      </c>
      <c r="M176" s="17">
        <v>76658</v>
      </c>
      <c r="N176" s="17">
        <v>-15714832</v>
      </c>
      <c r="Q176" s="17">
        <v>-38329</v>
      </c>
      <c r="R176" s="17">
        <v>7857416</v>
      </c>
    </row>
    <row r="177" spans="1:18" x14ac:dyDescent="0.2">
      <c r="A177" s="9">
        <v>156</v>
      </c>
      <c r="B177" s="8" t="s">
        <v>26</v>
      </c>
      <c r="C177" s="9">
        <v>2022</v>
      </c>
      <c r="E177" s="17">
        <v>-43943870</v>
      </c>
      <c r="G177" s="17">
        <v>122066</v>
      </c>
      <c r="H177" s="17">
        <v>19042296</v>
      </c>
      <c r="J177" s="17">
        <v>-24901574</v>
      </c>
      <c r="M177" s="17">
        <v>76658</v>
      </c>
      <c r="N177" s="17">
        <v>-15638174</v>
      </c>
      <c r="Q177" s="17">
        <v>-38329</v>
      </c>
      <c r="R177" s="17">
        <v>7819087</v>
      </c>
    </row>
    <row r="178" spans="1:18" x14ac:dyDescent="0.2">
      <c r="A178" s="9">
        <v>157</v>
      </c>
      <c r="B178" s="8" t="s">
        <v>27</v>
      </c>
      <c r="C178" s="9">
        <v>2022</v>
      </c>
      <c r="E178" s="17">
        <v>-43943870</v>
      </c>
      <c r="G178" s="17">
        <v>122066</v>
      </c>
      <c r="H178" s="17">
        <v>19164362</v>
      </c>
      <c r="J178" s="17">
        <v>-24779508</v>
      </c>
      <c r="M178" s="17">
        <v>76658</v>
      </c>
      <c r="N178" s="17">
        <v>-15561516</v>
      </c>
      <c r="Q178" s="17">
        <v>-38329</v>
      </c>
      <c r="R178" s="17">
        <v>7780758</v>
      </c>
    </row>
    <row r="179" spans="1:18" x14ac:dyDescent="0.2">
      <c r="A179" s="9">
        <v>158</v>
      </c>
      <c r="B179" s="8" t="s">
        <v>28</v>
      </c>
      <c r="C179" s="9">
        <v>2022</v>
      </c>
      <c r="E179" s="17">
        <v>-43943870</v>
      </c>
      <c r="G179" s="17">
        <v>122066</v>
      </c>
      <c r="H179" s="17">
        <v>19286428</v>
      </c>
      <c r="J179" s="17">
        <v>-24657442</v>
      </c>
      <c r="M179" s="17">
        <v>76658</v>
      </c>
      <c r="N179" s="17">
        <v>-15484858</v>
      </c>
      <c r="Q179" s="17">
        <v>-38329</v>
      </c>
      <c r="R179" s="17">
        <v>7742429</v>
      </c>
    </row>
    <row r="180" spans="1:18" ht="12" thickBot="1" x14ac:dyDescent="0.25">
      <c r="D180" s="65">
        <v>0</v>
      </c>
      <c r="G180" s="65">
        <v>1464792</v>
      </c>
      <c r="L180" s="65">
        <v>0</v>
      </c>
      <c r="M180" s="65">
        <v>919896</v>
      </c>
      <c r="P180" s="65">
        <v>0</v>
      </c>
      <c r="Q180" s="65">
        <v>-459948</v>
      </c>
    </row>
    <row r="181" spans="1:18" ht="12" thickTop="1" x14ac:dyDescent="0.2"/>
    <row r="182" spans="1:18" x14ac:dyDescent="0.2">
      <c r="A182" s="9">
        <v>159</v>
      </c>
      <c r="B182" s="8" t="s">
        <v>17</v>
      </c>
      <c r="C182" s="9">
        <v>2023</v>
      </c>
      <c r="E182" s="17">
        <v>-43943870</v>
      </c>
      <c r="G182" s="17">
        <v>122066</v>
      </c>
      <c r="H182" s="17">
        <v>19408494</v>
      </c>
      <c r="J182" s="17">
        <v>-24535376</v>
      </c>
      <c r="M182" s="17">
        <v>76658</v>
      </c>
      <c r="N182" s="17">
        <v>-15408200</v>
      </c>
      <c r="Q182" s="17">
        <v>-38329</v>
      </c>
      <c r="R182" s="17">
        <v>7704100</v>
      </c>
    </row>
    <row r="183" spans="1:18" x14ac:dyDescent="0.2">
      <c r="A183" s="9">
        <v>160</v>
      </c>
      <c r="B183" s="8" t="s">
        <v>18</v>
      </c>
      <c r="C183" s="9">
        <v>2023</v>
      </c>
      <c r="E183" s="17">
        <v>-43943870</v>
      </c>
      <c r="G183" s="17">
        <v>122066</v>
      </c>
      <c r="H183" s="17">
        <v>19530560</v>
      </c>
      <c r="J183" s="17">
        <v>-24413310</v>
      </c>
      <c r="M183" s="17">
        <v>76658</v>
      </c>
      <c r="N183" s="17">
        <v>-15331542</v>
      </c>
      <c r="Q183" s="17">
        <v>-38329</v>
      </c>
      <c r="R183" s="17">
        <v>7665771</v>
      </c>
    </row>
    <row r="184" spans="1:18" x14ac:dyDescent="0.2">
      <c r="A184" s="9">
        <v>161</v>
      </c>
      <c r="B184" s="8" t="s">
        <v>19</v>
      </c>
      <c r="C184" s="9">
        <v>2023</v>
      </c>
      <c r="E184" s="17">
        <v>-43943870</v>
      </c>
      <c r="G184" s="17">
        <v>122066</v>
      </c>
      <c r="H184" s="17">
        <v>19652626</v>
      </c>
      <c r="J184" s="17">
        <v>-24291244</v>
      </c>
      <c r="M184" s="17">
        <v>76658</v>
      </c>
      <c r="N184" s="17">
        <v>-15254884</v>
      </c>
      <c r="Q184" s="17">
        <v>-38329</v>
      </c>
      <c r="R184" s="17">
        <v>7627442</v>
      </c>
    </row>
    <row r="185" spans="1:18" x14ac:dyDescent="0.2">
      <c r="A185" s="9">
        <v>162</v>
      </c>
      <c r="B185" s="8" t="s">
        <v>20</v>
      </c>
      <c r="C185" s="9">
        <v>2023</v>
      </c>
      <c r="E185" s="17">
        <v>-43943870</v>
      </c>
      <c r="G185" s="17">
        <v>122066</v>
      </c>
      <c r="H185" s="17">
        <v>19774692</v>
      </c>
      <c r="J185" s="17">
        <v>-24169178</v>
      </c>
      <c r="M185" s="17">
        <v>76658</v>
      </c>
      <c r="N185" s="17">
        <v>-15178226</v>
      </c>
      <c r="Q185" s="17">
        <v>-38329</v>
      </c>
      <c r="R185" s="17">
        <v>7589113</v>
      </c>
    </row>
    <row r="186" spans="1:18" x14ac:dyDescent="0.2">
      <c r="A186" s="9">
        <v>163</v>
      </c>
      <c r="B186" s="8" t="s">
        <v>21</v>
      </c>
      <c r="C186" s="9">
        <v>2023</v>
      </c>
      <c r="E186" s="17">
        <v>-43943870</v>
      </c>
      <c r="G186" s="17">
        <v>122066</v>
      </c>
      <c r="H186" s="17">
        <v>19896758</v>
      </c>
      <c r="J186" s="17">
        <v>-24047112</v>
      </c>
      <c r="M186" s="17">
        <v>76658</v>
      </c>
      <c r="N186" s="17">
        <v>-15101568</v>
      </c>
      <c r="Q186" s="17">
        <v>-38329</v>
      </c>
      <c r="R186" s="17">
        <v>7550784</v>
      </c>
    </row>
    <row r="187" spans="1:18" x14ac:dyDescent="0.2">
      <c r="A187" s="9">
        <v>164</v>
      </c>
      <c r="B187" s="8" t="s">
        <v>22</v>
      </c>
      <c r="C187" s="9">
        <v>2023</v>
      </c>
      <c r="E187" s="17">
        <v>-43943870</v>
      </c>
      <c r="G187" s="17">
        <v>122066</v>
      </c>
      <c r="H187" s="17">
        <v>20018824</v>
      </c>
      <c r="J187" s="17">
        <v>-23925046</v>
      </c>
      <c r="M187" s="17">
        <v>76658</v>
      </c>
      <c r="N187" s="17">
        <v>-15024910</v>
      </c>
      <c r="Q187" s="17">
        <v>-38329</v>
      </c>
      <c r="R187" s="17">
        <v>7512455</v>
      </c>
    </row>
    <row r="188" spans="1:18" x14ac:dyDescent="0.2">
      <c r="A188" s="9">
        <v>165</v>
      </c>
      <c r="B188" s="8" t="s">
        <v>23</v>
      </c>
      <c r="C188" s="9">
        <v>2023</v>
      </c>
      <c r="E188" s="17">
        <v>-43943870</v>
      </c>
      <c r="G188" s="17">
        <v>122066</v>
      </c>
      <c r="H188" s="17">
        <v>20140890</v>
      </c>
      <c r="J188" s="17">
        <v>-23802980</v>
      </c>
      <c r="M188" s="17">
        <v>76658</v>
      </c>
      <c r="N188" s="17">
        <v>-14948252</v>
      </c>
      <c r="Q188" s="17">
        <v>-38329</v>
      </c>
      <c r="R188" s="17">
        <v>7474126</v>
      </c>
    </row>
    <row r="189" spans="1:18" x14ac:dyDescent="0.2">
      <c r="A189" s="9">
        <v>166</v>
      </c>
      <c r="B189" s="8" t="s">
        <v>24</v>
      </c>
      <c r="C189" s="9">
        <v>2023</v>
      </c>
      <c r="E189" s="17">
        <v>-43943870</v>
      </c>
      <c r="G189" s="17">
        <v>122066</v>
      </c>
      <c r="H189" s="17">
        <v>20262956</v>
      </c>
      <c r="J189" s="17">
        <v>-23680914</v>
      </c>
      <c r="M189" s="17">
        <v>76658</v>
      </c>
      <c r="N189" s="17">
        <v>-14871594</v>
      </c>
      <c r="Q189" s="17">
        <v>-38329</v>
      </c>
      <c r="R189" s="17">
        <v>7435797</v>
      </c>
    </row>
    <row r="190" spans="1:18" x14ac:dyDescent="0.2">
      <c r="A190" s="9">
        <v>167</v>
      </c>
      <c r="B190" s="8" t="s">
        <v>25</v>
      </c>
      <c r="C190" s="9">
        <v>2023</v>
      </c>
      <c r="E190" s="17">
        <v>-43943870</v>
      </c>
      <c r="G190" s="17">
        <v>122066</v>
      </c>
      <c r="H190" s="17">
        <v>20385022</v>
      </c>
      <c r="J190" s="17">
        <v>-23558848</v>
      </c>
      <c r="M190" s="17">
        <v>76658</v>
      </c>
      <c r="N190" s="17">
        <v>-14794936</v>
      </c>
      <c r="Q190" s="17">
        <v>-38329</v>
      </c>
      <c r="R190" s="17">
        <v>7397468</v>
      </c>
    </row>
    <row r="191" spans="1:18" x14ac:dyDescent="0.2">
      <c r="A191" s="9">
        <v>168</v>
      </c>
      <c r="B191" s="8" t="s">
        <v>26</v>
      </c>
      <c r="C191" s="9">
        <v>2023</v>
      </c>
      <c r="E191" s="17">
        <v>-43943870</v>
      </c>
      <c r="G191" s="17">
        <v>122066</v>
      </c>
      <c r="H191" s="17">
        <v>20507088</v>
      </c>
      <c r="J191" s="17">
        <v>-23436782</v>
      </c>
      <c r="M191" s="17">
        <v>76658</v>
      </c>
      <c r="N191" s="17">
        <v>-14718278</v>
      </c>
      <c r="Q191" s="17">
        <v>-38329</v>
      </c>
      <c r="R191" s="17">
        <v>7359139</v>
      </c>
    </row>
    <row r="192" spans="1:18" x14ac:dyDescent="0.2">
      <c r="A192" s="9">
        <v>169</v>
      </c>
      <c r="B192" s="8" t="s">
        <v>27</v>
      </c>
      <c r="C192" s="9">
        <v>2023</v>
      </c>
      <c r="E192" s="17">
        <v>-43943870</v>
      </c>
      <c r="G192" s="17">
        <v>122066</v>
      </c>
      <c r="H192" s="17">
        <v>20629154</v>
      </c>
      <c r="J192" s="17">
        <v>-23314716</v>
      </c>
      <c r="M192" s="17">
        <v>76658</v>
      </c>
      <c r="N192" s="17">
        <v>-14641620</v>
      </c>
      <c r="Q192" s="17">
        <v>-38329</v>
      </c>
      <c r="R192" s="17">
        <v>7320810</v>
      </c>
    </row>
    <row r="193" spans="1:18" x14ac:dyDescent="0.2">
      <c r="A193" s="9">
        <v>170</v>
      </c>
      <c r="B193" s="8" t="s">
        <v>28</v>
      </c>
      <c r="C193" s="9">
        <v>2023</v>
      </c>
      <c r="E193" s="17">
        <v>-43943870</v>
      </c>
      <c r="G193" s="17">
        <v>122066</v>
      </c>
      <c r="H193" s="17">
        <v>20751220</v>
      </c>
      <c r="J193" s="17">
        <v>-23192650</v>
      </c>
      <c r="M193" s="17">
        <v>76658</v>
      </c>
      <c r="N193" s="17">
        <v>-14564962</v>
      </c>
      <c r="Q193" s="17">
        <v>-38329</v>
      </c>
      <c r="R193" s="17">
        <v>7282481</v>
      </c>
    </row>
    <row r="194" spans="1:18" ht="12" thickBot="1" x14ac:dyDescent="0.25">
      <c r="D194" s="65">
        <v>0</v>
      </c>
      <c r="G194" s="65">
        <v>1464792</v>
      </c>
      <c r="L194" s="65">
        <v>0</v>
      </c>
      <c r="M194" s="65">
        <v>919896</v>
      </c>
      <c r="P194" s="65">
        <v>0</v>
      </c>
      <c r="Q194" s="65">
        <v>-459948</v>
      </c>
    </row>
    <row r="195" spans="1:18" ht="12" thickTop="1" x14ac:dyDescent="0.2"/>
    <row r="196" spans="1:18" x14ac:dyDescent="0.2">
      <c r="A196" s="9">
        <v>171</v>
      </c>
      <c r="B196" s="8" t="s">
        <v>17</v>
      </c>
      <c r="C196" s="9">
        <v>2024</v>
      </c>
      <c r="E196" s="17">
        <v>-43943870</v>
      </c>
      <c r="G196" s="17">
        <v>122066</v>
      </c>
      <c r="H196" s="17">
        <v>20873286</v>
      </c>
      <c r="J196" s="17">
        <v>-23070584</v>
      </c>
      <c r="M196" s="17">
        <v>76658</v>
      </c>
      <c r="N196" s="17">
        <v>-14488304</v>
      </c>
      <c r="Q196" s="17">
        <v>-38329</v>
      </c>
      <c r="R196" s="17">
        <v>7244152</v>
      </c>
    </row>
    <row r="197" spans="1:18" x14ac:dyDescent="0.2">
      <c r="A197" s="9">
        <v>172</v>
      </c>
      <c r="B197" s="8" t="s">
        <v>18</v>
      </c>
      <c r="C197" s="9">
        <v>2024</v>
      </c>
      <c r="E197" s="17">
        <v>-43943870</v>
      </c>
      <c r="G197" s="17">
        <v>122066</v>
      </c>
      <c r="H197" s="17">
        <v>20995352</v>
      </c>
      <c r="J197" s="17">
        <v>-22948518</v>
      </c>
      <c r="M197" s="17">
        <v>76658</v>
      </c>
      <c r="N197" s="17">
        <v>-14411646</v>
      </c>
      <c r="Q197" s="17">
        <v>-38329</v>
      </c>
      <c r="R197" s="17">
        <v>7205823</v>
      </c>
    </row>
    <row r="198" spans="1:18" x14ac:dyDescent="0.2">
      <c r="A198" s="9">
        <v>173</v>
      </c>
      <c r="B198" s="8" t="s">
        <v>19</v>
      </c>
      <c r="C198" s="9">
        <v>2024</v>
      </c>
      <c r="E198" s="17">
        <v>-43943870</v>
      </c>
      <c r="G198" s="17">
        <v>122066</v>
      </c>
      <c r="H198" s="17">
        <v>21117418</v>
      </c>
      <c r="J198" s="17">
        <v>-22826452</v>
      </c>
      <c r="M198" s="17">
        <v>76658</v>
      </c>
      <c r="N198" s="17">
        <v>-14334988</v>
      </c>
      <c r="Q198" s="17">
        <v>-38329</v>
      </c>
      <c r="R198" s="17">
        <v>7167494</v>
      </c>
    </row>
    <row r="199" spans="1:18" x14ac:dyDescent="0.2">
      <c r="A199" s="9">
        <v>174</v>
      </c>
      <c r="B199" s="8" t="s">
        <v>20</v>
      </c>
      <c r="C199" s="9">
        <v>2024</v>
      </c>
      <c r="E199" s="17">
        <v>-43943870</v>
      </c>
      <c r="G199" s="17">
        <v>122066</v>
      </c>
      <c r="H199" s="17">
        <v>21239484</v>
      </c>
      <c r="J199" s="17">
        <v>-22704386</v>
      </c>
      <c r="M199" s="17">
        <v>76658</v>
      </c>
      <c r="N199" s="17">
        <v>-14258330</v>
      </c>
      <c r="Q199" s="17">
        <v>-38329</v>
      </c>
      <c r="R199" s="17">
        <v>7129165</v>
      </c>
    </row>
    <row r="200" spans="1:18" x14ac:dyDescent="0.2">
      <c r="A200" s="9">
        <v>175</v>
      </c>
      <c r="B200" s="8" t="s">
        <v>21</v>
      </c>
      <c r="C200" s="9">
        <v>2024</v>
      </c>
      <c r="E200" s="17">
        <v>-43943870</v>
      </c>
      <c r="G200" s="17">
        <v>122066</v>
      </c>
      <c r="H200" s="17">
        <v>21361550</v>
      </c>
      <c r="J200" s="17">
        <v>-22582320</v>
      </c>
      <c r="M200" s="17">
        <v>76658</v>
      </c>
      <c r="N200" s="17">
        <v>-14181672</v>
      </c>
      <c r="Q200" s="17">
        <v>-38329</v>
      </c>
      <c r="R200" s="17">
        <v>7090836</v>
      </c>
    </row>
    <row r="201" spans="1:18" x14ac:dyDescent="0.2">
      <c r="A201" s="9">
        <v>176</v>
      </c>
      <c r="B201" s="8" t="s">
        <v>22</v>
      </c>
      <c r="C201" s="9">
        <v>2024</v>
      </c>
      <c r="E201" s="17">
        <v>-43943870</v>
      </c>
      <c r="G201" s="17">
        <v>122066</v>
      </c>
      <c r="H201" s="17">
        <v>21483616</v>
      </c>
      <c r="J201" s="17">
        <v>-22460254</v>
      </c>
      <c r="M201" s="17">
        <v>76658</v>
      </c>
      <c r="N201" s="17">
        <v>-14105014</v>
      </c>
      <c r="Q201" s="17">
        <v>-38329</v>
      </c>
      <c r="R201" s="17">
        <v>7052507</v>
      </c>
    </row>
    <row r="202" spans="1:18" x14ac:dyDescent="0.2">
      <c r="A202" s="9">
        <v>177</v>
      </c>
      <c r="B202" s="8" t="s">
        <v>23</v>
      </c>
      <c r="C202" s="9">
        <v>2024</v>
      </c>
      <c r="E202" s="17">
        <v>-43943870</v>
      </c>
      <c r="G202" s="17">
        <v>122066</v>
      </c>
      <c r="H202" s="17">
        <v>21605682</v>
      </c>
      <c r="J202" s="17">
        <v>-22338188</v>
      </c>
      <c r="M202" s="17">
        <v>76658</v>
      </c>
      <c r="N202" s="17">
        <v>-14028356</v>
      </c>
      <c r="Q202" s="17">
        <v>-38329</v>
      </c>
      <c r="R202" s="17">
        <v>7014178</v>
      </c>
    </row>
    <row r="203" spans="1:18" x14ac:dyDescent="0.2">
      <c r="A203" s="9">
        <v>178</v>
      </c>
      <c r="B203" s="8" t="s">
        <v>24</v>
      </c>
      <c r="C203" s="9">
        <v>2024</v>
      </c>
      <c r="E203" s="17">
        <v>-43943870</v>
      </c>
      <c r="G203" s="17">
        <v>122066</v>
      </c>
      <c r="H203" s="17">
        <v>21727748</v>
      </c>
      <c r="J203" s="17">
        <v>-22216122</v>
      </c>
      <c r="M203" s="17">
        <v>76658</v>
      </c>
      <c r="N203" s="17">
        <v>-13951698</v>
      </c>
      <c r="Q203" s="17">
        <v>-38329</v>
      </c>
      <c r="R203" s="17">
        <v>6975849</v>
      </c>
    </row>
    <row r="204" spans="1:18" x14ac:dyDescent="0.2">
      <c r="A204" s="9">
        <v>179</v>
      </c>
      <c r="B204" s="8" t="s">
        <v>25</v>
      </c>
      <c r="C204" s="9">
        <v>2024</v>
      </c>
      <c r="E204" s="17">
        <v>-43943870</v>
      </c>
      <c r="G204" s="17">
        <v>122066</v>
      </c>
      <c r="H204" s="17">
        <v>21849814</v>
      </c>
      <c r="J204" s="17">
        <v>-22094056</v>
      </c>
      <c r="M204" s="17">
        <v>76658</v>
      </c>
      <c r="N204" s="17">
        <v>-13875040</v>
      </c>
      <c r="Q204" s="17">
        <v>-38329</v>
      </c>
      <c r="R204" s="17">
        <v>6937520</v>
      </c>
    </row>
    <row r="205" spans="1:18" x14ac:dyDescent="0.2">
      <c r="A205" s="9">
        <v>180</v>
      </c>
      <c r="B205" s="8" t="s">
        <v>26</v>
      </c>
      <c r="C205" s="9">
        <v>2024</v>
      </c>
      <c r="E205" s="17">
        <v>-43943870</v>
      </c>
      <c r="G205" s="17">
        <v>122066</v>
      </c>
      <c r="H205" s="17">
        <v>21971880</v>
      </c>
      <c r="J205" s="17">
        <v>-21971990</v>
      </c>
      <c r="M205" s="17">
        <v>76658</v>
      </c>
      <c r="N205" s="17">
        <v>-13798382</v>
      </c>
      <c r="Q205" s="17">
        <v>-38329</v>
      </c>
      <c r="R205" s="17">
        <v>6899191</v>
      </c>
    </row>
    <row r="206" spans="1:18" x14ac:dyDescent="0.2">
      <c r="A206" s="9">
        <v>181</v>
      </c>
      <c r="B206" s="8" t="s">
        <v>27</v>
      </c>
      <c r="C206" s="9">
        <v>2024</v>
      </c>
      <c r="E206" s="17">
        <v>-43943870</v>
      </c>
      <c r="G206" s="17">
        <v>122066</v>
      </c>
      <c r="H206" s="17">
        <v>22093946</v>
      </c>
      <c r="J206" s="17">
        <v>-21849924</v>
      </c>
      <c r="M206" s="17">
        <v>76658</v>
      </c>
      <c r="N206" s="17">
        <v>-13721724</v>
      </c>
      <c r="Q206" s="17">
        <v>-38329</v>
      </c>
      <c r="R206" s="17">
        <v>6860862</v>
      </c>
    </row>
    <row r="207" spans="1:18" x14ac:dyDescent="0.2">
      <c r="A207" s="9">
        <v>182</v>
      </c>
      <c r="B207" s="8" t="s">
        <v>28</v>
      </c>
      <c r="C207" s="9">
        <v>2024</v>
      </c>
      <c r="E207" s="17">
        <v>-43943870</v>
      </c>
      <c r="G207" s="17">
        <v>122066</v>
      </c>
      <c r="H207" s="17">
        <v>22216012</v>
      </c>
      <c r="J207" s="17">
        <v>-21727858</v>
      </c>
      <c r="M207" s="17">
        <v>76658</v>
      </c>
      <c r="N207" s="17">
        <v>-13645066</v>
      </c>
      <c r="Q207" s="17">
        <v>-38329</v>
      </c>
      <c r="R207" s="17">
        <v>6822533</v>
      </c>
    </row>
    <row r="208" spans="1:18" ht="12" thickBot="1" x14ac:dyDescent="0.25">
      <c r="D208" s="65">
        <v>0</v>
      </c>
      <c r="G208" s="65">
        <v>1464792</v>
      </c>
      <c r="L208" s="65">
        <v>0</v>
      </c>
      <c r="M208" s="65">
        <v>919896</v>
      </c>
      <c r="P208" s="65">
        <v>0</v>
      </c>
      <c r="Q208" s="65">
        <v>-459948</v>
      </c>
    </row>
    <row r="209" spans="1:18" ht="12" thickTop="1" x14ac:dyDescent="0.2"/>
    <row r="210" spans="1:18" x14ac:dyDescent="0.2">
      <c r="A210" s="9">
        <v>183</v>
      </c>
      <c r="B210" s="8" t="s">
        <v>17</v>
      </c>
      <c r="C210" s="9">
        <v>2025</v>
      </c>
      <c r="E210" s="17">
        <v>-43943870</v>
      </c>
      <c r="G210" s="17">
        <v>122066</v>
      </c>
      <c r="H210" s="17">
        <v>22338078</v>
      </c>
      <c r="J210" s="17">
        <v>-21605792</v>
      </c>
      <c r="M210" s="17">
        <v>76658</v>
      </c>
      <c r="N210" s="17">
        <v>-13568408</v>
      </c>
      <c r="Q210" s="17">
        <v>-38329</v>
      </c>
      <c r="R210" s="17">
        <v>6784204</v>
      </c>
    </row>
    <row r="211" spans="1:18" x14ac:dyDescent="0.2">
      <c r="A211" s="9">
        <v>184</v>
      </c>
      <c r="B211" s="8" t="s">
        <v>18</v>
      </c>
      <c r="C211" s="9">
        <v>2025</v>
      </c>
      <c r="E211" s="17">
        <v>-43943870</v>
      </c>
      <c r="G211" s="17">
        <v>122066</v>
      </c>
      <c r="H211" s="17">
        <v>22460144</v>
      </c>
      <c r="J211" s="17">
        <v>-21483726</v>
      </c>
      <c r="M211" s="17">
        <v>76658</v>
      </c>
      <c r="N211" s="17">
        <v>-13491750</v>
      </c>
      <c r="Q211" s="17">
        <v>-38329</v>
      </c>
      <c r="R211" s="17">
        <v>6745875</v>
      </c>
    </row>
    <row r="212" spans="1:18" x14ac:dyDescent="0.2">
      <c r="A212" s="9">
        <v>185</v>
      </c>
      <c r="B212" s="8" t="s">
        <v>19</v>
      </c>
      <c r="C212" s="9">
        <v>2025</v>
      </c>
      <c r="E212" s="17">
        <v>-43943870</v>
      </c>
      <c r="G212" s="17">
        <v>122066</v>
      </c>
      <c r="H212" s="17">
        <v>22582210</v>
      </c>
      <c r="J212" s="17">
        <v>-21361660</v>
      </c>
      <c r="M212" s="17">
        <v>76658</v>
      </c>
      <c r="N212" s="17">
        <v>-13415092</v>
      </c>
      <c r="Q212" s="17">
        <v>-38329</v>
      </c>
      <c r="R212" s="17">
        <v>6707546</v>
      </c>
    </row>
    <row r="213" spans="1:18" x14ac:dyDescent="0.2">
      <c r="A213" s="9">
        <v>186</v>
      </c>
      <c r="B213" s="8" t="s">
        <v>20</v>
      </c>
      <c r="C213" s="9">
        <v>2025</v>
      </c>
      <c r="E213" s="17">
        <v>-43943870</v>
      </c>
      <c r="G213" s="17">
        <v>122066</v>
      </c>
      <c r="H213" s="17">
        <v>22704276</v>
      </c>
      <c r="J213" s="17">
        <v>-21239594</v>
      </c>
      <c r="M213" s="17">
        <v>76658</v>
      </c>
      <c r="N213" s="17">
        <v>-13338434</v>
      </c>
      <c r="Q213" s="17">
        <v>-38329</v>
      </c>
      <c r="R213" s="17">
        <v>6669217</v>
      </c>
    </row>
    <row r="214" spans="1:18" x14ac:dyDescent="0.2">
      <c r="A214" s="9">
        <v>187</v>
      </c>
      <c r="B214" s="8" t="s">
        <v>21</v>
      </c>
      <c r="C214" s="9">
        <v>2025</v>
      </c>
      <c r="E214" s="17">
        <v>-43943870</v>
      </c>
      <c r="G214" s="17">
        <v>122066</v>
      </c>
      <c r="H214" s="17">
        <v>22826342</v>
      </c>
      <c r="J214" s="17">
        <v>-21117528</v>
      </c>
      <c r="M214" s="17">
        <v>76658</v>
      </c>
      <c r="N214" s="17">
        <v>-13261776</v>
      </c>
      <c r="Q214" s="17">
        <v>-38329</v>
      </c>
      <c r="R214" s="17">
        <v>6630888</v>
      </c>
    </row>
    <row r="215" spans="1:18" x14ac:dyDescent="0.2">
      <c r="A215" s="9">
        <v>188</v>
      </c>
      <c r="B215" s="8" t="s">
        <v>22</v>
      </c>
      <c r="C215" s="9">
        <v>2025</v>
      </c>
      <c r="E215" s="17">
        <v>-43943870</v>
      </c>
      <c r="G215" s="17">
        <v>122066</v>
      </c>
      <c r="H215" s="17">
        <v>22948408</v>
      </c>
      <c r="J215" s="17">
        <v>-20995462</v>
      </c>
      <c r="M215" s="17">
        <v>76658</v>
      </c>
      <c r="N215" s="17">
        <v>-13185118</v>
      </c>
      <c r="Q215" s="17">
        <v>-38329</v>
      </c>
      <c r="R215" s="17">
        <v>6592559</v>
      </c>
    </row>
    <row r="216" spans="1:18" x14ac:dyDescent="0.2">
      <c r="A216" s="9">
        <v>189</v>
      </c>
      <c r="B216" s="8" t="s">
        <v>23</v>
      </c>
      <c r="C216" s="9">
        <v>2025</v>
      </c>
      <c r="E216" s="17">
        <v>-43943870</v>
      </c>
      <c r="G216" s="17">
        <v>122066</v>
      </c>
      <c r="H216" s="17">
        <v>23070474</v>
      </c>
      <c r="J216" s="17">
        <v>-20873396</v>
      </c>
      <c r="M216" s="17">
        <v>76658</v>
      </c>
      <c r="N216" s="17">
        <v>-13108460</v>
      </c>
      <c r="Q216" s="17">
        <v>-38329</v>
      </c>
      <c r="R216" s="17">
        <v>6554230</v>
      </c>
    </row>
    <row r="217" spans="1:18" x14ac:dyDescent="0.2">
      <c r="A217" s="9">
        <v>190</v>
      </c>
      <c r="B217" s="8" t="s">
        <v>24</v>
      </c>
      <c r="C217" s="9">
        <v>2025</v>
      </c>
      <c r="E217" s="17">
        <v>-43943870</v>
      </c>
      <c r="G217" s="17">
        <v>122066</v>
      </c>
      <c r="H217" s="17">
        <v>23192540</v>
      </c>
      <c r="J217" s="17">
        <v>-20751330</v>
      </c>
      <c r="M217" s="17">
        <v>76658</v>
      </c>
      <c r="N217" s="17">
        <v>-13031802</v>
      </c>
      <c r="Q217" s="17">
        <v>-38329</v>
      </c>
      <c r="R217" s="17">
        <v>6515901</v>
      </c>
    </row>
    <row r="218" spans="1:18" x14ac:dyDescent="0.2">
      <c r="A218" s="9">
        <v>191</v>
      </c>
      <c r="B218" s="8" t="s">
        <v>25</v>
      </c>
      <c r="C218" s="9">
        <v>2025</v>
      </c>
      <c r="E218" s="17">
        <v>-43943870</v>
      </c>
      <c r="G218" s="17">
        <v>122066</v>
      </c>
      <c r="H218" s="17">
        <v>23314606</v>
      </c>
      <c r="J218" s="17">
        <v>-20629264</v>
      </c>
      <c r="M218" s="17">
        <v>76658</v>
      </c>
      <c r="N218" s="17">
        <v>-12955144</v>
      </c>
      <c r="Q218" s="17">
        <v>-38329</v>
      </c>
      <c r="R218" s="17">
        <v>6477572</v>
      </c>
    </row>
    <row r="219" spans="1:18" x14ac:dyDescent="0.2">
      <c r="A219" s="9">
        <v>192</v>
      </c>
      <c r="B219" s="8" t="s">
        <v>26</v>
      </c>
      <c r="C219" s="9">
        <v>2025</v>
      </c>
      <c r="E219" s="17">
        <v>-43943870</v>
      </c>
      <c r="G219" s="17">
        <v>122066</v>
      </c>
      <c r="H219" s="17">
        <v>23436672</v>
      </c>
      <c r="J219" s="17">
        <v>-20507198</v>
      </c>
      <c r="M219" s="17">
        <v>76658</v>
      </c>
      <c r="N219" s="17">
        <v>-12878486</v>
      </c>
      <c r="Q219" s="17">
        <v>-38329</v>
      </c>
      <c r="R219" s="17">
        <v>6439243</v>
      </c>
    </row>
    <row r="220" spans="1:18" x14ac:dyDescent="0.2">
      <c r="A220" s="9">
        <v>193</v>
      </c>
      <c r="B220" s="8" t="s">
        <v>27</v>
      </c>
      <c r="C220" s="9">
        <v>2025</v>
      </c>
      <c r="E220" s="17">
        <v>-43943870</v>
      </c>
      <c r="G220" s="17">
        <v>122066</v>
      </c>
      <c r="H220" s="17">
        <v>23558738</v>
      </c>
      <c r="J220" s="17">
        <v>-20385132</v>
      </c>
      <c r="M220" s="17">
        <v>76658</v>
      </c>
      <c r="N220" s="17">
        <v>-12801828</v>
      </c>
      <c r="Q220" s="17">
        <v>-38329</v>
      </c>
      <c r="R220" s="17">
        <v>6400914</v>
      </c>
    </row>
    <row r="221" spans="1:18" x14ac:dyDescent="0.2">
      <c r="A221" s="9">
        <v>194</v>
      </c>
      <c r="B221" s="8" t="s">
        <v>28</v>
      </c>
      <c r="C221" s="9">
        <v>2025</v>
      </c>
      <c r="E221" s="17">
        <v>-43943870</v>
      </c>
      <c r="G221" s="17">
        <v>122066</v>
      </c>
      <c r="H221" s="17">
        <v>23680804</v>
      </c>
      <c r="J221" s="17">
        <v>-20263066</v>
      </c>
      <c r="M221" s="17">
        <v>76658</v>
      </c>
      <c r="N221" s="17">
        <v>-12725170</v>
      </c>
      <c r="Q221" s="17">
        <v>-38329</v>
      </c>
      <c r="R221" s="17">
        <v>6362585</v>
      </c>
    </row>
    <row r="222" spans="1:18" ht="12" thickBot="1" x14ac:dyDescent="0.25">
      <c r="D222" s="65">
        <v>0</v>
      </c>
      <c r="G222" s="65">
        <v>1464792</v>
      </c>
      <c r="L222" s="65">
        <v>0</v>
      </c>
      <c r="M222" s="65">
        <v>919896</v>
      </c>
      <c r="P222" s="65">
        <v>0</v>
      </c>
      <c r="Q222" s="65">
        <v>-459948</v>
      </c>
    </row>
    <row r="223" spans="1:18" ht="12" thickTop="1" x14ac:dyDescent="0.2"/>
    <row r="224" spans="1:18" x14ac:dyDescent="0.2">
      <c r="A224" s="9">
        <v>195</v>
      </c>
      <c r="B224" s="8" t="s">
        <v>17</v>
      </c>
      <c r="C224" s="9">
        <v>2026</v>
      </c>
      <c r="E224" s="17">
        <v>-43943870</v>
      </c>
      <c r="G224" s="17">
        <v>122066</v>
      </c>
      <c r="H224" s="17">
        <v>23802870</v>
      </c>
      <c r="J224" s="17">
        <v>-20141000</v>
      </c>
      <c r="M224" s="17">
        <v>76658</v>
      </c>
      <c r="N224" s="17">
        <v>-12648512</v>
      </c>
      <c r="Q224" s="17">
        <v>-38329</v>
      </c>
      <c r="R224" s="17">
        <v>6324256</v>
      </c>
    </row>
    <row r="225" spans="1:18" x14ac:dyDescent="0.2">
      <c r="A225" s="9">
        <v>196</v>
      </c>
      <c r="B225" s="8" t="s">
        <v>18</v>
      </c>
      <c r="C225" s="9">
        <v>2026</v>
      </c>
      <c r="E225" s="17">
        <v>-43943870</v>
      </c>
      <c r="G225" s="17">
        <v>122066</v>
      </c>
      <c r="H225" s="17">
        <v>23924936</v>
      </c>
      <c r="J225" s="17">
        <v>-20018934</v>
      </c>
      <c r="M225" s="17">
        <v>76658</v>
      </c>
      <c r="N225" s="17">
        <v>-12571854</v>
      </c>
      <c r="Q225" s="17">
        <v>-38329</v>
      </c>
      <c r="R225" s="17">
        <v>6285927</v>
      </c>
    </row>
    <row r="226" spans="1:18" x14ac:dyDescent="0.2">
      <c r="A226" s="9">
        <v>197</v>
      </c>
      <c r="B226" s="8" t="s">
        <v>19</v>
      </c>
      <c r="C226" s="9">
        <v>2026</v>
      </c>
      <c r="E226" s="17">
        <v>-43943870</v>
      </c>
      <c r="G226" s="17">
        <v>122066</v>
      </c>
      <c r="H226" s="17">
        <v>24047002</v>
      </c>
      <c r="J226" s="17">
        <v>-19896868</v>
      </c>
      <c r="M226" s="17">
        <v>76658</v>
      </c>
      <c r="N226" s="17">
        <v>-12495196</v>
      </c>
      <c r="Q226" s="17">
        <v>-38329</v>
      </c>
      <c r="R226" s="17">
        <v>6247598</v>
      </c>
    </row>
    <row r="227" spans="1:18" x14ac:dyDescent="0.2">
      <c r="A227" s="9">
        <v>198</v>
      </c>
      <c r="B227" s="8" t="s">
        <v>20</v>
      </c>
      <c r="C227" s="9">
        <v>2026</v>
      </c>
      <c r="E227" s="17">
        <v>-43943870</v>
      </c>
      <c r="G227" s="17">
        <v>122066</v>
      </c>
      <c r="H227" s="17">
        <v>24169068</v>
      </c>
      <c r="J227" s="17">
        <v>-19774802</v>
      </c>
      <c r="M227" s="17">
        <v>76658</v>
      </c>
      <c r="N227" s="17">
        <v>-12418538</v>
      </c>
      <c r="Q227" s="17">
        <v>-38329</v>
      </c>
      <c r="R227" s="17">
        <v>6209269</v>
      </c>
    </row>
    <row r="228" spans="1:18" x14ac:dyDescent="0.2">
      <c r="A228" s="9">
        <v>199</v>
      </c>
      <c r="B228" s="8" t="s">
        <v>21</v>
      </c>
      <c r="C228" s="9">
        <v>2026</v>
      </c>
      <c r="E228" s="17">
        <v>-43943870</v>
      </c>
      <c r="G228" s="17">
        <v>122066</v>
      </c>
      <c r="H228" s="17">
        <v>24291134</v>
      </c>
      <c r="J228" s="17">
        <v>-19652736</v>
      </c>
      <c r="M228" s="17">
        <v>76658</v>
      </c>
      <c r="N228" s="17">
        <v>-12341880</v>
      </c>
      <c r="Q228" s="17">
        <v>-38329</v>
      </c>
      <c r="R228" s="17">
        <v>6170940</v>
      </c>
    </row>
    <row r="229" spans="1:18" x14ac:dyDescent="0.2">
      <c r="A229" s="9">
        <v>200</v>
      </c>
      <c r="B229" s="8" t="s">
        <v>22</v>
      </c>
      <c r="C229" s="9">
        <v>2026</v>
      </c>
      <c r="E229" s="17">
        <v>-43943870</v>
      </c>
      <c r="G229" s="17">
        <v>122066</v>
      </c>
      <c r="H229" s="17">
        <v>24413200</v>
      </c>
      <c r="J229" s="17">
        <v>-19530670</v>
      </c>
      <c r="M229" s="17">
        <v>76658</v>
      </c>
      <c r="N229" s="17">
        <v>-12265222</v>
      </c>
      <c r="Q229" s="17">
        <v>-38329</v>
      </c>
      <c r="R229" s="17">
        <v>6132611</v>
      </c>
    </row>
    <row r="230" spans="1:18" x14ac:dyDescent="0.2">
      <c r="A230" s="9">
        <v>201</v>
      </c>
      <c r="B230" s="8" t="s">
        <v>23</v>
      </c>
      <c r="C230" s="9">
        <v>2026</v>
      </c>
      <c r="E230" s="17">
        <v>-43943870</v>
      </c>
      <c r="G230" s="17">
        <v>122066</v>
      </c>
      <c r="H230" s="17">
        <v>24535266</v>
      </c>
      <c r="J230" s="17">
        <v>-19408604</v>
      </c>
      <c r="M230" s="17">
        <v>76658</v>
      </c>
      <c r="N230" s="17">
        <v>-12188564</v>
      </c>
      <c r="Q230" s="17">
        <v>-38329</v>
      </c>
      <c r="R230" s="17">
        <v>6094282</v>
      </c>
    </row>
    <row r="231" spans="1:18" x14ac:dyDescent="0.2">
      <c r="A231" s="9">
        <v>202</v>
      </c>
      <c r="B231" s="8" t="s">
        <v>24</v>
      </c>
      <c r="C231" s="9">
        <v>2026</v>
      </c>
      <c r="E231" s="17">
        <v>-43943870</v>
      </c>
      <c r="G231" s="17">
        <v>122066</v>
      </c>
      <c r="H231" s="17">
        <v>24657332</v>
      </c>
      <c r="J231" s="17">
        <v>-19286538</v>
      </c>
      <c r="M231" s="17">
        <v>76658</v>
      </c>
      <c r="N231" s="17">
        <v>-12111906</v>
      </c>
      <c r="Q231" s="17">
        <v>-38329</v>
      </c>
      <c r="R231" s="17">
        <v>6055953</v>
      </c>
    </row>
    <row r="232" spans="1:18" x14ac:dyDescent="0.2">
      <c r="A232" s="9">
        <v>203</v>
      </c>
      <c r="B232" s="8" t="s">
        <v>25</v>
      </c>
      <c r="C232" s="9">
        <v>2026</v>
      </c>
      <c r="E232" s="17">
        <v>-43943870</v>
      </c>
      <c r="G232" s="17">
        <v>122066</v>
      </c>
      <c r="H232" s="17">
        <v>24779398</v>
      </c>
      <c r="J232" s="17">
        <v>-19164472</v>
      </c>
      <c r="M232" s="17">
        <v>76658</v>
      </c>
      <c r="N232" s="17">
        <v>-12035248</v>
      </c>
      <c r="Q232" s="17">
        <v>-38329</v>
      </c>
      <c r="R232" s="17">
        <v>6017624</v>
      </c>
    </row>
    <row r="233" spans="1:18" x14ac:dyDescent="0.2">
      <c r="A233" s="9">
        <v>204</v>
      </c>
      <c r="B233" s="8" t="s">
        <v>26</v>
      </c>
      <c r="C233" s="9">
        <v>2026</v>
      </c>
      <c r="E233" s="17">
        <v>-43943870</v>
      </c>
      <c r="G233" s="17">
        <v>122066</v>
      </c>
      <c r="H233" s="17">
        <v>24901464</v>
      </c>
      <c r="J233" s="17">
        <v>-19042406</v>
      </c>
      <c r="M233" s="17">
        <v>76658</v>
      </c>
      <c r="N233" s="17">
        <v>-11958590</v>
      </c>
      <c r="Q233" s="17">
        <v>-38329</v>
      </c>
      <c r="R233" s="17">
        <v>5979295</v>
      </c>
    </row>
    <row r="234" spans="1:18" x14ac:dyDescent="0.2">
      <c r="A234" s="9">
        <v>205</v>
      </c>
      <c r="B234" s="8" t="s">
        <v>27</v>
      </c>
      <c r="C234" s="9">
        <v>2026</v>
      </c>
      <c r="E234" s="17">
        <v>-43943870</v>
      </c>
      <c r="G234" s="17">
        <v>122066</v>
      </c>
      <c r="H234" s="17">
        <v>25023530</v>
      </c>
      <c r="J234" s="17">
        <v>-18920340</v>
      </c>
      <c r="M234" s="17">
        <v>76658</v>
      </c>
      <c r="N234" s="17">
        <v>-11881932</v>
      </c>
      <c r="Q234" s="17">
        <v>-38329</v>
      </c>
      <c r="R234" s="17">
        <v>5940966</v>
      </c>
    </row>
    <row r="235" spans="1:18" x14ac:dyDescent="0.2">
      <c r="A235" s="9">
        <v>206</v>
      </c>
      <c r="B235" s="8" t="s">
        <v>28</v>
      </c>
      <c r="C235" s="9">
        <v>2026</v>
      </c>
      <c r="E235" s="17">
        <v>-43943870</v>
      </c>
      <c r="G235" s="17">
        <v>122066</v>
      </c>
      <c r="H235" s="17">
        <v>25145596</v>
      </c>
      <c r="J235" s="17">
        <v>-18798274</v>
      </c>
      <c r="M235" s="17">
        <v>76658</v>
      </c>
      <c r="N235" s="17">
        <v>-11805274</v>
      </c>
      <c r="Q235" s="17">
        <v>-38329</v>
      </c>
      <c r="R235" s="17">
        <v>5902637</v>
      </c>
    </row>
    <row r="236" spans="1:18" ht="12" thickBot="1" x14ac:dyDescent="0.25">
      <c r="D236" s="65">
        <v>0</v>
      </c>
      <c r="G236" s="65">
        <v>1464792</v>
      </c>
      <c r="L236" s="65">
        <v>0</v>
      </c>
      <c r="M236" s="65">
        <v>919896</v>
      </c>
      <c r="P236" s="65">
        <v>0</v>
      </c>
      <c r="Q236" s="65">
        <v>-459948</v>
      </c>
    </row>
    <row r="237" spans="1:18" ht="12" thickTop="1" x14ac:dyDescent="0.2"/>
    <row r="238" spans="1:18" x14ac:dyDescent="0.2">
      <c r="A238" s="9">
        <v>207</v>
      </c>
      <c r="B238" s="8" t="s">
        <v>17</v>
      </c>
      <c r="C238" s="9">
        <v>2027</v>
      </c>
      <c r="E238" s="17">
        <v>-43943870</v>
      </c>
      <c r="G238" s="17">
        <v>122066</v>
      </c>
      <c r="H238" s="17">
        <v>25267662</v>
      </c>
      <c r="J238" s="17">
        <v>-18676208</v>
      </c>
      <c r="M238" s="17">
        <v>76658</v>
      </c>
      <c r="N238" s="17">
        <v>-11728616</v>
      </c>
      <c r="Q238" s="17">
        <v>-38329</v>
      </c>
      <c r="R238" s="17">
        <v>5864308</v>
      </c>
    </row>
    <row r="239" spans="1:18" x14ac:dyDescent="0.2">
      <c r="A239" s="9">
        <v>208</v>
      </c>
      <c r="B239" s="8" t="s">
        <v>18</v>
      </c>
      <c r="C239" s="9">
        <v>2027</v>
      </c>
      <c r="E239" s="17">
        <v>-43943870</v>
      </c>
      <c r="G239" s="17">
        <v>122066</v>
      </c>
      <c r="H239" s="17">
        <v>25389728</v>
      </c>
      <c r="J239" s="17">
        <v>-18554142</v>
      </c>
      <c r="M239" s="17">
        <v>76658</v>
      </c>
      <c r="N239" s="17">
        <v>-11651958</v>
      </c>
      <c r="Q239" s="17">
        <v>-38329</v>
      </c>
      <c r="R239" s="17">
        <v>5825979</v>
      </c>
    </row>
    <row r="240" spans="1:18" x14ac:dyDescent="0.2">
      <c r="A240" s="9">
        <v>209</v>
      </c>
      <c r="B240" s="8" t="s">
        <v>19</v>
      </c>
      <c r="C240" s="9">
        <v>2027</v>
      </c>
      <c r="E240" s="17">
        <v>-43943870</v>
      </c>
      <c r="G240" s="17">
        <v>122066</v>
      </c>
      <c r="H240" s="17">
        <v>25511794</v>
      </c>
      <c r="J240" s="17">
        <v>-18432076</v>
      </c>
      <c r="M240" s="17">
        <v>76658</v>
      </c>
      <c r="N240" s="17">
        <v>-11575300</v>
      </c>
      <c r="Q240" s="17">
        <v>-38329</v>
      </c>
      <c r="R240" s="17">
        <v>5787650</v>
      </c>
    </row>
    <row r="241" spans="1:18" x14ac:dyDescent="0.2">
      <c r="A241" s="9">
        <v>210</v>
      </c>
      <c r="B241" s="8" t="s">
        <v>20</v>
      </c>
      <c r="C241" s="9">
        <v>2027</v>
      </c>
      <c r="E241" s="17">
        <v>-43943870</v>
      </c>
      <c r="G241" s="17">
        <v>122066</v>
      </c>
      <c r="H241" s="17">
        <v>25633860</v>
      </c>
      <c r="J241" s="17">
        <v>-18310010</v>
      </c>
      <c r="M241" s="17">
        <v>76658</v>
      </c>
      <c r="N241" s="17">
        <v>-11498642</v>
      </c>
      <c r="Q241" s="17">
        <v>-38329</v>
      </c>
      <c r="R241" s="17">
        <v>5749321</v>
      </c>
    </row>
    <row r="242" spans="1:18" x14ac:dyDescent="0.2">
      <c r="A242" s="9">
        <v>211</v>
      </c>
      <c r="B242" s="8" t="s">
        <v>21</v>
      </c>
      <c r="C242" s="9">
        <v>2027</v>
      </c>
      <c r="E242" s="17">
        <v>-43943870</v>
      </c>
      <c r="G242" s="17">
        <v>122066</v>
      </c>
      <c r="H242" s="17">
        <v>25755926</v>
      </c>
      <c r="J242" s="17">
        <v>-18187944</v>
      </c>
      <c r="M242" s="17">
        <v>76658</v>
      </c>
      <c r="N242" s="17">
        <v>-11421984</v>
      </c>
      <c r="Q242" s="17">
        <v>-38329</v>
      </c>
      <c r="R242" s="17">
        <v>5710992</v>
      </c>
    </row>
    <row r="243" spans="1:18" x14ac:dyDescent="0.2">
      <c r="A243" s="9">
        <v>212</v>
      </c>
      <c r="B243" s="8" t="s">
        <v>22</v>
      </c>
      <c r="C243" s="9">
        <v>2027</v>
      </c>
      <c r="E243" s="17">
        <v>-43943870</v>
      </c>
      <c r="G243" s="17">
        <v>122066</v>
      </c>
      <c r="H243" s="17">
        <v>25877992</v>
      </c>
      <c r="J243" s="17">
        <v>-18065878</v>
      </c>
      <c r="M243" s="17">
        <v>76658</v>
      </c>
      <c r="N243" s="17">
        <v>-11345326</v>
      </c>
      <c r="Q243" s="17">
        <v>-38329</v>
      </c>
      <c r="R243" s="17">
        <v>5672663</v>
      </c>
    </row>
    <row r="244" spans="1:18" x14ac:dyDescent="0.2">
      <c r="A244" s="9">
        <v>213</v>
      </c>
      <c r="B244" s="8" t="s">
        <v>23</v>
      </c>
      <c r="C244" s="9">
        <v>2027</v>
      </c>
      <c r="E244" s="17">
        <v>-43943870</v>
      </c>
      <c r="G244" s="17">
        <v>122066</v>
      </c>
      <c r="H244" s="17">
        <v>26000058</v>
      </c>
      <c r="J244" s="17">
        <v>-17943812</v>
      </c>
      <c r="M244" s="17">
        <v>76658</v>
      </c>
      <c r="N244" s="17">
        <v>-11268668</v>
      </c>
      <c r="Q244" s="17">
        <v>-38329</v>
      </c>
      <c r="R244" s="17">
        <v>5634334</v>
      </c>
    </row>
    <row r="245" spans="1:18" x14ac:dyDescent="0.2">
      <c r="A245" s="9">
        <v>214</v>
      </c>
      <c r="B245" s="8" t="s">
        <v>24</v>
      </c>
      <c r="C245" s="9">
        <v>2027</v>
      </c>
      <c r="E245" s="17">
        <v>-43943870</v>
      </c>
      <c r="G245" s="17">
        <v>122066</v>
      </c>
      <c r="H245" s="17">
        <v>26122124</v>
      </c>
      <c r="J245" s="17">
        <v>-17821746</v>
      </c>
      <c r="M245" s="17">
        <v>76658</v>
      </c>
      <c r="N245" s="17">
        <v>-11192010</v>
      </c>
      <c r="Q245" s="17">
        <v>-38329</v>
      </c>
      <c r="R245" s="17">
        <v>5596005</v>
      </c>
    </row>
    <row r="246" spans="1:18" x14ac:dyDescent="0.2">
      <c r="A246" s="9">
        <v>215</v>
      </c>
      <c r="B246" s="8" t="s">
        <v>25</v>
      </c>
      <c r="C246" s="9">
        <v>2027</v>
      </c>
      <c r="E246" s="17">
        <v>-43943870</v>
      </c>
      <c r="G246" s="17">
        <v>122066</v>
      </c>
      <c r="H246" s="17">
        <v>26244190</v>
      </c>
      <c r="J246" s="17">
        <v>-17699680</v>
      </c>
      <c r="M246" s="17">
        <v>76658</v>
      </c>
      <c r="N246" s="17">
        <v>-11115352</v>
      </c>
      <c r="Q246" s="17">
        <v>-38329</v>
      </c>
      <c r="R246" s="17">
        <v>5557676</v>
      </c>
    </row>
    <row r="247" spans="1:18" x14ac:dyDescent="0.2">
      <c r="A247" s="9">
        <v>216</v>
      </c>
      <c r="B247" s="8" t="s">
        <v>26</v>
      </c>
      <c r="C247" s="9">
        <v>2027</v>
      </c>
      <c r="E247" s="17">
        <v>-43943870</v>
      </c>
      <c r="G247" s="17">
        <v>122066</v>
      </c>
      <c r="H247" s="17">
        <v>26366256</v>
      </c>
      <c r="J247" s="17">
        <v>-17577614</v>
      </c>
      <c r="M247" s="17">
        <v>76658</v>
      </c>
      <c r="N247" s="17">
        <v>-11038694</v>
      </c>
      <c r="Q247" s="17">
        <v>-38329</v>
      </c>
      <c r="R247" s="17">
        <v>5519347</v>
      </c>
    </row>
    <row r="248" spans="1:18" x14ac:dyDescent="0.2">
      <c r="A248" s="9">
        <v>217</v>
      </c>
      <c r="B248" s="8" t="s">
        <v>27</v>
      </c>
      <c r="C248" s="9">
        <v>2027</v>
      </c>
      <c r="E248" s="17">
        <v>-43943870</v>
      </c>
      <c r="G248" s="17">
        <v>122066</v>
      </c>
      <c r="H248" s="17">
        <v>26488322</v>
      </c>
      <c r="J248" s="17">
        <v>-17455548</v>
      </c>
      <c r="M248" s="17">
        <v>76658</v>
      </c>
      <c r="N248" s="17">
        <v>-10962036</v>
      </c>
      <c r="Q248" s="17">
        <v>-38329</v>
      </c>
      <c r="R248" s="17">
        <v>5481018</v>
      </c>
    </row>
    <row r="249" spans="1:18" x14ac:dyDescent="0.2">
      <c r="A249" s="9">
        <v>218</v>
      </c>
      <c r="B249" s="8" t="s">
        <v>28</v>
      </c>
      <c r="C249" s="9">
        <v>2027</v>
      </c>
      <c r="E249" s="17">
        <v>-43943870</v>
      </c>
      <c r="G249" s="17">
        <v>122066</v>
      </c>
      <c r="H249" s="17">
        <v>26610388</v>
      </c>
      <c r="J249" s="17">
        <v>-17333482</v>
      </c>
      <c r="M249" s="17">
        <v>76658</v>
      </c>
      <c r="N249" s="17">
        <v>-10885378</v>
      </c>
      <c r="Q249" s="17">
        <v>-38329</v>
      </c>
      <c r="R249" s="17">
        <v>5442689</v>
      </c>
    </row>
    <row r="250" spans="1:18" ht="12" thickBot="1" x14ac:dyDescent="0.25">
      <c r="D250" s="65">
        <v>0</v>
      </c>
      <c r="G250" s="65">
        <v>1464792</v>
      </c>
      <c r="L250" s="65">
        <v>0</v>
      </c>
      <c r="M250" s="65">
        <v>919896</v>
      </c>
      <c r="P250" s="65">
        <v>0</v>
      </c>
      <c r="Q250" s="65">
        <v>-459948</v>
      </c>
    </row>
    <row r="251" spans="1:18" ht="12" thickTop="1" x14ac:dyDescent="0.2"/>
    <row r="252" spans="1:18" x14ac:dyDescent="0.2">
      <c r="A252" s="9">
        <v>219</v>
      </c>
      <c r="B252" s="8" t="s">
        <v>17</v>
      </c>
      <c r="C252" s="9">
        <v>2028</v>
      </c>
      <c r="E252" s="17">
        <v>-43943870</v>
      </c>
      <c r="G252" s="17">
        <v>122066</v>
      </c>
      <c r="H252" s="17">
        <v>26732454</v>
      </c>
      <c r="J252" s="17">
        <v>-17211416</v>
      </c>
      <c r="M252" s="17">
        <v>76658</v>
      </c>
      <c r="N252" s="17">
        <v>-10808720</v>
      </c>
      <c r="Q252" s="17">
        <v>-38329</v>
      </c>
      <c r="R252" s="17">
        <v>5404360</v>
      </c>
    </row>
    <row r="253" spans="1:18" x14ac:dyDescent="0.2">
      <c r="A253" s="9">
        <v>220</v>
      </c>
      <c r="B253" s="8" t="s">
        <v>18</v>
      </c>
      <c r="C253" s="9">
        <v>2028</v>
      </c>
      <c r="E253" s="17">
        <v>-43943870</v>
      </c>
      <c r="G253" s="17">
        <v>122066</v>
      </c>
      <c r="H253" s="17">
        <v>26854520</v>
      </c>
      <c r="J253" s="17">
        <v>-17089350</v>
      </c>
      <c r="M253" s="17">
        <v>76658</v>
      </c>
      <c r="N253" s="17">
        <v>-10732062</v>
      </c>
      <c r="Q253" s="17">
        <v>-38329</v>
      </c>
      <c r="R253" s="17">
        <v>5366031</v>
      </c>
    </row>
    <row r="254" spans="1:18" x14ac:dyDescent="0.2">
      <c r="A254" s="9">
        <v>221</v>
      </c>
      <c r="B254" s="8" t="s">
        <v>19</v>
      </c>
      <c r="C254" s="9">
        <v>2028</v>
      </c>
      <c r="E254" s="17">
        <v>-43943870</v>
      </c>
      <c r="G254" s="17">
        <v>122066</v>
      </c>
      <c r="H254" s="17">
        <v>26976586</v>
      </c>
      <c r="J254" s="17">
        <v>-16967284</v>
      </c>
      <c r="M254" s="17">
        <v>76658</v>
      </c>
      <c r="N254" s="17">
        <v>-10655404</v>
      </c>
      <c r="Q254" s="17">
        <v>-38329</v>
      </c>
      <c r="R254" s="17">
        <v>5327702</v>
      </c>
    </row>
    <row r="255" spans="1:18" x14ac:dyDescent="0.2">
      <c r="A255" s="9">
        <v>222</v>
      </c>
      <c r="B255" s="8" t="s">
        <v>20</v>
      </c>
      <c r="C255" s="9">
        <v>2028</v>
      </c>
      <c r="E255" s="17">
        <v>-43943870</v>
      </c>
      <c r="G255" s="17">
        <v>122066</v>
      </c>
      <c r="H255" s="17">
        <v>27098652</v>
      </c>
      <c r="J255" s="17">
        <v>-16845218</v>
      </c>
      <c r="M255" s="17">
        <v>76658</v>
      </c>
      <c r="N255" s="17">
        <v>-10578746</v>
      </c>
      <c r="Q255" s="17">
        <v>-38329</v>
      </c>
      <c r="R255" s="17">
        <v>5289373</v>
      </c>
    </row>
    <row r="256" spans="1:18" x14ac:dyDescent="0.2">
      <c r="A256" s="9">
        <v>223</v>
      </c>
      <c r="B256" s="8" t="s">
        <v>21</v>
      </c>
      <c r="C256" s="9">
        <v>2028</v>
      </c>
      <c r="E256" s="17">
        <v>-43943870</v>
      </c>
      <c r="G256" s="17">
        <v>122066</v>
      </c>
      <c r="H256" s="17">
        <v>27220718</v>
      </c>
      <c r="J256" s="17">
        <v>-16723152</v>
      </c>
      <c r="M256" s="17">
        <v>76658</v>
      </c>
      <c r="N256" s="17">
        <v>-10502088</v>
      </c>
      <c r="Q256" s="17">
        <v>-38329</v>
      </c>
      <c r="R256" s="17">
        <v>5251044</v>
      </c>
    </row>
    <row r="257" spans="1:18" x14ac:dyDescent="0.2">
      <c r="A257" s="9">
        <v>224</v>
      </c>
      <c r="B257" s="8" t="s">
        <v>22</v>
      </c>
      <c r="C257" s="9">
        <v>2028</v>
      </c>
      <c r="E257" s="17">
        <v>-43943870</v>
      </c>
      <c r="G257" s="17">
        <v>122066</v>
      </c>
      <c r="H257" s="17">
        <v>27342784</v>
      </c>
      <c r="J257" s="17">
        <v>-16601086</v>
      </c>
      <c r="M257" s="17">
        <v>76658</v>
      </c>
      <c r="N257" s="17">
        <v>-10425430</v>
      </c>
      <c r="Q257" s="17">
        <v>-38329</v>
      </c>
      <c r="R257" s="17">
        <v>5212715</v>
      </c>
    </row>
    <row r="258" spans="1:18" x14ac:dyDescent="0.2">
      <c r="A258" s="9">
        <v>225</v>
      </c>
      <c r="B258" s="8" t="s">
        <v>23</v>
      </c>
      <c r="C258" s="9">
        <v>2028</v>
      </c>
      <c r="E258" s="17">
        <v>-43943870</v>
      </c>
      <c r="G258" s="17">
        <v>122066</v>
      </c>
      <c r="H258" s="17">
        <v>27464850</v>
      </c>
      <c r="J258" s="17">
        <v>-16479020</v>
      </c>
      <c r="M258" s="17">
        <v>76658</v>
      </c>
      <c r="N258" s="17">
        <v>-10348772</v>
      </c>
      <c r="Q258" s="17">
        <v>-38329</v>
      </c>
      <c r="R258" s="17">
        <v>5174386</v>
      </c>
    </row>
    <row r="259" spans="1:18" x14ac:dyDescent="0.2">
      <c r="A259" s="9">
        <v>226</v>
      </c>
      <c r="B259" s="8" t="s">
        <v>24</v>
      </c>
      <c r="C259" s="9">
        <v>2028</v>
      </c>
      <c r="E259" s="17">
        <v>-43943870</v>
      </c>
      <c r="G259" s="17">
        <v>122066</v>
      </c>
      <c r="H259" s="17">
        <v>27586916</v>
      </c>
      <c r="J259" s="17">
        <v>-16356954</v>
      </c>
      <c r="M259" s="17">
        <v>76658</v>
      </c>
      <c r="N259" s="17">
        <v>-10272114</v>
      </c>
      <c r="Q259" s="17">
        <v>-38329</v>
      </c>
      <c r="R259" s="17">
        <v>5136057</v>
      </c>
    </row>
    <row r="260" spans="1:18" x14ac:dyDescent="0.2">
      <c r="A260" s="9">
        <v>227</v>
      </c>
      <c r="B260" s="8" t="s">
        <v>25</v>
      </c>
      <c r="C260" s="9">
        <v>2028</v>
      </c>
      <c r="E260" s="17">
        <v>-43943870</v>
      </c>
      <c r="G260" s="17">
        <v>122066</v>
      </c>
      <c r="H260" s="17">
        <v>27708982</v>
      </c>
      <c r="J260" s="17">
        <v>-16234888</v>
      </c>
      <c r="M260" s="17">
        <v>76658</v>
      </c>
      <c r="N260" s="17">
        <v>-10195456</v>
      </c>
      <c r="Q260" s="17">
        <v>-38329</v>
      </c>
      <c r="R260" s="17">
        <v>5097728</v>
      </c>
    </row>
    <row r="261" spans="1:18" x14ac:dyDescent="0.2">
      <c r="A261" s="9">
        <v>228</v>
      </c>
      <c r="B261" s="8" t="s">
        <v>26</v>
      </c>
      <c r="C261" s="9">
        <v>2028</v>
      </c>
      <c r="E261" s="17">
        <v>-43943870</v>
      </c>
      <c r="G261" s="17">
        <v>122066</v>
      </c>
      <c r="H261" s="17">
        <v>27831048</v>
      </c>
      <c r="J261" s="17">
        <v>-16112822</v>
      </c>
      <c r="M261" s="17">
        <v>76658</v>
      </c>
      <c r="N261" s="17">
        <v>-10118798</v>
      </c>
      <c r="Q261" s="17">
        <v>-38329</v>
      </c>
      <c r="R261" s="17">
        <v>5059399</v>
      </c>
    </row>
    <row r="262" spans="1:18" x14ac:dyDescent="0.2">
      <c r="A262" s="9">
        <v>229</v>
      </c>
      <c r="B262" s="8" t="s">
        <v>27</v>
      </c>
      <c r="C262" s="9">
        <v>2028</v>
      </c>
      <c r="E262" s="17">
        <v>-43943870</v>
      </c>
      <c r="G262" s="17">
        <v>122066</v>
      </c>
      <c r="H262" s="17">
        <v>27953114</v>
      </c>
      <c r="J262" s="17">
        <v>-15990756</v>
      </c>
      <c r="M262" s="17">
        <v>76658</v>
      </c>
      <c r="N262" s="17">
        <v>-10042140</v>
      </c>
      <c r="Q262" s="17">
        <v>-38329</v>
      </c>
      <c r="R262" s="17">
        <v>5021070</v>
      </c>
    </row>
    <row r="263" spans="1:18" x14ac:dyDescent="0.2">
      <c r="A263" s="9">
        <v>230</v>
      </c>
      <c r="B263" s="8" t="s">
        <v>28</v>
      </c>
      <c r="C263" s="9">
        <v>2028</v>
      </c>
      <c r="E263" s="17">
        <v>-43943870</v>
      </c>
      <c r="G263" s="17">
        <v>122066</v>
      </c>
      <c r="H263" s="17">
        <v>28075180</v>
      </c>
      <c r="J263" s="17">
        <v>-15868690</v>
      </c>
      <c r="M263" s="17">
        <v>76658</v>
      </c>
      <c r="N263" s="17">
        <v>-9965482</v>
      </c>
      <c r="Q263" s="17">
        <v>-38329</v>
      </c>
      <c r="R263" s="17">
        <v>4982741</v>
      </c>
    </row>
    <row r="264" spans="1:18" ht="12" thickBot="1" x14ac:dyDescent="0.25">
      <c r="D264" s="65">
        <v>0</v>
      </c>
      <c r="G264" s="65">
        <v>1464792</v>
      </c>
      <c r="L264" s="65">
        <v>0</v>
      </c>
      <c r="M264" s="65">
        <v>919896</v>
      </c>
      <c r="P264" s="65">
        <v>0</v>
      </c>
      <c r="Q264" s="65">
        <v>-459948</v>
      </c>
    </row>
    <row r="265" spans="1:18" ht="12" thickTop="1" x14ac:dyDescent="0.2"/>
    <row r="266" spans="1:18" x14ac:dyDescent="0.2">
      <c r="A266" s="9">
        <v>231</v>
      </c>
      <c r="B266" s="8" t="s">
        <v>17</v>
      </c>
      <c r="C266" s="9">
        <v>2029</v>
      </c>
      <c r="E266" s="17">
        <v>-43943870</v>
      </c>
      <c r="G266" s="17">
        <v>122066</v>
      </c>
      <c r="H266" s="17">
        <v>28197246</v>
      </c>
      <c r="J266" s="17">
        <v>-15746624</v>
      </c>
      <c r="M266" s="17">
        <v>76658</v>
      </c>
      <c r="N266" s="17">
        <v>-9888824</v>
      </c>
      <c r="Q266" s="17">
        <v>-38329</v>
      </c>
      <c r="R266" s="17">
        <v>4944412</v>
      </c>
    </row>
    <row r="267" spans="1:18" x14ac:dyDescent="0.2">
      <c r="A267" s="9">
        <v>232</v>
      </c>
      <c r="B267" s="8" t="s">
        <v>18</v>
      </c>
      <c r="C267" s="9">
        <v>2029</v>
      </c>
      <c r="E267" s="17">
        <v>-43943870</v>
      </c>
      <c r="G267" s="17">
        <v>122066</v>
      </c>
      <c r="H267" s="17">
        <v>28319312</v>
      </c>
      <c r="J267" s="17">
        <v>-15624558</v>
      </c>
      <c r="M267" s="17">
        <v>76658</v>
      </c>
      <c r="N267" s="17">
        <v>-9812166</v>
      </c>
      <c r="Q267" s="17">
        <v>-38329</v>
      </c>
      <c r="R267" s="17">
        <v>4906083</v>
      </c>
    </row>
    <row r="268" spans="1:18" x14ac:dyDescent="0.2">
      <c r="A268" s="9">
        <v>233</v>
      </c>
      <c r="B268" s="8" t="s">
        <v>19</v>
      </c>
      <c r="C268" s="9">
        <v>2029</v>
      </c>
      <c r="E268" s="17">
        <v>-43943870</v>
      </c>
      <c r="G268" s="17">
        <v>122066</v>
      </c>
      <c r="H268" s="17">
        <v>28441378</v>
      </c>
      <c r="J268" s="17">
        <v>-15502492</v>
      </c>
      <c r="M268" s="17">
        <v>76658</v>
      </c>
      <c r="N268" s="17">
        <v>-9735508</v>
      </c>
      <c r="Q268" s="17">
        <v>-38329</v>
      </c>
      <c r="R268" s="17">
        <v>4867754</v>
      </c>
    </row>
    <row r="269" spans="1:18" x14ac:dyDescent="0.2">
      <c r="A269" s="9">
        <v>234</v>
      </c>
      <c r="B269" s="8" t="s">
        <v>20</v>
      </c>
      <c r="C269" s="9">
        <v>2029</v>
      </c>
      <c r="E269" s="17">
        <v>-43943870</v>
      </c>
      <c r="G269" s="17">
        <v>122066</v>
      </c>
      <c r="H269" s="17">
        <v>28563444</v>
      </c>
      <c r="J269" s="17">
        <v>-15380426</v>
      </c>
      <c r="M269" s="17">
        <v>76658</v>
      </c>
      <c r="N269" s="17">
        <v>-9658850</v>
      </c>
      <c r="Q269" s="17">
        <v>-38329</v>
      </c>
      <c r="R269" s="17">
        <v>4829425</v>
      </c>
    </row>
    <row r="270" spans="1:18" x14ac:dyDescent="0.2">
      <c r="A270" s="9">
        <v>235</v>
      </c>
      <c r="B270" s="8" t="s">
        <v>21</v>
      </c>
      <c r="C270" s="9">
        <v>2029</v>
      </c>
      <c r="E270" s="17">
        <v>-43943870</v>
      </c>
      <c r="G270" s="17">
        <v>122066</v>
      </c>
      <c r="H270" s="17">
        <v>28685510</v>
      </c>
      <c r="J270" s="17">
        <v>-15258360</v>
      </c>
      <c r="M270" s="17">
        <v>76658</v>
      </c>
      <c r="N270" s="17">
        <v>-9582192</v>
      </c>
      <c r="Q270" s="17">
        <v>-38329</v>
      </c>
      <c r="R270" s="17">
        <v>4791096</v>
      </c>
    </row>
    <row r="271" spans="1:18" x14ac:dyDescent="0.2">
      <c r="A271" s="9">
        <v>236</v>
      </c>
      <c r="B271" s="8" t="s">
        <v>22</v>
      </c>
      <c r="C271" s="9">
        <v>2029</v>
      </c>
      <c r="E271" s="17">
        <v>-43943870</v>
      </c>
      <c r="G271" s="17">
        <v>122066</v>
      </c>
      <c r="H271" s="17">
        <v>28807576</v>
      </c>
      <c r="J271" s="17">
        <v>-15136294</v>
      </c>
      <c r="M271" s="17">
        <v>76658</v>
      </c>
      <c r="N271" s="17">
        <v>-9505534</v>
      </c>
      <c r="Q271" s="17">
        <v>-38329</v>
      </c>
      <c r="R271" s="17">
        <v>4752767</v>
      </c>
    </row>
    <row r="272" spans="1:18" x14ac:dyDescent="0.2">
      <c r="A272" s="9">
        <v>237</v>
      </c>
      <c r="B272" s="8" t="s">
        <v>23</v>
      </c>
      <c r="C272" s="9">
        <v>2029</v>
      </c>
      <c r="E272" s="17">
        <v>-43943870</v>
      </c>
      <c r="G272" s="17">
        <v>122066</v>
      </c>
      <c r="H272" s="17">
        <v>28929642</v>
      </c>
      <c r="J272" s="17">
        <v>-15014228</v>
      </c>
      <c r="M272" s="17">
        <v>76658</v>
      </c>
      <c r="N272" s="17">
        <v>-9428876</v>
      </c>
      <c r="Q272" s="17">
        <v>-38329</v>
      </c>
      <c r="R272" s="17">
        <v>4714438</v>
      </c>
    </row>
    <row r="273" spans="1:18" x14ac:dyDescent="0.2">
      <c r="A273" s="9">
        <v>238</v>
      </c>
      <c r="B273" s="8" t="s">
        <v>24</v>
      </c>
      <c r="C273" s="9">
        <v>2029</v>
      </c>
      <c r="E273" s="17">
        <v>-43943870</v>
      </c>
      <c r="G273" s="17">
        <v>122066</v>
      </c>
      <c r="H273" s="17">
        <v>29051708</v>
      </c>
      <c r="J273" s="17">
        <v>-14892162</v>
      </c>
      <c r="M273" s="17">
        <v>76658</v>
      </c>
      <c r="N273" s="17">
        <v>-9352218</v>
      </c>
      <c r="Q273" s="17">
        <v>-38329</v>
      </c>
      <c r="R273" s="17">
        <v>4676109</v>
      </c>
    </row>
    <row r="274" spans="1:18" x14ac:dyDescent="0.2">
      <c r="A274" s="9">
        <v>239</v>
      </c>
      <c r="B274" s="8" t="s">
        <v>25</v>
      </c>
      <c r="C274" s="9">
        <v>2029</v>
      </c>
      <c r="E274" s="17">
        <v>-43943870</v>
      </c>
      <c r="G274" s="17">
        <v>122066</v>
      </c>
      <c r="H274" s="17">
        <v>29173774</v>
      </c>
      <c r="J274" s="17">
        <v>-14770096</v>
      </c>
      <c r="M274" s="17">
        <v>76658</v>
      </c>
      <c r="N274" s="17">
        <v>-9275560</v>
      </c>
      <c r="Q274" s="17">
        <v>-38329</v>
      </c>
      <c r="R274" s="17">
        <v>4637780</v>
      </c>
    </row>
    <row r="275" spans="1:18" x14ac:dyDescent="0.2">
      <c r="A275" s="9">
        <v>240</v>
      </c>
      <c r="B275" s="8" t="s">
        <v>26</v>
      </c>
      <c r="C275" s="9">
        <v>2029</v>
      </c>
      <c r="E275" s="17">
        <v>-43943870</v>
      </c>
      <c r="G275" s="17">
        <v>122066</v>
      </c>
      <c r="H275" s="17">
        <v>29295840</v>
      </c>
      <c r="J275" s="17">
        <v>-14648030</v>
      </c>
      <c r="M275" s="17">
        <v>76658</v>
      </c>
      <c r="N275" s="17">
        <v>-9198902</v>
      </c>
      <c r="Q275" s="17">
        <v>-38329</v>
      </c>
      <c r="R275" s="17">
        <v>4599451</v>
      </c>
    </row>
    <row r="276" spans="1:18" x14ac:dyDescent="0.2">
      <c r="A276" s="9">
        <v>241</v>
      </c>
      <c r="B276" s="8" t="s">
        <v>27</v>
      </c>
      <c r="C276" s="9">
        <v>2029</v>
      </c>
      <c r="E276" s="17">
        <v>-43943870</v>
      </c>
      <c r="G276" s="17">
        <v>122066</v>
      </c>
      <c r="H276" s="17">
        <v>29417906</v>
      </c>
      <c r="J276" s="17">
        <v>-14525964</v>
      </c>
      <c r="M276" s="17">
        <v>76658</v>
      </c>
      <c r="N276" s="17">
        <v>-9122244</v>
      </c>
      <c r="Q276" s="17">
        <v>-38329</v>
      </c>
      <c r="R276" s="17">
        <v>4561122</v>
      </c>
    </row>
    <row r="277" spans="1:18" x14ac:dyDescent="0.2">
      <c r="A277" s="9">
        <v>242</v>
      </c>
      <c r="B277" s="8" t="s">
        <v>28</v>
      </c>
      <c r="C277" s="9">
        <v>2029</v>
      </c>
      <c r="E277" s="17">
        <v>-43943870</v>
      </c>
      <c r="G277" s="17">
        <v>122066</v>
      </c>
      <c r="H277" s="17">
        <v>29539972</v>
      </c>
      <c r="J277" s="17">
        <v>-14403898</v>
      </c>
      <c r="M277" s="17">
        <v>76658</v>
      </c>
      <c r="N277" s="17">
        <v>-9045586</v>
      </c>
      <c r="Q277" s="17">
        <v>-38329</v>
      </c>
      <c r="R277" s="17">
        <v>4522793</v>
      </c>
    </row>
    <row r="278" spans="1:18" ht="12" thickBot="1" x14ac:dyDescent="0.25">
      <c r="D278" s="65">
        <v>0</v>
      </c>
      <c r="G278" s="65">
        <v>1464792</v>
      </c>
      <c r="L278" s="65">
        <v>0</v>
      </c>
      <c r="M278" s="65">
        <v>919896</v>
      </c>
      <c r="P278" s="65">
        <v>0</v>
      </c>
      <c r="Q278" s="65">
        <v>-459948</v>
      </c>
    </row>
    <row r="279" spans="1:18" ht="12" thickTop="1" x14ac:dyDescent="0.2"/>
    <row r="280" spans="1:18" x14ac:dyDescent="0.2">
      <c r="A280" s="9">
        <v>243</v>
      </c>
      <c r="B280" s="8" t="s">
        <v>17</v>
      </c>
      <c r="C280" s="9">
        <v>2030</v>
      </c>
      <c r="E280" s="17">
        <v>-43943870</v>
      </c>
      <c r="G280" s="17">
        <v>122066</v>
      </c>
      <c r="H280" s="17">
        <v>29662038</v>
      </c>
      <c r="J280" s="17">
        <v>-14281832</v>
      </c>
      <c r="M280" s="17">
        <v>76658</v>
      </c>
      <c r="N280" s="17">
        <v>-8968928</v>
      </c>
      <c r="Q280" s="17">
        <v>-38329</v>
      </c>
      <c r="R280" s="17">
        <v>4484464</v>
      </c>
    </row>
    <row r="281" spans="1:18" x14ac:dyDescent="0.2">
      <c r="A281" s="9">
        <v>244</v>
      </c>
      <c r="B281" s="8" t="s">
        <v>18</v>
      </c>
      <c r="C281" s="9">
        <v>2030</v>
      </c>
      <c r="E281" s="17">
        <v>-43943870</v>
      </c>
      <c r="G281" s="17">
        <v>122066</v>
      </c>
      <c r="H281" s="17">
        <v>29784104</v>
      </c>
      <c r="J281" s="17">
        <v>-14159766</v>
      </c>
      <c r="M281" s="17">
        <v>76658</v>
      </c>
      <c r="N281" s="17">
        <v>-8892270</v>
      </c>
      <c r="Q281" s="17">
        <v>-38329</v>
      </c>
      <c r="R281" s="17">
        <v>4446135</v>
      </c>
    </row>
    <row r="282" spans="1:18" x14ac:dyDescent="0.2">
      <c r="A282" s="9">
        <v>245</v>
      </c>
      <c r="B282" s="8" t="s">
        <v>19</v>
      </c>
      <c r="C282" s="9">
        <v>2030</v>
      </c>
      <c r="E282" s="17">
        <v>-43943870</v>
      </c>
      <c r="G282" s="17">
        <v>122066</v>
      </c>
      <c r="H282" s="17">
        <v>29906170</v>
      </c>
      <c r="J282" s="17">
        <v>-14037700</v>
      </c>
      <c r="M282" s="17">
        <v>76658</v>
      </c>
      <c r="N282" s="17">
        <v>-8815612</v>
      </c>
      <c r="Q282" s="17">
        <v>-38329</v>
      </c>
      <c r="R282" s="17">
        <v>4407806</v>
      </c>
    </row>
    <row r="283" spans="1:18" x14ac:dyDescent="0.2">
      <c r="A283" s="9">
        <v>246</v>
      </c>
      <c r="B283" s="8" t="s">
        <v>20</v>
      </c>
      <c r="C283" s="9">
        <v>2030</v>
      </c>
      <c r="E283" s="17">
        <v>-43943870</v>
      </c>
      <c r="G283" s="17">
        <v>122066</v>
      </c>
      <c r="H283" s="17">
        <v>30028236</v>
      </c>
      <c r="J283" s="17">
        <v>-13915634</v>
      </c>
      <c r="M283" s="17">
        <v>76658</v>
      </c>
      <c r="N283" s="17">
        <v>-8738954</v>
      </c>
      <c r="Q283" s="17">
        <v>-38329</v>
      </c>
      <c r="R283" s="17">
        <v>4369477</v>
      </c>
    </row>
    <row r="284" spans="1:18" x14ac:dyDescent="0.2">
      <c r="A284" s="9">
        <v>247</v>
      </c>
      <c r="B284" s="8" t="s">
        <v>21</v>
      </c>
      <c r="C284" s="9">
        <v>2030</v>
      </c>
      <c r="E284" s="17">
        <v>-43943870</v>
      </c>
      <c r="G284" s="17">
        <v>122066</v>
      </c>
      <c r="H284" s="17">
        <v>30150302</v>
      </c>
      <c r="J284" s="17">
        <v>-13793568</v>
      </c>
      <c r="M284" s="17">
        <v>76658</v>
      </c>
      <c r="N284" s="17">
        <v>-8662296</v>
      </c>
      <c r="Q284" s="17">
        <v>-38329</v>
      </c>
      <c r="R284" s="17">
        <v>4331148</v>
      </c>
    </row>
    <row r="285" spans="1:18" x14ac:dyDescent="0.2">
      <c r="A285" s="9">
        <v>248</v>
      </c>
      <c r="B285" s="8" t="s">
        <v>22</v>
      </c>
      <c r="C285" s="9">
        <v>2030</v>
      </c>
      <c r="E285" s="17">
        <v>-43943870</v>
      </c>
      <c r="G285" s="17">
        <v>122066</v>
      </c>
      <c r="H285" s="17">
        <v>30272368</v>
      </c>
      <c r="J285" s="17">
        <v>-13671502</v>
      </c>
      <c r="M285" s="17">
        <v>76658</v>
      </c>
      <c r="N285" s="17">
        <v>-8585638</v>
      </c>
      <c r="Q285" s="17">
        <v>-38329</v>
      </c>
      <c r="R285" s="17">
        <v>4292819</v>
      </c>
    </row>
    <row r="286" spans="1:18" x14ac:dyDescent="0.2">
      <c r="A286" s="9">
        <v>249</v>
      </c>
      <c r="B286" s="8" t="s">
        <v>23</v>
      </c>
      <c r="C286" s="9">
        <v>2030</v>
      </c>
      <c r="E286" s="17">
        <v>-43943870</v>
      </c>
      <c r="G286" s="17">
        <v>122066</v>
      </c>
      <c r="H286" s="17">
        <v>30394434</v>
      </c>
      <c r="J286" s="17">
        <v>-13549436</v>
      </c>
      <c r="M286" s="17">
        <v>76658</v>
      </c>
      <c r="N286" s="17">
        <v>-8508980</v>
      </c>
      <c r="Q286" s="17">
        <v>-38329</v>
      </c>
      <c r="R286" s="17">
        <v>4254490</v>
      </c>
    </row>
    <row r="287" spans="1:18" x14ac:dyDescent="0.2">
      <c r="A287" s="9">
        <v>250</v>
      </c>
      <c r="B287" s="8" t="s">
        <v>24</v>
      </c>
      <c r="C287" s="9">
        <v>2030</v>
      </c>
      <c r="E287" s="17">
        <v>-43943870</v>
      </c>
      <c r="G287" s="17">
        <v>122066</v>
      </c>
      <c r="H287" s="17">
        <v>30516500</v>
      </c>
      <c r="J287" s="17">
        <v>-13427370</v>
      </c>
      <c r="M287" s="17">
        <v>76658</v>
      </c>
      <c r="N287" s="17">
        <v>-8432322</v>
      </c>
      <c r="Q287" s="17">
        <v>-38329</v>
      </c>
      <c r="R287" s="17">
        <v>4216161</v>
      </c>
    </row>
    <row r="288" spans="1:18" x14ac:dyDescent="0.2">
      <c r="A288" s="9">
        <v>251</v>
      </c>
      <c r="B288" s="8" t="s">
        <v>25</v>
      </c>
      <c r="C288" s="9">
        <v>2030</v>
      </c>
      <c r="E288" s="17">
        <v>-43943870</v>
      </c>
      <c r="G288" s="17">
        <v>122066</v>
      </c>
      <c r="H288" s="17">
        <v>30638566</v>
      </c>
      <c r="J288" s="17">
        <v>-13305304</v>
      </c>
      <c r="M288" s="17">
        <v>76658</v>
      </c>
      <c r="N288" s="17">
        <v>-8355664</v>
      </c>
      <c r="Q288" s="17">
        <v>-38329</v>
      </c>
      <c r="R288" s="17">
        <v>4177832</v>
      </c>
    </row>
    <row r="289" spans="1:18" x14ac:dyDescent="0.2">
      <c r="A289" s="9">
        <v>252</v>
      </c>
      <c r="B289" s="8" t="s">
        <v>26</v>
      </c>
      <c r="C289" s="9">
        <v>2030</v>
      </c>
      <c r="E289" s="17">
        <v>-43943870</v>
      </c>
      <c r="G289" s="17">
        <v>122066</v>
      </c>
      <c r="H289" s="17">
        <v>30760632</v>
      </c>
      <c r="J289" s="17">
        <v>-13183238</v>
      </c>
      <c r="M289" s="17">
        <v>76658</v>
      </c>
      <c r="N289" s="17">
        <v>-8279006</v>
      </c>
      <c r="Q289" s="17">
        <v>-38329</v>
      </c>
      <c r="R289" s="17">
        <v>4139503</v>
      </c>
    </row>
    <row r="290" spans="1:18" x14ac:dyDescent="0.2">
      <c r="A290" s="9">
        <v>253</v>
      </c>
      <c r="B290" s="8" t="s">
        <v>27</v>
      </c>
      <c r="C290" s="9">
        <v>2030</v>
      </c>
      <c r="E290" s="17">
        <v>-43943870</v>
      </c>
      <c r="G290" s="17">
        <v>122066</v>
      </c>
      <c r="H290" s="17">
        <v>30882698</v>
      </c>
      <c r="J290" s="17">
        <v>-13061172</v>
      </c>
      <c r="M290" s="17">
        <v>76658</v>
      </c>
      <c r="N290" s="17">
        <v>-8202348</v>
      </c>
      <c r="Q290" s="17">
        <v>-38329</v>
      </c>
      <c r="R290" s="17">
        <v>4101174</v>
      </c>
    </row>
    <row r="291" spans="1:18" x14ac:dyDescent="0.2">
      <c r="A291" s="9">
        <v>254</v>
      </c>
      <c r="B291" s="8" t="s">
        <v>28</v>
      </c>
      <c r="C291" s="9">
        <v>2030</v>
      </c>
      <c r="E291" s="17">
        <v>-43943870</v>
      </c>
      <c r="G291" s="17">
        <v>122066</v>
      </c>
      <c r="H291" s="17">
        <v>31004764</v>
      </c>
      <c r="J291" s="17">
        <v>-12939106</v>
      </c>
      <c r="M291" s="17">
        <v>76658</v>
      </c>
      <c r="N291" s="17">
        <v>-8125690</v>
      </c>
      <c r="Q291" s="17">
        <v>-38329</v>
      </c>
      <c r="R291" s="17">
        <v>4062845</v>
      </c>
    </row>
    <row r="292" spans="1:18" ht="12" thickBot="1" x14ac:dyDescent="0.25">
      <c r="D292" s="65">
        <v>0</v>
      </c>
      <c r="G292" s="65">
        <v>1464792</v>
      </c>
      <c r="L292" s="65">
        <v>0</v>
      </c>
      <c r="M292" s="65">
        <v>919896</v>
      </c>
      <c r="P292" s="65">
        <v>0</v>
      </c>
      <c r="Q292" s="65">
        <v>-459948</v>
      </c>
    </row>
    <row r="293" spans="1:18" ht="12" thickTop="1" x14ac:dyDescent="0.2"/>
    <row r="294" spans="1:18" x14ac:dyDescent="0.2">
      <c r="A294" s="9">
        <v>255</v>
      </c>
      <c r="B294" s="8" t="s">
        <v>17</v>
      </c>
      <c r="C294" s="9">
        <v>2031</v>
      </c>
      <c r="E294" s="17">
        <v>-43943870</v>
      </c>
      <c r="G294" s="17">
        <v>122066</v>
      </c>
      <c r="H294" s="17">
        <v>31126830</v>
      </c>
      <c r="J294" s="17">
        <v>-12817040</v>
      </c>
      <c r="M294" s="17">
        <v>76658</v>
      </c>
      <c r="N294" s="17">
        <v>-8049032</v>
      </c>
      <c r="Q294" s="17">
        <v>-38329</v>
      </c>
      <c r="R294" s="17">
        <v>4024516</v>
      </c>
    </row>
    <row r="295" spans="1:18" x14ac:dyDescent="0.2">
      <c r="A295" s="9">
        <v>256</v>
      </c>
      <c r="B295" s="8" t="s">
        <v>18</v>
      </c>
      <c r="C295" s="9">
        <v>2031</v>
      </c>
      <c r="E295" s="17">
        <v>-43943870</v>
      </c>
      <c r="G295" s="17">
        <v>122066</v>
      </c>
      <c r="H295" s="17">
        <v>31248896</v>
      </c>
      <c r="J295" s="17">
        <v>-12694974</v>
      </c>
      <c r="M295" s="17">
        <v>76658</v>
      </c>
      <c r="N295" s="17">
        <v>-7972374</v>
      </c>
      <c r="Q295" s="17">
        <v>-38329</v>
      </c>
      <c r="R295" s="17">
        <v>3986187</v>
      </c>
    </row>
    <row r="296" spans="1:18" x14ac:dyDescent="0.2">
      <c r="A296" s="9">
        <v>257</v>
      </c>
      <c r="B296" s="8" t="s">
        <v>19</v>
      </c>
      <c r="C296" s="9">
        <v>2031</v>
      </c>
      <c r="E296" s="17">
        <v>-43943870</v>
      </c>
      <c r="G296" s="17">
        <v>122066</v>
      </c>
      <c r="H296" s="17">
        <v>31370962</v>
      </c>
      <c r="J296" s="17">
        <v>-12572908</v>
      </c>
      <c r="M296" s="17">
        <v>76658</v>
      </c>
      <c r="N296" s="17">
        <v>-7895716</v>
      </c>
      <c r="Q296" s="17">
        <v>-38329</v>
      </c>
      <c r="R296" s="17">
        <v>3947858</v>
      </c>
    </row>
    <row r="297" spans="1:18" x14ac:dyDescent="0.2">
      <c r="A297" s="9">
        <v>258</v>
      </c>
      <c r="B297" s="8" t="s">
        <v>20</v>
      </c>
      <c r="C297" s="9">
        <v>2031</v>
      </c>
      <c r="E297" s="17">
        <v>-43943870</v>
      </c>
      <c r="G297" s="17">
        <v>122066</v>
      </c>
      <c r="H297" s="17">
        <v>31493028</v>
      </c>
      <c r="J297" s="17">
        <v>-12450842</v>
      </c>
      <c r="M297" s="17">
        <v>76658</v>
      </c>
      <c r="N297" s="17">
        <v>-7819058</v>
      </c>
      <c r="Q297" s="17">
        <v>-38329</v>
      </c>
      <c r="R297" s="17">
        <v>3909529</v>
      </c>
    </row>
    <row r="298" spans="1:18" x14ac:dyDescent="0.2">
      <c r="A298" s="9">
        <v>259</v>
      </c>
      <c r="B298" s="8" t="s">
        <v>21</v>
      </c>
      <c r="C298" s="9">
        <v>2031</v>
      </c>
      <c r="E298" s="17">
        <v>-43943870</v>
      </c>
      <c r="G298" s="17">
        <v>122066</v>
      </c>
      <c r="H298" s="17">
        <v>31615094</v>
      </c>
      <c r="J298" s="17">
        <v>-12328776</v>
      </c>
      <c r="M298" s="17">
        <v>76658</v>
      </c>
      <c r="N298" s="17">
        <v>-7742400</v>
      </c>
      <c r="Q298" s="17">
        <v>-38329</v>
      </c>
      <c r="R298" s="17">
        <v>3871200</v>
      </c>
    </row>
    <row r="299" spans="1:18" x14ac:dyDescent="0.2">
      <c r="A299" s="9">
        <v>260</v>
      </c>
      <c r="B299" s="8" t="s">
        <v>22</v>
      </c>
      <c r="C299" s="9">
        <v>2031</v>
      </c>
      <c r="E299" s="17">
        <v>-43943870</v>
      </c>
      <c r="G299" s="17">
        <v>122066</v>
      </c>
      <c r="H299" s="17">
        <v>31737160</v>
      </c>
      <c r="J299" s="17">
        <v>-12206710</v>
      </c>
      <c r="M299" s="17">
        <v>76658</v>
      </c>
      <c r="N299" s="17">
        <v>-7665742</v>
      </c>
      <c r="Q299" s="17">
        <v>-38329</v>
      </c>
      <c r="R299" s="17">
        <v>3832871</v>
      </c>
    </row>
    <row r="300" spans="1:18" x14ac:dyDescent="0.2">
      <c r="A300" s="9">
        <v>261</v>
      </c>
      <c r="B300" s="8" t="s">
        <v>23</v>
      </c>
      <c r="C300" s="9">
        <v>2031</v>
      </c>
      <c r="E300" s="17">
        <v>-43943870</v>
      </c>
      <c r="G300" s="17">
        <v>122066</v>
      </c>
      <c r="H300" s="17">
        <v>31859226</v>
      </c>
      <c r="J300" s="17">
        <v>-12084644</v>
      </c>
      <c r="M300" s="17">
        <v>76658</v>
      </c>
      <c r="N300" s="17">
        <v>-7589084</v>
      </c>
      <c r="Q300" s="17">
        <v>-38329</v>
      </c>
      <c r="R300" s="17">
        <v>3794542</v>
      </c>
    </row>
    <row r="301" spans="1:18" x14ac:dyDescent="0.2">
      <c r="A301" s="9">
        <v>262</v>
      </c>
      <c r="B301" s="8" t="s">
        <v>24</v>
      </c>
      <c r="C301" s="9">
        <v>2031</v>
      </c>
      <c r="E301" s="17">
        <v>-43943870</v>
      </c>
      <c r="G301" s="17">
        <v>122066</v>
      </c>
      <c r="H301" s="17">
        <v>31981292</v>
      </c>
      <c r="J301" s="17">
        <v>-11962578</v>
      </c>
      <c r="M301" s="17">
        <v>76658</v>
      </c>
      <c r="N301" s="17">
        <v>-7512426</v>
      </c>
      <c r="Q301" s="17">
        <v>-38329</v>
      </c>
      <c r="R301" s="17">
        <v>3756213</v>
      </c>
    </row>
    <row r="302" spans="1:18" x14ac:dyDescent="0.2">
      <c r="A302" s="9">
        <v>263</v>
      </c>
      <c r="B302" s="8" t="s">
        <v>25</v>
      </c>
      <c r="C302" s="9">
        <v>2031</v>
      </c>
      <c r="E302" s="17">
        <v>-43943870</v>
      </c>
      <c r="G302" s="17">
        <v>122066</v>
      </c>
      <c r="H302" s="17">
        <v>32103358</v>
      </c>
      <c r="J302" s="17">
        <v>-11840512</v>
      </c>
      <c r="M302" s="17">
        <v>76658</v>
      </c>
      <c r="N302" s="17">
        <v>-7435768</v>
      </c>
      <c r="Q302" s="17">
        <v>-38329</v>
      </c>
      <c r="R302" s="17">
        <v>3717884</v>
      </c>
    </row>
    <row r="303" spans="1:18" x14ac:dyDescent="0.2">
      <c r="A303" s="9">
        <v>264</v>
      </c>
      <c r="B303" s="8" t="s">
        <v>26</v>
      </c>
      <c r="C303" s="9">
        <v>2031</v>
      </c>
      <c r="E303" s="17">
        <v>-43943870</v>
      </c>
      <c r="G303" s="17">
        <v>122066</v>
      </c>
      <c r="H303" s="17">
        <v>32225424</v>
      </c>
      <c r="J303" s="17">
        <v>-11718446</v>
      </c>
      <c r="M303" s="17">
        <v>76658</v>
      </c>
      <c r="N303" s="17">
        <v>-7359110</v>
      </c>
      <c r="Q303" s="17">
        <v>-38329</v>
      </c>
      <c r="R303" s="17">
        <v>3679555</v>
      </c>
    </row>
    <row r="304" spans="1:18" x14ac:dyDescent="0.2">
      <c r="A304" s="9">
        <v>265</v>
      </c>
      <c r="B304" s="8" t="s">
        <v>27</v>
      </c>
      <c r="C304" s="9">
        <v>2031</v>
      </c>
      <c r="E304" s="17">
        <v>-43943870</v>
      </c>
      <c r="G304" s="17">
        <v>122066</v>
      </c>
      <c r="H304" s="17">
        <v>32347490</v>
      </c>
      <c r="J304" s="17">
        <v>-11596380</v>
      </c>
      <c r="M304" s="17">
        <v>76658</v>
      </c>
      <c r="N304" s="17">
        <v>-7282452</v>
      </c>
      <c r="Q304" s="17">
        <v>-38329</v>
      </c>
      <c r="R304" s="17">
        <v>3641226</v>
      </c>
    </row>
    <row r="305" spans="1:18" x14ac:dyDescent="0.2">
      <c r="A305" s="9">
        <v>266</v>
      </c>
      <c r="B305" s="8" t="s">
        <v>28</v>
      </c>
      <c r="C305" s="9">
        <v>2031</v>
      </c>
      <c r="E305" s="17">
        <v>-43943870</v>
      </c>
      <c r="G305" s="17">
        <v>122066</v>
      </c>
      <c r="H305" s="17">
        <v>32469556</v>
      </c>
      <c r="J305" s="17">
        <v>-11474314</v>
      </c>
      <c r="M305" s="17">
        <v>76658</v>
      </c>
      <c r="N305" s="17">
        <v>-7205794</v>
      </c>
      <c r="Q305" s="17">
        <v>-38329</v>
      </c>
      <c r="R305" s="17">
        <v>3602897</v>
      </c>
    </row>
    <row r="306" spans="1:18" ht="12" thickBot="1" x14ac:dyDescent="0.25">
      <c r="D306" s="65">
        <v>0</v>
      </c>
      <c r="G306" s="65">
        <v>1464792</v>
      </c>
      <c r="L306" s="65">
        <v>0</v>
      </c>
      <c r="M306" s="65">
        <v>919896</v>
      </c>
      <c r="P306" s="65">
        <v>0</v>
      </c>
      <c r="Q306" s="65">
        <v>-459948</v>
      </c>
    </row>
    <row r="307" spans="1:18" ht="12" thickTop="1" x14ac:dyDescent="0.2"/>
    <row r="308" spans="1:18" x14ac:dyDescent="0.2">
      <c r="A308" s="9">
        <v>267</v>
      </c>
      <c r="B308" s="8" t="s">
        <v>17</v>
      </c>
      <c r="C308" s="9">
        <v>2032</v>
      </c>
      <c r="E308" s="17">
        <v>-43943870</v>
      </c>
      <c r="G308" s="17">
        <v>122066</v>
      </c>
      <c r="H308" s="17">
        <v>32591622</v>
      </c>
      <c r="J308" s="17">
        <v>-11352248</v>
      </c>
      <c r="M308" s="17">
        <v>76658</v>
      </c>
      <c r="N308" s="17">
        <v>-7129136</v>
      </c>
      <c r="Q308" s="17">
        <v>-38329</v>
      </c>
      <c r="R308" s="17">
        <v>3564568</v>
      </c>
    </row>
    <row r="309" spans="1:18" x14ac:dyDescent="0.2">
      <c r="A309" s="9">
        <v>268</v>
      </c>
      <c r="B309" s="8" t="s">
        <v>18</v>
      </c>
      <c r="C309" s="9">
        <v>2032</v>
      </c>
      <c r="E309" s="17">
        <v>-43943870</v>
      </c>
      <c r="G309" s="17">
        <v>122066</v>
      </c>
      <c r="H309" s="17">
        <v>32713688</v>
      </c>
      <c r="J309" s="17">
        <v>-11230182</v>
      </c>
      <c r="M309" s="17">
        <v>76658</v>
      </c>
      <c r="N309" s="17">
        <v>-7052478</v>
      </c>
      <c r="Q309" s="17">
        <v>-38329</v>
      </c>
      <c r="R309" s="17">
        <v>3526239</v>
      </c>
    </row>
    <row r="310" spans="1:18" x14ac:dyDescent="0.2">
      <c r="A310" s="9">
        <v>269</v>
      </c>
      <c r="B310" s="8" t="s">
        <v>19</v>
      </c>
      <c r="C310" s="9">
        <v>2032</v>
      </c>
      <c r="E310" s="17">
        <v>-43943870</v>
      </c>
      <c r="G310" s="17">
        <v>122066</v>
      </c>
      <c r="H310" s="17">
        <v>32835754</v>
      </c>
      <c r="J310" s="17">
        <v>-11108116</v>
      </c>
      <c r="M310" s="17">
        <v>76658</v>
      </c>
      <c r="N310" s="17">
        <v>-6975820</v>
      </c>
      <c r="Q310" s="17">
        <v>-38329</v>
      </c>
      <c r="R310" s="17">
        <v>3487910</v>
      </c>
    </row>
    <row r="311" spans="1:18" x14ac:dyDescent="0.2">
      <c r="A311" s="9">
        <v>270</v>
      </c>
      <c r="B311" s="8" t="s">
        <v>20</v>
      </c>
      <c r="C311" s="9">
        <v>2032</v>
      </c>
      <c r="E311" s="17">
        <v>-43943870</v>
      </c>
      <c r="G311" s="17">
        <v>122066</v>
      </c>
      <c r="H311" s="17">
        <v>32957820</v>
      </c>
      <c r="J311" s="17">
        <v>-10986050</v>
      </c>
      <c r="M311" s="17">
        <v>76658</v>
      </c>
      <c r="N311" s="17">
        <v>-6899162</v>
      </c>
      <c r="Q311" s="17">
        <v>-38329</v>
      </c>
      <c r="R311" s="17">
        <v>3449581</v>
      </c>
    </row>
    <row r="312" spans="1:18" x14ac:dyDescent="0.2">
      <c r="A312" s="9">
        <v>271</v>
      </c>
      <c r="B312" s="8" t="s">
        <v>21</v>
      </c>
      <c r="C312" s="9">
        <v>2032</v>
      </c>
      <c r="E312" s="17">
        <v>-43943870</v>
      </c>
      <c r="G312" s="17">
        <v>122066</v>
      </c>
      <c r="H312" s="17">
        <v>33079886</v>
      </c>
      <c r="J312" s="17">
        <v>-10863984</v>
      </c>
      <c r="M312" s="17">
        <v>76658</v>
      </c>
      <c r="N312" s="17">
        <v>-6822504</v>
      </c>
      <c r="Q312" s="17">
        <v>-38329</v>
      </c>
      <c r="R312" s="17">
        <v>3411252</v>
      </c>
    </row>
    <row r="313" spans="1:18" x14ac:dyDescent="0.2">
      <c r="A313" s="9">
        <v>272</v>
      </c>
      <c r="B313" s="8" t="s">
        <v>22</v>
      </c>
      <c r="C313" s="9">
        <v>2032</v>
      </c>
      <c r="E313" s="17">
        <v>-43943870</v>
      </c>
      <c r="G313" s="17">
        <v>122066</v>
      </c>
      <c r="H313" s="17">
        <v>33201952</v>
      </c>
      <c r="J313" s="17">
        <v>-10741918</v>
      </c>
      <c r="M313" s="17">
        <v>76658</v>
      </c>
      <c r="N313" s="17">
        <v>-6745846</v>
      </c>
      <c r="Q313" s="17">
        <v>-38329</v>
      </c>
      <c r="R313" s="17">
        <v>3372923</v>
      </c>
    </row>
    <row r="314" spans="1:18" x14ac:dyDescent="0.2">
      <c r="A314" s="9">
        <v>273</v>
      </c>
      <c r="B314" s="8" t="s">
        <v>23</v>
      </c>
      <c r="C314" s="9">
        <v>2032</v>
      </c>
      <c r="E314" s="17">
        <v>-43943870</v>
      </c>
      <c r="G314" s="17">
        <v>122066</v>
      </c>
      <c r="H314" s="17">
        <v>33324018</v>
      </c>
      <c r="J314" s="17">
        <v>-10619852</v>
      </c>
      <c r="M314" s="17">
        <v>76658</v>
      </c>
      <c r="N314" s="17">
        <v>-6669188</v>
      </c>
      <c r="Q314" s="17">
        <v>-38329</v>
      </c>
      <c r="R314" s="17">
        <v>3334594</v>
      </c>
    </row>
    <row r="315" spans="1:18" x14ac:dyDescent="0.2">
      <c r="A315" s="9">
        <v>274</v>
      </c>
      <c r="B315" s="8" t="s">
        <v>24</v>
      </c>
      <c r="C315" s="9">
        <v>2032</v>
      </c>
      <c r="E315" s="17">
        <v>-43943870</v>
      </c>
      <c r="G315" s="17">
        <v>122066</v>
      </c>
      <c r="H315" s="17">
        <v>33446084</v>
      </c>
      <c r="J315" s="17">
        <v>-10497786</v>
      </c>
      <c r="M315" s="17">
        <v>76658</v>
      </c>
      <c r="N315" s="17">
        <v>-6592530</v>
      </c>
      <c r="Q315" s="17">
        <v>-38329</v>
      </c>
      <c r="R315" s="17">
        <v>3296265</v>
      </c>
    </row>
    <row r="316" spans="1:18" x14ac:dyDescent="0.2">
      <c r="A316" s="9">
        <v>275</v>
      </c>
      <c r="B316" s="8" t="s">
        <v>25</v>
      </c>
      <c r="C316" s="9">
        <v>2032</v>
      </c>
      <c r="E316" s="17">
        <v>-43943870</v>
      </c>
      <c r="G316" s="17">
        <v>122066</v>
      </c>
      <c r="H316" s="17">
        <v>33568150</v>
      </c>
      <c r="J316" s="17">
        <v>-10375720</v>
      </c>
      <c r="M316" s="17">
        <v>76658</v>
      </c>
      <c r="N316" s="17">
        <v>-6515872</v>
      </c>
      <c r="Q316" s="17">
        <v>-38329</v>
      </c>
      <c r="R316" s="17">
        <v>3257936</v>
      </c>
    </row>
    <row r="317" spans="1:18" x14ac:dyDescent="0.2">
      <c r="A317" s="9">
        <v>276</v>
      </c>
      <c r="B317" s="8" t="s">
        <v>26</v>
      </c>
      <c r="C317" s="9">
        <v>2032</v>
      </c>
      <c r="E317" s="17">
        <v>-43943870</v>
      </c>
      <c r="G317" s="17">
        <v>122066</v>
      </c>
      <c r="H317" s="17">
        <v>33690216</v>
      </c>
      <c r="J317" s="17">
        <v>-10253654</v>
      </c>
      <c r="M317" s="17">
        <v>76658</v>
      </c>
      <c r="N317" s="17">
        <v>-6439214</v>
      </c>
      <c r="Q317" s="17">
        <v>-38329</v>
      </c>
      <c r="R317" s="17">
        <v>3219607</v>
      </c>
    </row>
    <row r="318" spans="1:18" x14ac:dyDescent="0.2">
      <c r="A318" s="9">
        <v>277</v>
      </c>
      <c r="B318" s="8" t="s">
        <v>27</v>
      </c>
      <c r="C318" s="9">
        <v>2032</v>
      </c>
      <c r="E318" s="17">
        <v>-43943870</v>
      </c>
      <c r="G318" s="17">
        <v>122066</v>
      </c>
      <c r="H318" s="17">
        <v>33812282</v>
      </c>
      <c r="J318" s="17">
        <v>-10131588</v>
      </c>
      <c r="M318" s="17">
        <v>76658</v>
      </c>
      <c r="N318" s="17">
        <v>-6362556</v>
      </c>
      <c r="Q318" s="17">
        <v>-38329</v>
      </c>
      <c r="R318" s="17">
        <v>3181278</v>
      </c>
    </row>
    <row r="319" spans="1:18" x14ac:dyDescent="0.2">
      <c r="A319" s="9">
        <v>278</v>
      </c>
      <c r="B319" s="8" t="s">
        <v>28</v>
      </c>
      <c r="C319" s="9">
        <v>2032</v>
      </c>
      <c r="E319" s="17">
        <v>-43943870</v>
      </c>
      <c r="G319" s="17">
        <v>122066</v>
      </c>
      <c r="H319" s="17">
        <v>33934348</v>
      </c>
      <c r="J319" s="17">
        <v>-10009522</v>
      </c>
      <c r="M319" s="17">
        <v>76658</v>
      </c>
      <c r="N319" s="17">
        <v>-6285898</v>
      </c>
      <c r="Q319" s="17">
        <v>-38329</v>
      </c>
      <c r="R319" s="17">
        <v>3142949</v>
      </c>
    </row>
    <row r="320" spans="1:18" ht="12" thickBot="1" x14ac:dyDescent="0.25">
      <c r="D320" s="65">
        <v>0</v>
      </c>
      <c r="G320" s="65">
        <v>1464792</v>
      </c>
      <c r="L320" s="65">
        <v>0</v>
      </c>
      <c r="M320" s="65">
        <v>919896</v>
      </c>
      <c r="P320" s="65">
        <v>0</v>
      </c>
      <c r="Q320" s="65">
        <v>-459948</v>
      </c>
    </row>
    <row r="321" spans="1:18" ht="12" thickTop="1" x14ac:dyDescent="0.2"/>
    <row r="322" spans="1:18" x14ac:dyDescent="0.2">
      <c r="A322" s="9">
        <v>279</v>
      </c>
      <c r="B322" s="8" t="s">
        <v>17</v>
      </c>
      <c r="C322" s="9">
        <v>2033</v>
      </c>
      <c r="E322" s="17">
        <v>-43943870</v>
      </c>
      <c r="G322" s="17">
        <v>122066</v>
      </c>
      <c r="H322" s="17">
        <v>34056414</v>
      </c>
      <c r="J322" s="17">
        <v>-9887456</v>
      </c>
      <c r="M322" s="17">
        <v>76658</v>
      </c>
      <c r="N322" s="17">
        <v>-6209240</v>
      </c>
      <c r="Q322" s="17">
        <v>-38329</v>
      </c>
      <c r="R322" s="17">
        <v>3104620</v>
      </c>
    </row>
    <row r="323" spans="1:18" x14ac:dyDescent="0.2">
      <c r="A323" s="9">
        <v>280</v>
      </c>
      <c r="B323" s="8" t="s">
        <v>18</v>
      </c>
      <c r="C323" s="9">
        <v>2033</v>
      </c>
      <c r="E323" s="17">
        <v>-43943870</v>
      </c>
      <c r="G323" s="17">
        <v>122066</v>
      </c>
      <c r="H323" s="17">
        <v>34178480</v>
      </c>
      <c r="J323" s="17">
        <v>-9765390</v>
      </c>
      <c r="M323" s="17">
        <v>76658</v>
      </c>
      <c r="N323" s="17">
        <v>-6132582</v>
      </c>
      <c r="Q323" s="17">
        <v>-38329</v>
      </c>
      <c r="R323" s="17">
        <v>3066291</v>
      </c>
    </row>
    <row r="324" spans="1:18" x14ac:dyDescent="0.2">
      <c r="A324" s="9">
        <v>281</v>
      </c>
      <c r="B324" s="8" t="s">
        <v>19</v>
      </c>
      <c r="C324" s="9">
        <v>2033</v>
      </c>
      <c r="E324" s="17">
        <v>-43943870</v>
      </c>
      <c r="G324" s="17">
        <v>122066</v>
      </c>
      <c r="H324" s="17">
        <v>34300546</v>
      </c>
      <c r="J324" s="17">
        <v>-9643324</v>
      </c>
      <c r="M324" s="17">
        <v>76658</v>
      </c>
      <c r="N324" s="17">
        <v>-6055924</v>
      </c>
      <c r="Q324" s="17">
        <v>-38329</v>
      </c>
      <c r="R324" s="17">
        <v>3027962</v>
      </c>
    </row>
    <row r="325" spans="1:18" x14ac:dyDescent="0.2">
      <c r="A325" s="9">
        <v>282</v>
      </c>
      <c r="B325" s="8" t="s">
        <v>20</v>
      </c>
      <c r="C325" s="9">
        <v>2033</v>
      </c>
      <c r="E325" s="17">
        <v>-43943870</v>
      </c>
      <c r="G325" s="17">
        <v>122066</v>
      </c>
      <c r="H325" s="17">
        <v>34422612</v>
      </c>
      <c r="J325" s="17">
        <v>-9521258</v>
      </c>
      <c r="M325" s="17">
        <v>76658</v>
      </c>
      <c r="N325" s="17">
        <v>-5979266</v>
      </c>
      <c r="Q325" s="17">
        <v>-38329</v>
      </c>
      <c r="R325" s="17">
        <v>2989633</v>
      </c>
    </row>
    <row r="326" spans="1:18" x14ac:dyDescent="0.2">
      <c r="A326" s="9">
        <v>283</v>
      </c>
      <c r="B326" s="8" t="s">
        <v>21</v>
      </c>
      <c r="C326" s="9">
        <v>2033</v>
      </c>
      <c r="E326" s="17">
        <v>-43943870</v>
      </c>
      <c r="G326" s="17">
        <v>122066</v>
      </c>
      <c r="H326" s="17">
        <v>34544678</v>
      </c>
      <c r="J326" s="17">
        <v>-9399192</v>
      </c>
      <c r="M326" s="17">
        <v>76658</v>
      </c>
      <c r="N326" s="17">
        <v>-5902608</v>
      </c>
      <c r="Q326" s="17">
        <v>-38329</v>
      </c>
      <c r="R326" s="17">
        <v>2951304</v>
      </c>
    </row>
    <row r="327" spans="1:18" x14ac:dyDescent="0.2">
      <c r="A327" s="9">
        <v>284</v>
      </c>
      <c r="B327" s="8" t="s">
        <v>22</v>
      </c>
      <c r="C327" s="9">
        <v>2033</v>
      </c>
      <c r="E327" s="17">
        <v>-43943870</v>
      </c>
      <c r="G327" s="17">
        <v>122066</v>
      </c>
      <c r="H327" s="17">
        <v>34666744</v>
      </c>
      <c r="J327" s="17">
        <v>-9277126</v>
      </c>
      <c r="M327" s="17">
        <v>76658</v>
      </c>
      <c r="N327" s="17">
        <v>-5825950</v>
      </c>
      <c r="Q327" s="17">
        <v>-38329</v>
      </c>
      <c r="R327" s="17">
        <v>2912975</v>
      </c>
    </row>
    <row r="328" spans="1:18" x14ac:dyDescent="0.2">
      <c r="A328" s="9">
        <v>285</v>
      </c>
      <c r="B328" s="8" t="s">
        <v>23</v>
      </c>
      <c r="C328" s="9">
        <v>2033</v>
      </c>
      <c r="E328" s="17">
        <v>-43943870</v>
      </c>
      <c r="G328" s="17">
        <v>122066</v>
      </c>
      <c r="H328" s="17">
        <v>34788810</v>
      </c>
      <c r="J328" s="17">
        <v>-9155060</v>
      </c>
      <c r="M328" s="17">
        <v>76658</v>
      </c>
      <c r="N328" s="17">
        <v>-5749292</v>
      </c>
      <c r="Q328" s="17">
        <v>-38329</v>
      </c>
      <c r="R328" s="17">
        <v>2874646</v>
      </c>
    </row>
    <row r="329" spans="1:18" x14ac:dyDescent="0.2">
      <c r="A329" s="9">
        <v>286</v>
      </c>
      <c r="B329" s="8" t="s">
        <v>24</v>
      </c>
      <c r="C329" s="9">
        <v>2033</v>
      </c>
      <c r="E329" s="17">
        <v>-43943870</v>
      </c>
      <c r="G329" s="17">
        <v>122066</v>
      </c>
      <c r="H329" s="17">
        <v>34910876</v>
      </c>
      <c r="J329" s="17">
        <v>-9032994</v>
      </c>
      <c r="M329" s="17">
        <v>76658</v>
      </c>
      <c r="N329" s="17">
        <v>-5672634</v>
      </c>
      <c r="Q329" s="17">
        <v>-38329</v>
      </c>
      <c r="R329" s="17">
        <v>2836317</v>
      </c>
    </row>
    <row r="330" spans="1:18" x14ac:dyDescent="0.2">
      <c r="A330" s="9">
        <v>287</v>
      </c>
      <c r="B330" s="8" t="s">
        <v>25</v>
      </c>
      <c r="C330" s="9">
        <v>2033</v>
      </c>
      <c r="E330" s="17">
        <v>-43943870</v>
      </c>
      <c r="G330" s="17">
        <v>122066</v>
      </c>
      <c r="H330" s="17">
        <v>35032942</v>
      </c>
      <c r="J330" s="17">
        <v>-8910928</v>
      </c>
      <c r="M330" s="17">
        <v>76658</v>
      </c>
      <c r="N330" s="17">
        <v>-5595976</v>
      </c>
      <c r="Q330" s="17">
        <v>-38329</v>
      </c>
      <c r="R330" s="17">
        <v>2797988</v>
      </c>
    </row>
    <row r="331" spans="1:18" x14ac:dyDescent="0.2">
      <c r="A331" s="9">
        <v>288</v>
      </c>
      <c r="B331" s="8" t="s">
        <v>26</v>
      </c>
      <c r="C331" s="9">
        <v>2033</v>
      </c>
      <c r="E331" s="17">
        <v>-43943870</v>
      </c>
      <c r="G331" s="17">
        <v>122066</v>
      </c>
      <c r="H331" s="17">
        <v>35155008</v>
      </c>
      <c r="J331" s="17">
        <v>-8788862</v>
      </c>
      <c r="M331" s="17">
        <v>76658</v>
      </c>
      <c r="N331" s="17">
        <v>-5519318</v>
      </c>
      <c r="Q331" s="17">
        <v>-38329</v>
      </c>
      <c r="R331" s="17">
        <v>2759659</v>
      </c>
    </row>
    <row r="332" spans="1:18" x14ac:dyDescent="0.2">
      <c r="A332" s="9">
        <v>289</v>
      </c>
      <c r="B332" s="8" t="s">
        <v>27</v>
      </c>
      <c r="C332" s="9">
        <v>2033</v>
      </c>
      <c r="E332" s="17">
        <v>-43943870</v>
      </c>
      <c r="G332" s="17">
        <v>122066</v>
      </c>
      <c r="H332" s="17">
        <v>35277074</v>
      </c>
      <c r="J332" s="17">
        <v>-8666796</v>
      </c>
      <c r="M332" s="17">
        <v>76658</v>
      </c>
      <c r="N332" s="17">
        <v>-5442660</v>
      </c>
      <c r="Q332" s="17">
        <v>-38329</v>
      </c>
      <c r="R332" s="17">
        <v>2721330</v>
      </c>
    </row>
    <row r="333" spans="1:18" x14ac:dyDescent="0.2">
      <c r="A333" s="9">
        <v>290</v>
      </c>
      <c r="B333" s="8" t="s">
        <v>28</v>
      </c>
      <c r="C333" s="9">
        <v>2033</v>
      </c>
      <c r="E333" s="17">
        <v>-43943870</v>
      </c>
      <c r="G333" s="17">
        <v>122066</v>
      </c>
      <c r="H333" s="17">
        <v>35399140</v>
      </c>
      <c r="J333" s="17">
        <v>-8544730</v>
      </c>
      <c r="M333" s="17">
        <v>76658</v>
      </c>
      <c r="N333" s="17">
        <v>-5366002</v>
      </c>
      <c r="Q333" s="17">
        <v>-38329</v>
      </c>
      <c r="R333" s="17">
        <v>2683001</v>
      </c>
    </row>
    <row r="334" spans="1:18" ht="12" thickBot="1" x14ac:dyDescent="0.25">
      <c r="D334" s="65">
        <v>0</v>
      </c>
      <c r="G334" s="65">
        <v>1464792</v>
      </c>
      <c r="L334" s="65">
        <v>0</v>
      </c>
      <c r="M334" s="65">
        <v>919896</v>
      </c>
      <c r="P334" s="65">
        <v>0</v>
      </c>
      <c r="Q334" s="65">
        <v>-459948</v>
      </c>
    </row>
    <row r="335" spans="1:18" ht="12" thickTop="1" x14ac:dyDescent="0.2"/>
    <row r="336" spans="1:18" x14ac:dyDescent="0.2">
      <c r="A336" s="9">
        <v>291</v>
      </c>
      <c r="B336" s="8" t="s">
        <v>17</v>
      </c>
      <c r="C336" s="9">
        <v>2034</v>
      </c>
      <c r="E336" s="17">
        <v>-43943870</v>
      </c>
      <c r="G336" s="17">
        <v>122066</v>
      </c>
      <c r="H336" s="17">
        <v>35521206</v>
      </c>
      <c r="J336" s="17">
        <v>-8422664</v>
      </c>
      <c r="M336" s="17">
        <v>76658</v>
      </c>
      <c r="N336" s="17">
        <v>-5289344</v>
      </c>
      <c r="Q336" s="17">
        <v>-38329</v>
      </c>
      <c r="R336" s="17">
        <v>2644672</v>
      </c>
    </row>
    <row r="337" spans="1:18" x14ac:dyDescent="0.2">
      <c r="A337" s="9">
        <v>292</v>
      </c>
      <c r="B337" s="8" t="s">
        <v>18</v>
      </c>
      <c r="C337" s="9">
        <v>2034</v>
      </c>
      <c r="E337" s="17">
        <v>-43943870</v>
      </c>
      <c r="G337" s="17">
        <v>122066</v>
      </c>
      <c r="H337" s="17">
        <v>35643272</v>
      </c>
      <c r="J337" s="17">
        <v>-8300598</v>
      </c>
      <c r="M337" s="17">
        <v>76658</v>
      </c>
      <c r="N337" s="17">
        <v>-5212686</v>
      </c>
      <c r="Q337" s="17">
        <v>-38329</v>
      </c>
      <c r="R337" s="17">
        <v>2606343</v>
      </c>
    </row>
    <row r="338" spans="1:18" x14ac:dyDescent="0.2">
      <c r="A338" s="9">
        <v>293</v>
      </c>
      <c r="B338" s="8" t="s">
        <v>19</v>
      </c>
      <c r="C338" s="9">
        <v>2034</v>
      </c>
      <c r="E338" s="17">
        <v>-43943870</v>
      </c>
      <c r="G338" s="17">
        <v>122066</v>
      </c>
      <c r="H338" s="17">
        <v>35765338</v>
      </c>
      <c r="J338" s="17">
        <v>-8178532</v>
      </c>
      <c r="M338" s="17">
        <v>76658</v>
      </c>
      <c r="N338" s="17">
        <v>-5136028</v>
      </c>
      <c r="Q338" s="17">
        <v>-38329</v>
      </c>
      <c r="R338" s="17">
        <v>2568014</v>
      </c>
    </row>
    <row r="339" spans="1:18" x14ac:dyDescent="0.2">
      <c r="A339" s="9">
        <v>294</v>
      </c>
      <c r="B339" s="8" t="s">
        <v>20</v>
      </c>
      <c r="C339" s="9">
        <v>2034</v>
      </c>
      <c r="E339" s="17">
        <v>-43943870</v>
      </c>
      <c r="G339" s="17">
        <v>122066</v>
      </c>
      <c r="H339" s="17">
        <v>35887404</v>
      </c>
      <c r="J339" s="17">
        <v>-8056466</v>
      </c>
      <c r="M339" s="17">
        <v>76658</v>
      </c>
      <c r="N339" s="17">
        <v>-5059370</v>
      </c>
      <c r="Q339" s="17">
        <v>-38329</v>
      </c>
      <c r="R339" s="17">
        <v>2529685</v>
      </c>
    </row>
    <row r="340" spans="1:18" x14ac:dyDescent="0.2">
      <c r="A340" s="9">
        <v>295</v>
      </c>
      <c r="B340" s="8" t="s">
        <v>21</v>
      </c>
      <c r="C340" s="9">
        <v>2034</v>
      </c>
      <c r="E340" s="17">
        <v>-43943870</v>
      </c>
      <c r="G340" s="17">
        <v>122066</v>
      </c>
      <c r="H340" s="17">
        <v>36009470</v>
      </c>
      <c r="J340" s="17">
        <v>-7934400</v>
      </c>
      <c r="M340" s="17">
        <v>76658</v>
      </c>
      <c r="N340" s="17">
        <v>-4982712</v>
      </c>
      <c r="Q340" s="17">
        <v>-38329</v>
      </c>
      <c r="R340" s="17">
        <v>2491356</v>
      </c>
    </row>
    <row r="341" spans="1:18" x14ac:dyDescent="0.2">
      <c r="A341" s="9">
        <v>296</v>
      </c>
      <c r="B341" s="8" t="s">
        <v>22</v>
      </c>
      <c r="C341" s="9">
        <v>2034</v>
      </c>
      <c r="E341" s="17">
        <v>-43943870</v>
      </c>
      <c r="G341" s="17">
        <v>122066</v>
      </c>
      <c r="H341" s="17">
        <v>36131536</v>
      </c>
      <c r="J341" s="17">
        <v>-7812334</v>
      </c>
      <c r="M341" s="17">
        <v>76658</v>
      </c>
      <c r="N341" s="17">
        <v>-4906054</v>
      </c>
      <c r="Q341" s="17">
        <v>-38329</v>
      </c>
      <c r="R341" s="17">
        <v>2453027</v>
      </c>
    </row>
    <row r="342" spans="1:18" x14ac:dyDescent="0.2">
      <c r="A342" s="9">
        <v>297</v>
      </c>
      <c r="B342" s="8" t="s">
        <v>23</v>
      </c>
      <c r="C342" s="9">
        <v>2034</v>
      </c>
      <c r="E342" s="17">
        <v>-43943870</v>
      </c>
      <c r="G342" s="17">
        <v>122066</v>
      </c>
      <c r="H342" s="17">
        <v>36253602</v>
      </c>
      <c r="J342" s="17">
        <v>-7690268</v>
      </c>
      <c r="M342" s="17">
        <v>76658</v>
      </c>
      <c r="N342" s="17">
        <v>-4829396</v>
      </c>
      <c r="Q342" s="17">
        <v>-38329</v>
      </c>
      <c r="R342" s="17">
        <v>2414698</v>
      </c>
    </row>
    <row r="343" spans="1:18" x14ac:dyDescent="0.2">
      <c r="A343" s="9">
        <v>298</v>
      </c>
      <c r="B343" s="8" t="s">
        <v>24</v>
      </c>
      <c r="C343" s="9">
        <v>2034</v>
      </c>
      <c r="E343" s="17">
        <v>-43943870</v>
      </c>
      <c r="G343" s="17">
        <v>122066</v>
      </c>
      <c r="H343" s="17">
        <v>36375668</v>
      </c>
      <c r="J343" s="17">
        <v>-7568202</v>
      </c>
      <c r="M343" s="17">
        <v>76658</v>
      </c>
      <c r="N343" s="17">
        <v>-4752738</v>
      </c>
      <c r="Q343" s="17">
        <v>-38329</v>
      </c>
      <c r="R343" s="17">
        <v>2376369</v>
      </c>
    </row>
    <row r="344" spans="1:18" x14ac:dyDescent="0.2">
      <c r="A344" s="9">
        <v>299</v>
      </c>
      <c r="B344" s="8" t="s">
        <v>25</v>
      </c>
      <c r="C344" s="9">
        <v>2034</v>
      </c>
      <c r="E344" s="17">
        <v>-43943870</v>
      </c>
      <c r="G344" s="17">
        <v>122066</v>
      </c>
      <c r="H344" s="17">
        <v>36497734</v>
      </c>
      <c r="J344" s="17">
        <v>-7446136</v>
      </c>
      <c r="M344" s="17">
        <v>76658</v>
      </c>
      <c r="N344" s="17">
        <v>-4676080</v>
      </c>
      <c r="Q344" s="17">
        <v>-38329</v>
      </c>
      <c r="R344" s="17">
        <v>2338040</v>
      </c>
    </row>
    <row r="345" spans="1:18" x14ac:dyDescent="0.2">
      <c r="A345" s="9">
        <v>300</v>
      </c>
      <c r="B345" s="8" t="s">
        <v>26</v>
      </c>
      <c r="C345" s="9">
        <v>2034</v>
      </c>
      <c r="E345" s="17">
        <v>-43943870</v>
      </c>
      <c r="G345" s="17">
        <v>122066</v>
      </c>
      <c r="H345" s="17">
        <v>36619800</v>
      </c>
      <c r="J345" s="17">
        <v>-7324070</v>
      </c>
      <c r="M345" s="17">
        <v>76658</v>
      </c>
      <c r="N345" s="17">
        <v>-4599422</v>
      </c>
      <c r="Q345" s="17">
        <v>-38329</v>
      </c>
      <c r="R345" s="17">
        <v>2299711</v>
      </c>
    </row>
    <row r="346" spans="1:18" x14ac:dyDescent="0.2">
      <c r="A346" s="9">
        <v>301</v>
      </c>
      <c r="B346" s="8" t="s">
        <v>27</v>
      </c>
      <c r="C346" s="9">
        <v>2034</v>
      </c>
      <c r="E346" s="17">
        <v>-43943870</v>
      </c>
      <c r="G346" s="17">
        <v>122066</v>
      </c>
      <c r="H346" s="17">
        <v>36741866</v>
      </c>
      <c r="J346" s="17">
        <v>-7202004</v>
      </c>
      <c r="M346" s="17">
        <v>76658</v>
      </c>
      <c r="N346" s="17">
        <v>-4522764</v>
      </c>
      <c r="Q346" s="17">
        <v>-38329</v>
      </c>
      <c r="R346" s="17">
        <v>2261382</v>
      </c>
    </row>
    <row r="347" spans="1:18" x14ac:dyDescent="0.2">
      <c r="A347" s="9">
        <v>302</v>
      </c>
      <c r="B347" s="8" t="s">
        <v>28</v>
      </c>
      <c r="C347" s="9">
        <v>2034</v>
      </c>
      <c r="E347" s="17">
        <v>-43943870</v>
      </c>
      <c r="G347" s="17">
        <v>122066</v>
      </c>
      <c r="H347" s="17">
        <v>36863932</v>
      </c>
      <c r="J347" s="17">
        <v>-7079938</v>
      </c>
      <c r="M347" s="17">
        <v>76658</v>
      </c>
      <c r="N347" s="17">
        <v>-4446106</v>
      </c>
      <c r="Q347" s="17">
        <v>-38329</v>
      </c>
      <c r="R347" s="17">
        <v>2223053</v>
      </c>
    </row>
    <row r="348" spans="1:18" ht="12" thickBot="1" x14ac:dyDescent="0.25">
      <c r="D348" s="65">
        <v>0</v>
      </c>
      <c r="G348" s="65">
        <v>1464792</v>
      </c>
      <c r="L348" s="65">
        <v>0</v>
      </c>
      <c r="M348" s="65">
        <v>919896</v>
      </c>
      <c r="P348" s="65">
        <v>0</v>
      </c>
      <c r="Q348" s="65">
        <v>-459948</v>
      </c>
    </row>
    <row r="349" spans="1:18" ht="12" thickTop="1" x14ac:dyDescent="0.2"/>
    <row r="350" spans="1:18" x14ac:dyDescent="0.2">
      <c r="A350" s="9">
        <v>303</v>
      </c>
      <c r="B350" s="8" t="s">
        <v>17</v>
      </c>
      <c r="C350" s="9">
        <v>2035</v>
      </c>
      <c r="E350" s="17">
        <v>-43943870</v>
      </c>
      <c r="G350" s="17">
        <v>122066</v>
      </c>
      <c r="H350" s="17">
        <v>36985998</v>
      </c>
      <c r="J350" s="17">
        <v>-6957872</v>
      </c>
      <c r="M350" s="17">
        <v>76658</v>
      </c>
      <c r="N350" s="17">
        <v>-4369448</v>
      </c>
      <c r="Q350" s="17">
        <v>-38329</v>
      </c>
      <c r="R350" s="17">
        <v>2184724</v>
      </c>
    </row>
    <row r="351" spans="1:18" x14ac:dyDescent="0.2">
      <c r="A351" s="9">
        <v>304</v>
      </c>
      <c r="B351" s="8" t="s">
        <v>18</v>
      </c>
      <c r="C351" s="9">
        <v>2035</v>
      </c>
      <c r="E351" s="17">
        <v>-43943870</v>
      </c>
      <c r="G351" s="17">
        <v>122066</v>
      </c>
      <c r="H351" s="17">
        <v>37108064</v>
      </c>
      <c r="J351" s="17">
        <v>-6835806</v>
      </c>
      <c r="M351" s="17">
        <v>76658</v>
      </c>
      <c r="N351" s="17">
        <v>-4292790</v>
      </c>
      <c r="Q351" s="17">
        <v>-38329</v>
      </c>
      <c r="R351" s="17">
        <v>2146395</v>
      </c>
    </row>
    <row r="352" spans="1:18" x14ac:dyDescent="0.2">
      <c r="A352" s="9">
        <v>305</v>
      </c>
      <c r="B352" s="8" t="s">
        <v>19</v>
      </c>
      <c r="C352" s="9">
        <v>2035</v>
      </c>
      <c r="E352" s="17">
        <v>-43943870</v>
      </c>
      <c r="G352" s="17">
        <v>122066</v>
      </c>
      <c r="H352" s="17">
        <v>37230130</v>
      </c>
      <c r="J352" s="17">
        <v>-6713740</v>
      </c>
      <c r="M352" s="17">
        <v>76658</v>
      </c>
      <c r="N352" s="17">
        <v>-4216132</v>
      </c>
      <c r="Q352" s="17">
        <v>-38329</v>
      </c>
      <c r="R352" s="17">
        <v>2108066</v>
      </c>
    </row>
    <row r="353" spans="1:18" x14ac:dyDescent="0.2">
      <c r="A353" s="9">
        <v>306</v>
      </c>
      <c r="B353" s="8" t="s">
        <v>20</v>
      </c>
      <c r="C353" s="9">
        <v>2035</v>
      </c>
      <c r="E353" s="17">
        <v>-43943870</v>
      </c>
      <c r="G353" s="17">
        <v>122066</v>
      </c>
      <c r="H353" s="17">
        <v>37352196</v>
      </c>
      <c r="J353" s="17">
        <v>-6591674</v>
      </c>
      <c r="M353" s="17">
        <v>76658</v>
      </c>
      <c r="N353" s="17">
        <v>-4139474</v>
      </c>
      <c r="Q353" s="17">
        <v>-38329</v>
      </c>
      <c r="R353" s="17">
        <v>2069737</v>
      </c>
    </row>
    <row r="354" spans="1:18" x14ac:dyDescent="0.2">
      <c r="A354" s="9">
        <v>307</v>
      </c>
      <c r="B354" s="8" t="s">
        <v>21</v>
      </c>
      <c r="C354" s="9">
        <v>2035</v>
      </c>
      <c r="E354" s="17">
        <v>-43943870</v>
      </c>
      <c r="G354" s="17">
        <v>122066</v>
      </c>
      <c r="H354" s="17">
        <v>37474262</v>
      </c>
      <c r="J354" s="17">
        <v>-6469608</v>
      </c>
      <c r="M354" s="17">
        <v>76658</v>
      </c>
      <c r="N354" s="17">
        <v>-4062816</v>
      </c>
      <c r="Q354" s="17">
        <v>-38329</v>
      </c>
      <c r="R354" s="17">
        <v>2031408</v>
      </c>
    </row>
    <row r="355" spans="1:18" x14ac:dyDescent="0.2">
      <c r="A355" s="9">
        <v>308</v>
      </c>
      <c r="B355" s="8" t="s">
        <v>22</v>
      </c>
      <c r="C355" s="9">
        <v>2035</v>
      </c>
      <c r="E355" s="17">
        <v>-43943870</v>
      </c>
      <c r="G355" s="17">
        <v>122066</v>
      </c>
      <c r="H355" s="17">
        <v>37596328</v>
      </c>
      <c r="J355" s="17">
        <v>-6347542</v>
      </c>
      <c r="M355" s="17">
        <v>76658</v>
      </c>
      <c r="N355" s="17">
        <v>-3986158</v>
      </c>
      <c r="Q355" s="17">
        <v>-38329</v>
      </c>
      <c r="R355" s="17">
        <v>1993079</v>
      </c>
    </row>
    <row r="356" spans="1:18" x14ac:dyDescent="0.2">
      <c r="A356" s="9">
        <v>309</v>
      </c>
      <c r="B356" s="8" t="s">
        <v>23</v>
      </c>
      <c r="C356" s="9">
        <v>2035</v>
      </c>
      <c r="E356" s="17">
        <v>-43943870</v>
      </c>
      <c r="G356" s="17">
        <v>122066</v>
      </c>
      <c r="H356" s="17">
        <v>37718394</v>
      </c>
      <c r="J356" s="17">
        <v>-6225476</v>
      </c>
      <c r="M356" s="17">
        <v>76658</v>
      </c>
      <c r="N356" s="17">
        <v>-3909500</v>
      </c>
      <c r="Q356" s="17">
        <v>-38329</v>
      </c>
      <c r="R356" s="17">
        <v>1954750</v>
      </c>
    </row>
    <row r="357" spans="1:18" x14ac:dyDescent="0.2">
      <c r="A357" s="9">
        <v>310</v>
      </c>
      <c r="B357" s="8" t="s">
        <v>24</v>
      </c>
      <c r="C357" s="9">
        <v>2035</v>
      </c>
      <c r="E357" s="17">
        <v>-43943870</v>
      </c>
      <c r="G357" s="17">
        <v>122066</v>
      </c>
      <c r="H357" s="17">
        <v>37840460</v>
      </c>
      <c r="J357" s="17">
        <v>-6103410</v>
      </c>
      <c r="M357" s="17">
        <v>76658</v>
      </c>
      <c r="N357" s="17">
        <v>-3832842</v>
      </c>
      <c r="Q357" s="17">
        <v>-38329</v>
      </c>
      <c r="R357" s="17">
        <v>1916421</v>
      </c>
    </row>
    <row r="358" spans="1:18" x14ac:dyDescent="0.2">
      <c r="A358" s="9">
        <v>311</v>
      </c>
      <c r="B358" s="8" t="s">
        <v>25</v>
      </c>
      <c r="C358" s="9">
        <v>2035</v>
      </c>
      <c r="E358" s="17">
        <v>-43943870</v>
      </c>
      <c r="G358" s="17">
        <v>122066</v>
      </c>
      <c r="H358" s="17">
        <v>37962526</v>
      </c>
      <c r="J358" s="17">
        <v>-5981344</v>
      </c>
      <c r="M358" s="17">
        <v>76658</v>
      </c>
      <c r="N358" s="17">
        <v>-3756184</v>
      </c>
      <c r="Q358" s="17">
        <v>-38329</v>
      </c>
      <c r="R358" s="17">
        <v>1878092</v>
      </c>
    </row>
    <row r="359" spans="1:18" x14ac:dyDescent="0.2">
      <c r="A359" s="9">
        <v>312</v>
      </c>
      <c r="B359" s="8" t="s">
        <v>26</v>
      </c>
      <c r="C359" s="9">
        <v>2035</v>
      </c>
      <c r="E359" s="17">
        <v>-43943870</v>
      </c>
      <c r="G359" s="17">
        <v>122066</v>
      </c>
      <c r="H359" s="17">
        <v>38084592</v>
      </c>
      <c r="J359" s="17">
        <v>-5859278</v>
      </c>
      <c r="M359" s="17">
        <v>76658</v>
      </c>
      <c r="N359" s="17">
        <v>-3679526</v>
      </c>
      <c r="Q359" s="17">
        <v>-38329</v>
      </c>
      <c r="R359" s="17">
        <v>1839763</v>
      </c>
    </row>
    <row r="360" spans="1:18" x14ac:dyDescent="0.2">
      <c r="A360" s="9">
        <v>313</v>
      </c>
      <c r="B360" s="8" t="s">
        <v>27</v>
      </c>
      <c r="C360" s="9">
        <v>2035</v>
      </c>
      <c r="E360" s="17">
        <v>-43943870</v>
      </c>
      <c r="G360" s="17">
        <v>122066</v>
      </c>
      <c r="H360" s="17">
        <v>38206658</v>
      </c>
      <c r="J360" s="17">
        <v>-5737212</v>
      </c>
      <c r="M360" s="17">
        <v>76658</v>
      </c>
      <c r="N360" s="17">
        <v>-3602868</v>
      </c>
      <c r="Q360" s="17">
        <v>-38329</v>
      </c>
      <c r="R360" s="17">
        <v>1801434</v>
      </c>
    </row>
    <row r="361" spans="1:18" x14ac:dyDescent="0.2">
      <c r="A361" s="9">
        <v>314</v>
      </c>
      <c r="B361" s="8" t="s">
        <v>28</v>
      </c>
      <c r="C361" s="9">
        <v>2035</v>
      </c>
      <c r="E361" s="17">
        <v>-43943870</v>
      </c>
      <c r="G361" s="17">
        <v>122066</v>
      </c>
      <c r="H361" s="17">
        <v>38328724</v>
      </c>
      <c r="J361" s="17">
        <v>-5615146</v>
      </c>
      <c r="M361" s="17">
        <v>76658</v>
      </c>
      <c r="N361" s="17">
        <v>-3526210</v>
      </c>
      <c r="Q361" s="17">
        <v>-38329</v>
      </c>
      <c r="R361" s="17">
        <v>1763105</v>
      </c>
    </row>
    <row r="362" spans="1:18" ht="12" thickBot="1" x14ac:dyDescent="0.25">
      <c r="D362" s="65">
        <v>0</v>
      </c>
      <c r="G362" s="65">
        <v>1464792</v>
      </c>
      <c r="L362" s="65">
        <v>0</v>
      </c>
      <c r="M362" s="65">
        <v>919896</v>
      </c>
      <c r="P362" s="65">
        <v>0</v>
      </c>
      <c r="Q362" s="65">
        <v>-459948</v>
      </c>
    </row>
    <row r="363" spans="1:18" ht="12" thickTop="1" x14ac:dyDescent="0.2"/>
    <row r="364" spans="1:18" x14ac:dyDescent="0.2">
      <c r="A364" s="9">
        <v>315</v>
      </c>
      <c r="B364" s="8" t="s">
        <v>17</v>
      </c>
      <c r="C364" s="9">
        <v>2036</v>
      </c>
      <c r="E364" s="17">
        <v>-43943870</v>
      </c>
      <c r="G364" s="17">
        <v>122066</v>
      </c>
      <c r="H364" s="17">
        <v>38450790</v>
      </c>
      <c r="J364" s="17">
        <v>-5493080</v>
      </c>
      <c r="M364" s="17">
        <v>76658</v>
      </c>
      <c r="N364" s="17">
        <v>-3449552</v>
      </c>
      <c r="Q364" s="17">
        <v>-38329</v>
      </c>
      <c r="R364" s="17">
        <v>1724776</v>
      </c>
    </row>
    <row r="365" spans="1:18" x14ac:dyDescent="0.2">
      <c r="A365" s="9">
        <v>316</v>
      </c>
      <c r="B365" s="8" t="s">
        <v>18</v>
      </c>
      <c r="C365" s="9">
        <v>2036</v>
      </c>
      <c r="E365" s="17">
        <v>-43943870</v>
      </c>
      <c r="G365" s="17">
        <v>122066</v>
      </c>
      <c r="H365" s="17">
        <v>38572856</v>
      </c>
      <c r="J365" s="17">
        <v>-5371014</v>
      </c>
      <c r="M365" s="17">
        <v>76658</v>
      </c>
      <c r="N365" s="17">
        <v>-3372894</v>
      </c>
      <c r="Q365" s="17">
        <v>-38329</v>
      </c>
      <c r="R365" s="17">
        <v>1686447</v>
      </c>
    </row>
    <row r="366" spans="1:18" x14ac:dyDescent="0.2">
      <c r="A366" s="9">
        <v>317</v>
      </c>
      <c r="B366" s="8" t="s">
        <v>19</v>
      </c>
      <c r="C366" s="9">
        <v>2036</v>
      </c>
      <c r="E366" s="17">
        <v>-43943870</v>
      </c>
      <c r="G366" s="17">
        <v>122066</v>
      </c>
      <c r="H366" s="17">
        <v>38694922</v>
      </c>
      <c r="J366" s="17">
        <v>-5248948</v>
      </c>
      <c r="M366" s="17">
        <v>76658</v>
      </c>
      <c r="N366" s="17">
        <v>-3296236</v>
      </c>
      <c r="Q366" s="17">
        <v>-38329</v>
      </c>
      <c r="R366" s="17">
        <v>1648118</v>
      </c>
    </row>
    <row r="367" spans="1:18" x14ac:dyDescent="0.2">
      <c r="A367" s="9">
        <v>318</v>
      </c>
      <c r="B367" s="8" t="s">
        <v>20</v>
      </c>
      <c r="C367" s="9">
        <v>2036</v>
      </c>
      <c r="E367" s="17">
        <v>-43943870</v>
      </c>
      <c r="G367" s="17">
        <v>122066</v>
      </c>
      <c r="H367" s="17">
        <v>38816988</v>
      </c>
      <c r="J367" s="17">
        <v>-5126882</v>
      </c>
      <c r="M367" s="17">
        <v>76658</v>
      </c>
      <c r="N367" s="17">
        <v>-3219578</v>
      </c>
      <c r="Q367" s="17">
        <v>-38329</v>
      </c>
      <c r="R367" s="17">
        <v>1609789</v>
      </c>
    </row>
    <row r="368" spans="1:18" x14ac:dyDescent="0.2">
      <c r="A368" s="9">
        <v>319</v>
      </c>
      <c r="B368" s="8" t="s">
        <v>21</v>
      </c>
      <c r="C368" s="9">
        <v>2036</v>
      </c>
      <c r="E368" s="17">
        <v>-43943870</v>
      </c>
      <c r="G368" s="17">
        <v>122066</v>
      </c>
      <c r="H368" s="17">
        <v>38939054</v>
      </c>
      <c r="J368" s="17">
        <v>-5004816</v>
      </c>
      <c r="M368" s="17">
        <v>76658</v>
      </c>
      <c r="N368" s="17">
        <v>-3142920</v>
      </c>
      <c r="Q368" s="17">
        <v>-38329</v>
      </c>
      <c r="R368" s="17">
        <v>1571460</v>
      </c>
    </row>
    <row r="369" spans="1:18" x14ac:dyDescent="0.2">
      <c r="A369" s="9">
        <v>320</v>
      </c>
      <c r="B369" s="8" t="s">
        <v>22</v>
      </c>
      <c r="C369" s="9">
        <v>2036</v>
      </c>
      <c r="E369" s="17">
        <v>-43943870</v>
      </c>
      <c r="G369" s="17">
        <v>122066</v>
      </c>
      <c r="H369" s="17">
        <v>39061120</v>
      </c>
      <c r="J369" s="17">
        <v>-4882750</v>
      </c>
      <c r="M369" s="17">
        <v>76658</v>
      </c>
      <c r="N369" s="17">
        <v>-3066262</v>
      </c>
      <c r="Q369" s="17">
        <v>-38329</v>
      </c>
      <c r="R369" s="17">
        <v>1533131</v>
      </c>
    </row>
    <row r="370" spans="1:18" x14ac:dyDescent="0.2">
      <c r="A370" s="9">
        <v>321</v>
      </c>
      <c r="B370" s="8" t="s">
        <v>23</v>
      </c>
      <c r="C370" s="9">
        <v>2036</v>
      </c>
      <c r="E370" s="17">
        <v>-43943870</v>
      </c>
      <c r="G370" s="17">
        <v>122066</v>
      </c>
      <c r="H370" s="17">
        <v>39183186</v>
      </c>
      <c r="J370" s="17">
        <v>-4760684</v>
      </c>
      <c r="M370" s="17">
        <v>76658</v>
      </c>
      <c r="N370" s="17">
        <v>-2989604</v>
      </c>
      <c r="Q370" s="17">
        <v>-38329</v>
      </c>
      <c r="R370" s="17">
        <v>1494802</v>
      </c>
    </row>
    <row r="371" spans="1:18" x14ac:dyDescent="0.2">
      <c r="A371" s="9">
        <v>322</v>
      </c>
      <c r="B371" s="8" t="s">
        <v>24</v>
      </c>
      <c r="C371" s="9">
        <v>2036</v>
      </c>
      <c r="E371" s="17">
        <v>-43943870</v>
      </c>
      <c r="G371" s="17">
        <v>122066</v>
      </c>
      <c r="H371" s="17">
        <v>39305252</v>
      </c>
      <c r="J371" s="17">
        <v>-4638618</v>
      </c>
      <c r="M371" s="17">
        <v>76658</v>
      </c>
      <c r="N371" s="17">
        <v>-2912946</v>
      </c>
      <c r="Q371" s="17">
        <v>-38329</v>
      </c>
      <c r="R371" s="17">
        <v>1456473</v>
      </c>
    </row>
    <row r="372" spans="1:18" x14ac:dyDescent="0.2">
      <c r="A372" s="9">
        <v>323</v>
      </c>
      <c r="B372" s="8" t="s">
        <v>25</v>
      </c>
      <c r="C372" s="9">
        <v>2036</v>
      </c>
      <c r="E372" s="17">
        <v>-43943870</v>
      </c>
      <c r="G372" s="17">
        <v>122066</v>
      </c>
      <c r="H372" s="17">
        <v>39427318</v>
      </c>
      <c r="J372" s="17">
        <v>-4516552</v>
      </c>
      <c r="M372" s="17">
        <v>76658</v>
      </c>
      <c r="N372" s="17">
        <v>-2836288</v>
      </c>
      <c r="Q372" s="17">
        <v>-38329</v>
      </c>
      <c r="R372" s="17">
        <v>1418144</v>
      </c>
    </row>
    <row r="373" spans="1:18" x14ac:dyDescent="0.2">
      <c r="A373" s="9">
        <v>324</v>
      </c>
      <c r="B373" s="8" t="s">
        <v>26</v>
      </c>
      <c r="C373" s="9">
        <v>2036</v>
      </c>
      <c r="E373" s="17">
        <v>-43943870</v>
      </c>
      <c r="G373" s="17">
        <v>122066</v>
      </c>
      <c r="H373" s="17">
        <v>39549384</v>
      </c>
      <c r="J373" s="17">
        <v>-4394486</v>
      </c>
      <c r="M373" s="17">
        <v>76658</v>
      </c>
      <c r="N373" s="17">
        <v>-2759630</v>
      </c>
      <c r="Q373" s="17">
        <v>-38329</v>
      </c>
      <c r="R373" s="17">
        <v>1379815</v>
      </c>
    </row>
    <row r="374" spans="1:18" x14ac:dyDescent="0.2">
      <c r="A374" s="9">
        <v>325</v>
      </c>
      <c r="B374" s="8" t="s">
        <v>27</v>
      </c>
      <c r="C374" s="9">
        <v>2036</v>
      </c>
      <c r="E374" s="17">
        <v>-43943870</v>
      </c>
      <c r="G374" s="17">
        <v>122066</v>
      </c>
      <c r="H374" s="17">
        <v>39671450</v>
      </c>
      <c r="J374" s="17">
        <v>-4272420</v>
      </c>
      <c r="M374" s="17">
        <v>76658</v>
      </c>
      <c r="N374" s="17">
        <v>-2682972</v>
      </c>
      <c r="Q374" s="17">
        <v>-38329</v>
      </c>
      <c r="R374" s="17">
        <v>1341486</v>
      </c>
    </row>
    <row r="375" spans="1:18" x14ac:dyDescent="0.2">
      <c r="A375" s="9">
        <v>326</v>
      </c>
      <c r="B375" s="8" t="s">
        <v>28</v>
      </c>
      <c r="C375" s="9">
        <v>2036</v>
      </c>
      <c r="E375" s="17">
        <v>-43943870</v>
      </c>
      <c r="G375" s="17">
        <v>122066</v>
      </c>
      <c r="H375" s="17">
        <v>39793516</v>
      </c>
      <c r="J375" s="17">
        <v>-4150354</v>
      </c>
      <c r="M375" s="17">
        <v>76658</v>
      </c>
      <c r="N375" s="17">
        <v>-2606314</v>
      </c>
      <c r="Q375" s="17">
        <v>-38329</v>
      </c>
      <c r="R375" s="17">
        <v>1303157</v>
      </c>
    </row>
    <row r="376" spans="1:18" ht="12" thickBot="1" x14ac:dyDescent="0.25">
      <c r="D376" s="65">
        <v>0</v>
      </c>
      <c r="G376" s="65">
        <v>1464792</v>
      </c>
      <c r="L376" s="65">
        <v>0</v>
      </c>
      <c r="M376" s="65">
        <v>919896</v>
      </c>
      <c r="P376" s="65">
        <v>0</v>
      </c>
      <c r="Q376" s="65">
        <v>-459948</v>
      </c>
    </row>
    <row r="377" spans="1:18" ht="12" thickTop="1" x14ac:dyDescent="0.2"/>
    <row r="378" spans="1:18" x14ac:dyDescent="0.2">
      <c r="A378" s="9">
        <v>327</v>
      </c>
      <c r="B378" s="8" t="s">
        <v>17</v>
      </c>
      <c r="C378" s="9">
        <v>2037</v>
      </c>
      <c r="E378" s="17">
        <v>-43943870</v>
      </c>
      <c r="G378" s="17">
        <v>122066</v>
      </c>
      <c r="H378" s="17">
        <v>39915582</v>
      </c>
      <c r="J378" s="17">
        <v>-4028288</v>
      </c>
      <c r="M378" s="17">
        <v>76658</v>
      </c>
      <c r="N378" s="17">
        <v>-2529656</v>
      </c>
      <c r="Q378" s="17">
        <v>-38329</v>
      </c>
      <c r="R378" s="17">
        <v>1264828</v>
      </c>
    </row>
    <row r="379" spans="1:18" x14ac:dyDescent="0.2">
      <c r="A379" s="9">
        <v>328</v>
      </c>
      <c r="B379" s="8" t="s">
        <v>18</v>
      </c>
      <c r="C379" s="9">
        <v>2037</v>
      </c>
      <c r="E379" s="17">
        <v>-43943870</v>
      </c>
      <c r="G379" s="17">
        <v>122066</v>
      </c>
      <c r="H379" s="17">
        <v>40037648</v>
      </c>
      <c r="J379" s="17">
        <v>-3906222</v>
      </c>
      <c r="M379" s="17">
        <v>76658</v>
      </c>
      <c r="N379" s="17">
        <v>-2452998</v>
      </c>
      <c r="Q379" s="17">
        <v>-38329</v>
      </c>
      <c r="R379" s="17">
        <v>1226499</v>
      </c>
    </row>
    <row r="380" spans="1:18" x14ac:dyDescent="0.2">
      <c r="A380" s="9">
        <v>329</v>
      </c>
      <c r="B380" s="8" t="s">
        <v>19</v>
      </c>
      <c r="C380" s="9">
        <v>2037</v>
      </c>
      <c r="E380" s="17">
        <v>-43943870</v>
      </c>
      <c r="G380" s="17">
        <v>122066</v>
      </c>
      <c r="H380" s="17">
        <v>40159714</v>
      </c>
      <c r="J380" s="17">
        <v>-3784156</v>
      </c>
      <c r="M380" s="17">
        <v>76658</v>
      </c>
      <c r="N380" s="17">
        <v>-2376340</v>
      </c>
      <c r="Q380" s="17">
        <v>-38329</v>
      </c>
      <c r="R380" s="17">
        <v>1188170</v>
      </c>
    </row>
    <row r="381" spans="1:18" x14ac:dyDescent="0.2">
      <c r="A381" s="9">
        <v>330</v>
      </c>
      <c r="B381" s="8" t="s">
        <v>20</v>
      </c>
      <c r="C381" s="9">
        <v>2037</v>
      </c>
      <c r="E381" s="17">
        <v>-43943870</v>
      </c>
      <c r="G381" s="17">
        <v>122066</v>
      </c>
      <c r="H381" s="17">
        <v>40281780</v>
      </c>
      <c r="J381" s="17">
        <v>-3662090</v>
      </c>
      <c r="M381" s="17">
        <v>76658</v>
      </c>
      <c r="N381" s="17">
        <v>-2299682</v>
      </c>
      <c r="Q381" s="17">
        <v>-38329</v>
      </c>
      <c r="R381" s="17">
        <v>1149841</v>
      </c>
    </row>
    <row r="382" spans="1:18" x14ac:dyDescent="0.2">
      <c r="A382" s="9">
        <v>331</v>
      </c>
      <c r="B382" s="8" t="s">
        <v>21</v>
      </c>
      <c r="C382" s="9">
        <v>2037</v>
      </c>
      <c r="E382" s="17">
        <v>-43943870</v>
      </c>
      <c r="G382" s="17">
        <v>122066</v>
      </c>
      <c r="H382" s="17">
        <v>40403846</v>
      </c>
      <c r="J382" s="17">
        <v>-3540024</v>
      </c>
      <c r="M382" s="17">
        <v>76658</v>
      </c>
      <c r="N382" s="17">
        <v>-2223024</v>
      </c>
      <c r="Q382" s="17">
        <v>-38329</v>
      </c>
      <c r="R382" s="17">
        <v>1111512</v>
      </c>
    </row>
    <row r="383" spans="1:18" x14ac:dyDescent="0.2">
      <c r="A383" s="9">
        <v>332</v>
      </c>
      <c r="B383" s="8" t="s">
        <v>22</v>
      </c>
      <c r="C383" s="9">
        <v>2037</v>
      </c>
      <c r="E383" s="17">
        <v>-43943870</v>
      </c>
      <c r="G383" s="17">
        <v>122066</v>
      </c>
      <c r="H383" s="17">
        <v>40525912</v>
      </c>
      <c r="J383" s="17">
        <v>-3417958</v>
      </c>
      <c r="M383" s="17">
        <v>76658</v>
      </c>
      <c r="N383" s="17">
        <v>-2146366</v>
      </c>
      <c r="Q383" s="17">
        <v>-38329</v>
      </c>
      <c r="R383" s="17">
        <v>1073183</v>
      </c>
    </row>
    <row r="384" spans="1:18" x14ac:dyDescent="0.2">
      <c r="A384" s="9">
        <v>333</v>
      </c>
      <c r="B384" s="8" t="s">
        <v>23</v>
      </c>
      <c r="C384" s="9">
        <v>2037</v>
      </c>
      <c r="E384" s="17">
        <v>-43943870</v>
      </c>
      <c r="G384" s="17">
        <v>122066</v>
      </c>
      <c r="H384" s="17">
        <v>40647978</v>
      </c>
      <c r="J384" s="17">
        <v>-3295892</v>
      </c>
      <c r="M384" s="17">
        <v>76658</v>
      </c>
      <c r="N384" s="17">
        <v>-2069708</v>
      </c>
      <c r="Q384" s="17">
        <v>-38329</v>
      </c>
      <c r="R384" s="17">
        <v>1034854</v>
      </c>
    </row>
    <row r="385" spans="1:18" x14ac:dyDescent="0.2">
      <c r="A385" s="9">
        <v>334</v>
      </c>
      <c r="B385" s="8" t="s">
        <v>24</v>
      </c>
      <c r="C385" s="9">
        <v>2037</v>
      </c>
      <c r="E385" s="17">
        <v>-43943870</v>
      </c>
      <c r="G385" s="17">
        <v>122066</v>
      </c>
      <c r="H385" s="17">
        <v>40770044</v>
      </c>
      <c r="J385" s="17">
        <v>-3173826</v>
      </c>
      <c r="M385" s="17">
        <v>76658</v>
      </c>
      <c r="N385" s="17">
        <v>-1993050</v>
      </c>
      <c r="Q385" s="17">
        <v>-38329</v>
      </c>
      <c r="R385" s="17">
        <v>996525</v>
      </c>
    </row>
    <row r="386" spans="1:18" x14ac:dyDescent="0.2">
      <c r="A386" s="9">
        <v>335</v>
      </c>
      <c r="B386" s="8" t="s">
        <v>25</v>
      </c>
      <c r="C386" s="9">
        <v>2037</v>
      </c>
      <c r="E386" s="17">
        <v>-43943870</v>
      </c>
      <c r="G386" s="17">
        <v>122066</v>
      </c>
      <c r="H386" s="17">
        <v>40892110</v>
      </c>
      <c r="J386" s="17">
        <v>-3051760</v>
      </c>
      <c r="M386" s="17">
        <v>76658</v>
      </c>
      <c r="N386" s="17">
        <v>-1916392</v>
      </c>
      <c r="Q386" s="17">
        <v>-38329</v>
      </c>
      <c r="R386" s="17">
        <v>958196</v>
      </c>
    </row>
    <row r="387" spans="1:18" x14ac:dyDescent="0.2">
      <c r="A387" s="9">
        <v>336</v>
      </c>
      <c r="B387" s="8" t="s">
        <v>26</v>
      </c>
      <c r="C387" s="9">
        <v>2037</v>
      </c>
      <c r="E387" s="17">
        <v>-43943870</v>
      </c>
      <c r="G387" s="17">
        <v>122066</v>
      </c>
      <c r="H387" s="17">
        <v>41014176</v>
      </c>
      <c r="J387" s="17">
        <v>-2929694</v>
      </c>
      <c r="M387" s="17">
        <v>76658</v>
      </c>
      <c r="N387" s="17">
        <v>-1839734</v>
      </c>
      <c r="Q387" s="17">
        <v>-38329</v>
      </c>
      <c r="R387" s="17">
        <v>919867</v>
      </c>
    </row>
    <row r="388" spans="1:18" x14ac:dyDescent="0.2">
      <c r="A388" s="9">
        <v>337</v>
      </c>
      <c r="B388" s="8" t="s">
        <v>27</v>
      </c>
      <c r="C388" s="9">
        <v>2037</v>
      </c>
      <c r="E388" s="17">
        <v>-43943870</v>
      </c>
      <c r="G388" s="17">
        <v>122066</v>
      </c>
      <c r="H388" s="17">
        <v>41136242</v>
      </c>
      <c r="J388" s="17">
        <v>-2807628</v>
      </c>
      <c r="M388" s="17">
        <v>76658</v>
      </c>
      <c r="N388" s="17">
        <v>-1763076</v>
      </c>
      <c r="Q388" s="17">
        <v>-38329</v>
      </c>
      <c r="R388" s="17">
        <v>881538</v>
      </c>
    </row>
    <row r="389" spans="1:18" x14ac:dyDescent="0.2">
      <c r="A389" s="9">
        <v>338</v>
      </c>
      <c r="B389" s="8" t="s">
        <v>28</v>
      </c>
      <c r="C389" s="9">
        <v>2037</v>
      </c>
      <c r="E389" s="17">
        <v>-43943870</v>
      </c>
      <c r="G389" s="17">
        <v>122066</v>
      </c>
      <c r="H389" s="17">
        <v>41258308</v>
      </c>
      <c r="J389" s="17">
        <v>-2685562</v>
      </c>
      <c r="M389" s="17">
        <v>76658</v>
      </c>
      <c r="N389" s="17">
        <v>-1686418</v>
      </c>
      <c r="Q389" s="17">
        <v>-38329</v>
      </c>
      <c r="R389" s="17">
        <v>843209</v>
      </c>
    </row>
    <row r="390" spans="1:18" ht="12" thickBot="1" x14ac:dyDescent="0.25">
      <c r="D390" s="65">
        <v>0</v>
      </c>
      <c r="G390" s="65">
        <v>1464792</v>
      </c>
      <c r="L390" s="65">
        <v>0</v>
      </c>
      <c r="M390" s="65">
        <v>919896</v>
      </c>
      <c r="P390" s="65">
        <v>0</v>
      </c>
      <c r="Q390" s="65">
        <v>-459948</v>
      </c>
    </row>
    <row r="391" spans="1:18" ht="12" thickTop="1" x14ac:dyDescent="0.2"/>
    <row r="392" spans="1:18" x14ac:dyDescent="0.2">
      <c r="A392" s="9">
        <v>339</v>
      </c>
      <c r="B392" s="8" t="s">
        <v>17</v>
      </c>
      <c r="C392" s="9">
        <v>2038</v>
      </c>
      <c r="E392" s="17">
        <v>-43943870</v>
      </c>
      <c r="G392" s="17">
        <v>122066</v>
      </c>
      <c r="H392" s="17">
        <v>41380374</v>
      </c>
      <c r="J392" s="17">
        <v>-2563496</v>
      </c>
      <c r="M392" s="17">
        <v>76658</v>
      </c>
      <c r="N392" s="17">
        <v>-1609760</v>
      </c>
      <c r="Q392" s="17">
        <v>-38329</v>
      </c>
      <c r="R392" s="17">
        <v>804880</v>
      </c>
    </row>
    <row r="393" spans="1:18" x14ac:dyDescent="0.2">
      <c r="A393" s="9">
        <v>340</v>
      </c>
      <c r="B393" s="8" t="s">
        <v>18</v>
      </c>
      <c r="C393" s="9">
        <v>2038</v>
      </c>
      <c r="E393" s="17">
        <v>-43943870</v>
      </c>
      <c r="G393" s="17">
        <v>122066</v>
      </c>
      <c r="H393" s="17">
        <v>41502440</v>
      </c>
      <c r="J393" s="17">
        <v>-2441430</v>
      </c>
      <c r="M393" s="17">
        <v>76658</v>
      </c>
      <c r="N393" s="17">
        <v>-1533102</v>
      </c>
      <c r="Q393" s="17">
        <v>-38329</v>
      </c>
      <c r="R393" s="17">
        <v>766551</v>
      </c>
    </row>
    <row r="394" spans="1:18" x14ac:dyDescent="0.2">
      <c r="A394" s="9">
        <v>341</v>
      </c>
      <c r="B394" s="8" t="s">
        <v>19</v>
      </c>
      <c r="C394" s="9">
        <v>2038</v>
      </c>
      <c r="E394" s="17">
        <v>-43943870</v>
      </c>
      <c r="G394" s="17">
        <v>122066</v>
      </c>
      <c r="H394" s="17">
        <v>41624506</v>
      </c>
      <c r="J394" s="17">
        <v>-2319364</v>
      </c>
      <c r="M394" s="17">
        <v>76658</v>
      </c>
      <c r="N394" s="17">
        <v>-1456444</v>
      </c>
      <c r="Q394" s="17">
        <v>-38329</v>
      </c>
      <c r="R394" s="17">
        <v>728222</v>
      </c>
    </row>
    <row r="395" spans="1:18" x14ac:dyDescent="0.2">
      <c r="A395" s="9">
        <v>342</v>
      </c>
      <c r="B395" s="8" t="s">
        <v>20</v>
      </c>
      <c r="C395" s="9">
        <v>2038</v>
      </c>
      <c r="E395" s="17">
        <v>-43943870</v>
      </c>
      <c r="G395" s="17">
        <v>122066</v>
      </c>
      <c r="H395" s="17">
        <v>41746572</v>
      </c>
      <c r="J395" s="17">
        <v>-2197298</v>
      </c>
      <c r="M395" s="17">
        <v>76658</v>
      </c>
      <c r="N395" s="17">
        <v>-1379786</v>
      </c>
      <c r="Q395" s="17">
        <v>-38329</v>
      </c>
      <c r="R395" s="17">
        <v>689893</v>
      </c>
    </row>
    <row r="396" spans="1:18" x14ac:dyDescent="0.2">
      <c r="A396" s="9">
        <v>343</v>
      </c>
      <c r="B396" s="8" t="s">
        <v>21</v>
      </c>
      <c r="C396" s="9">
        <v>2038</v>
      </c>
      <c r="E396" s="17">
        <v>-43943870</v>
      </c>
      <c r="G396" s="17">
        <v>122066</v>
      </c>
      <c r="H396" s="17">
        <v>41868638</v>
      </c>
      <c r="J396" s="17">
        <v>-2075232</v>
      </c>
      <c r="M396" s="17">
        <v>76658</v>
      </c>
      <c r="N396" s="17">
        <v>-1303128</v>
      </c>
      <c r="Q396" s="17">
        <v>-38329</v>
      </c>
      <c r="R396" s="17">
        <v>651564</v>
      </c>
    </row>
    <row r="397" spans="1:18" x14ac:dyDescent="0.2">
      <c r="A397" s="9">
        <v>344</v>
      </c>
      <c r="B397" s="8" t="s">
        <v>22</v>
      </c>
      <c r="C397" s="9">
        <v>2038</v>
      </c>
      <c r="E397" s="17">
        <v>-43943870</v>
      </c>
      <c r="G397" s="17">
        <v>122066</v>
      </c>
      <c r="H397" s="17">
        <v>41990704</v>
      </c>
      <c r="J397" s="17">
        <v>-1953166</v>
      </c>
      <c r="M397" s="17">
        <v>76658</v>
      </c>
      <c r="N397" s="17">
        <v>-1226470</v>
      </c>
      <c r="Q397" s="17">
        <v>-38329</v>
      </c>
      <c r="R397" s="17">
        <v>613235</v>
      </c>
    </row>
    <row r="398" spans="1:18" x14ac:dyDescent="0.2">
      <c r="A398" s="9">
        <v>345</v>
      </c>
      <c r="B398" s="8" t="s">
        <v>23</v>
      </c>
      <c r="C398" s="9">
        <v>2038</v>
      </c>
      <c r="E398" s="17">
        <v>-43943870</v>
      </c>
      <c r="G398" s="17">
        <v>122066</v>
      </c>
      <c r="H398" s="17">
        <v>42112770</v>
      </c>
      <c r="J398" s="17">
        <v>-1831100</v>
      </c>
      <c r="M398" s="17">
        <v>76658</v>
      </c>
      <c r="N398" s="17">
        <v>-1149812</v>
      </c>
      <c r="Q398" s="17">
        <v>-38329</v>
      </c>
      <c r="R398" s="17">
        <v>574906</v>
      </c>
    </row>
    <row r="399" spans="1:18" x14ac:dyDescent="0.2">
      <c r="A399" s="9">
        <v>346</v>
      </c>
      <c r="B399" s="8" t="s">
        <v>24</v>
      </c>
      <c r="C399" s="9">
        <v>2038</v>
      </c>
      <c r="E399" s="17">
        <v>-43943870</v>
      </c>
      <c r="G399" s="17">
        <v>122066</v>
      </c>
      <c r="H399" s="17">
        <v>42234836</v>
      </c>
      <c r="J399" s="17">
        <v>-1709034</v>
      </c>
      <c r="M399" s="17">
        <v>76658</v>
      </c>
      <c r="N399" s="17">
        <v>-1073154</v>
      </c>
      <c r="Q399" s="17">
        <v>-38329</v>
      </c>
      <c r="R399" s="17">
        <v>536577</v>
      </c>
    </row>
    <row r="400" spans="1:18" x14ac:dyDescent="0.2">
      <c r="A400" s="9">
        <v>347</v>
      </c>
      <c r="B400" s="8" t="s">
        <v>25</v>
      </c>
      <c r="C400" s="9">
        <v>2038</v>
      </c>
      <c r="E400" s="17">
        <v>-43943870</v>
      </c>
      <c r="G400" s="17">
        <v>122066</v>
      </c>
      <c r="H400" s="17">
        <v>42356902</v>
      </c>
      <c r="J400" s="17">
        <v>-1586968</v>
      </c>
      <c r="M400" s="17">
        <v>76658</v>
      </c>
      <c r="N400" s="17">
        <v>-996496</v>
      </c>
      <c r="Q400" s="17">
        <v>-38329</v>
      </c>
      <c r="R400" s="17">
        <v>498248</v>
      </c>
    </row>
    <row r="401" spans="1:18" x14ac:dyDescent="0.2">
      <c r="A401" s="9">
        <v>348</v>
      </c>
      <c r="B401" s="8" t="s">
        <v>26</v>
      </c>
      <c r="C401" s="9">
        <v>2038</v>
      </c>
      <c r="E401" s="17">
        <v>-43943870</v>
      </c>
      <c r="G401" s="17">
        <v>122066</v>
      </c>
      <c r="H401" s="17">
        <v>42478968</v>
      </c>
      <c r="J401" s="17">
        <v>-1464902</v>
      </c>
      <c r="M401" s="17">
        <v>76658</v>
      </c>
      <c r="N401" s="17">
        <v>-919838</v>
      </c>
      <c r="Q401" s="17">
        <v>-38329</v>
      </c>
      <c r="R401" s="17">
        <v>459919</v>
      </c>
    </row>
    <row r="402" spans="1:18" x14ac:dyDescent="0.2">
      <c r="A402" s="9">
        <v>349</v>
      </c>
      <c r="B402" s="8" t="s">
        <v>27</v>
      </c>
      <c r="C402" s="9">
        <v>2038</v>
      </c>
      <c r="E402" s="17">
        <v>-43943870</v>
      </c>
      <c r="G402" s="17">
        <v>122066</v>
      </c>
      <c r="H402" s="17">
        <v>42601034</v>
      </c>
      <c r="J402" s="17">
        <v>-1342836</v>
      </c>
      <c r="M402" s="17">
        <v>76658</v>
      </c>
      <c r="N402" s="17">
        <v>-843180</v>
      </c>
      <c r="Q402" s="17">
        <v>-38329</v>
      </c>
      <c r="R402" s="17">
        <v>421590</v>
      </c>
    </row>
    <row r="403" spans="1:18" x14ac:dyDescent="0.2">
      <c r="A403" s="9">
        <v>350</v>
      </c>
      <c r="B403" s="8" t="s">
        <v>28</v>
      </c>
      <c r="C403" s="9">
        <v>2038</v>
      </c>
      <c r="E403" s="17">
        <v>-43943870</v>
      </c>
      <c r="G403" s="17">
        <v>122066</v>
      </c>
      <c r="H403" s="17">
        <v>42723100</v>
      </c>
      <c r="J403" s="17">
        <v>-1220770</v>
      </c>
      <c r="M403" s="17">
        <v>76658</v>
      </c>
      <c r="N403" s="17">
        <v>-766522</v>
      </c>
      <c r="Q403" s="17">
        <v>-38329</v>
      </c>
      <c r="R403" s="17">
        <v>383261</v>
      </c>
    </row>
    <row r="404" spans="1:18" ht="12" thickBot="1" x14ac:dyDescent="0.25">
      <c r="D404" s="65">
        <v>0</v>
      </c>
      <c r="G404" s="65">
        <v>1464792</v>
      </c>
      <c r="L404" s="65">
        <v>0</v>
      </c>
      <c r="M404" s="65">
        <v>919896</v>
      </c>
      <c r="P404" s="65">
        <v>0</v>
      </c>
      <c r="Q404" s="65">
        <v>-459948</v>
      </c>
    </row>
    <row r="405" spans="1:18" ht="12" thickTop="1" x14ac:dyDescent="0.2"/>
    <row r="406" spans="1:18" x14ac:dyDescent="0.2">
      <c r="A406" s="9">
        <v>351</v>
      </c>
      <c r="B406" s="8" t="s">
        <v>17</v>
      </c>
      <c r="C406" s="9">
        <v>2039</v>
      </c>
      <c r="E406" s="17">
        <v>-43943870</v>
      </c>
      <c r="G406" s="17">
        <v>122066</v>
      </c>
      <c r="H406" s="17">
        <v>42845166</v>
      </c>
      <c r="J406" s="17">
        <v>-1098704</v>
      </c>
      <c r="M406" s="17">
        <v>76658</v>
      </c>
      <c r="N406" s="17">
        <v>-689864</v>
      </c>
      <c r="Q406" s="17">
        <v>-38329</v>
      </c>
      <c r="R406" s="17">
        <v>344932</v>
      </c>
    </row>
    <row r="407" spans="1:18" x14ac:dyDescent="0.2">
      <c r="A407" s="9">
        <v>352</v>
      </c>
      <c r="B407" s="8" t="s">
        <v>18</v>
      </c>
      <c r="C407" s="9">
        <v>2039</v>
      </c>
      <c r="E407" s="17">
        <v>-43943870</v>
      </c>
      <c r="G407" s="17">
        <v>122066</v>
      </c>
      <c r="H407" s="17">
        <v>42967232</v>
      </c>
      <c r="J407" s="17">
        <v>-976638</v>
      </c>
      <c r="M407" s="17">
        <v>76658</v>
      </c>
      <c r="N407" s="17">
        <v>-613206</v>
      </c>
      <c r="Q407" s="17">
        <v>-38329</v>
      </c>
      <c r="R407" s="17">
        <v>306603</v>
      </c>
    </row>
    <row r="408" spans="1:18" x14ac:dyDescent="0.2">
      <c r="A408" s="9">
        <v>353</v>
      </c>
      <c r="B408" s="8" t="s">
        <v>19</v>
      </c>
      <c r="C408" s="9">
        <v>2039</v>
      </c>
      <c r="E408" s="17">
        <v>-43943870</v>
      </c>
      <c r="G408" s="17">
        <v>122066</v>
      </c>
      <c r="H408" s="17">
        <v>43089298</v>
      </c>
      <c r="J408" s="17">
        <v>-854572</v>
      </c>
      <c r="M408" s="17">
        <v>76658</v>
      </c>
      <c r="N408" s="17">
        <v>-536548</v>
      </c>
      <c r="Q408" s="17">
        <v>-38329</v>
      </c>
      <c r="R408" s="17">
        <v>268274</v>
      </c>
    </row>
    <row r="409" spans="1:18" x14ac:dyDescent="0.2">
      <c r="A409" s="9">
        <v>354</v>
      </c>
      <c r="B409" s="8" t="s">
        <v>20</v>
      </c>
      <c r="C409" s="9">
        <v>2039</v>
      </c>
      <c r="E409" s="17">
        <v>-43943870</v>
      </c>
      <c r="G409" s="17">
        <v>122066</v>
      </c>
      <c r="H409" s="17">
        <v>43211364</v>
      </c>
      <c r="J409" s="17">
        <v>-732506</v>
      </c>
      <c r="M409" s="17">
        <v>76658</v>
      </c>
      <c r="N409" s="17">
        <v>-459890</v>
      </c>
      <c r="Q409" s="17">
        <v>-38329</v>
      </c>
      <c r="R409" s="17">
        <v>229945</v>
      </c>
    </row>
    <row r="410" spans="1:18" x14ac:dyDescent="0.2">
      <c r="A410" s="9">
        <v>355</v>
      </c>
      <c r="B410" s="8" t="s">
        <v>21</v>
      </c>
      <c r="C410" s="9">
        <v>2039</v>
      </c>
      <c r="E410" s="17">
        <v>-43943870</v>
      </c>
      <c r="G410" s="17">
        <v>122066</v>
      </c>
      <c r="H410" s="17">
        <v>43333430</v>
      </c>
      <c r="J410" s="17">
        <v>-610440</v>
      </c>
      <c r="M410" s="17">
        <v>76658</v>
      </c>
      <c r="N410" s="17">
        <v>-383232</v>
      </c>
      <c r="Q410" s="17">
        <v>-38329</v>
      </c>
      <c r="R410" s="17">
        <v>191616</v>
      </c>
    </row>
    <row r="411" spans="1:18" x14ac:dyDescent="0.2">
      <c r="A411" s="9">
        <v>356</v>
      </c>
      <c r="B411" s="8" t="s">
        <v>22</v>
      </c>
      <c r="C411" s="9">
        <v>2039</v>
      </c>
      <c r="E411" s="17">
        <v>-43943870</v>
      </c>
      <c r="G411" s="17">
        <v>122066</v>
      </c>
      <c r="H411" s="17">
        <v>43455496</v>
      </c>
      <c r="J411" s="17">
        <v>-488374</v>
      </c>
      <c r="M411" s="17">
        <v>76658</v>
      </c>
      <c r="N411" s="17">
        <v>-306574</v>
      </c>
      <c r="Q411" s="17">
        <v>-38329</v>
      </c>
      <c r="R411" s="17">
        <v>153287</v>
      </c>
    </row>
    <row r="412" spans="1:18" x14ac:dyDescent="0.2">
      <c r="A412" s="9">
        <v>357</v>
      </c>
      <c r="B412" s="8" t="s">
        <v>23</v>
      </c>
      <c r="C412" s="9">
        <v>2039</v>
      </c>
      <c r="E412" s="17">
        <v>-43943870</v>
      </c>
      <c r="G412" s="17">
        <v>122066</v>
      </c>
      <c r="H412" s="17">
        <v>43577562</v>
      </c>
      <c r="J412" s="17">
        <v>-366308</v>
      </c>
      <c r="M412" s="17">
        <v>76658</v>
      </c>
      <c r="N412" s="17">
        <v>-229916</v>
      </c>
      <c r="Q412" s="17">
        <v>-38329</v>
      </c>
      <c r="R412" s="17">
        <v>114958</v>
      </c>
    </row>
    <row r="413" spans="1:18" x14ac:dyDescent="0.2">
      <c r="A413" s="9">
        <v>358</v>
      </c>
      <c r="B413" s="8" t="s">
        <v>24</v>
      </c>
      <c r="C413" s="9">
        <v>2039</v>
      </c>
      <c r="E413" s="17">
        <v>-43943870</v>
      </c>
      <c r="G413" s="17">
        <v>122066</v>
      </c>
      <c r="H413" s="17">
        <v>43699628</v>
      </c>
      <c r="J413" s="17">
        <v>-244242</v>
      </c>
      <c r="M413" s="17">
        <v>76658</v>
      </c>
      <c r="N413" s="17">
        <v>-153258</v>
      </c>
      <c r="Q413" s="17">
        <v>-38329</v>
      </c>
      <c r="R413" s="17">
        <v>76629</v>
      </c>
    </row>
    <row r="414" spans="1:18" x14ac:dyDescent="0.2">
      <c r="A414" s="9">
        <v>359</v>
      </c>
      <c r="B414" s="8" t="s">
        <v>25</v>
      </c>
      <c r="C414" s="9">
        <v>2039</v>
      </c>
      <c r="E414" s="17">
        <v>-43943870</v>
      </c>
      <c r="G414" s="17">
        <v>122066</v>
      </c>
      <c r="H414" s="17">
        <v>43821694</v>
      </c>
      <c r="J414" s="17">
        <v>-122176</v>
      </c>
      <c r="M414" s="17">
        <v>76658</v>
      </c>
      <c r="N414" s="17">
        <v>-76600</v>
      </c>
      <c r="Q414" s="17">
        <v>-38329</v>
      </c>
      <c r="R414" s="17">
        <v>38300</v>
      </c>
    </row>
    <row r="415" spans="1:18" x14ac:dyDescent="0.2">
      <c r="A415" s="9">
        <v>360</v>
      </c>
      <c r="B415" s="8" t="s">
        <v>26</v>
      </c>
      <c r="C415" s="9">
        <v>2039</v>
      </c>
      <c r="E415" s="17">
        <v>-43943870</v>
      </c>
      <c r="G415" s="17">
        <v>122176</v>
      </c>
      <c r="H415" s="17">
        <v>43943870</v>
      </c>
      <c r="J415" s="17">
        <v>0</v>
      </c>
      <c r="M415" s="17">
        <v>76600</v>
      </c>
      <c r="N415" s="17">
        <v>0</v>
      </c>
      <c r="Q415" s="17">
        <v>-38300</v>
      </c>
      <c r="R415" s="17">
        <v>0</v>
      </c>
    </row>
    <row r="416" spans="1:18" x14ac:dyDescent="0.2">
      <c r="A416" s="9">
        <v>361</v>
      </c>
      <c r="B416" s="8" t="s">
        <v>27</v>
      </c>
      <c r="C416" s="9">
        <v>2039</v>
      </c>
      <c r="E416" s="17">
        <v>-43943870</v>
      </c>
      <c r="G416" s="17">
        <v>0</v>
      </c>
      <c r="H416" s="17">
        <v>43943870</v>
      </c>
      <c r="J416" s="17">
        <v>0</v>
      </c>
      <c r="M416" s="17">
        <v>0</v>
      </c>
      <c r="N416" s="17">
        <v>0</v>
      </c>
      <c r="Q416" s="17">
        <v>0</v>
      </c>
      <c r="R416" s="17">
        <v>0</v>
      </c>
    </row>
    <row r="417" spans="1:18" x14ac:dyDescent="0.2">
      <c r="A417" s="9">
        <v>362</v>
      </c>
      <c r="B417" s="8" t="s">
        <v>28</v>
      </c>
      <c r="C417" s="9">
        <v>2039</v>
      </c>
      <c r="E417" s="17">
        <v>-43943870</v>
      </c>
      <c r="G417" s="17">
        <v>0</v>
      </c>
      <c r="H417" s="17">
        <v>43943870</v>
      </c>
      <c r="J417" s="17">
        <v>0</v>
      </c>
      <c r="M417" s="17">
        <v>0</v>
      </c>
      <c r="N417" s="17">
        <v>0</v>
      </c>
      <c r="Q417" s="17">
        <v>0</v>
      </c>
      <c r="R417" s="17">
        <v>0</v>
      </c>
    </row>
    <row r="418" spans="1:18" ht="12" thickBot="1" x14ac:dyDescent="0.25">
      <c r="D418" s="65">
        <v>0</v>
      </c>
      <c r="G418" s="65">
        <v>1220770</v>
      </c>
      <c r="L418" s="65">
        <v>0</v>
      </c>
      <c r="M418" s="65">
        <v>766522</v>
      </c>
      <c r="P418" s="65">
        <v>0</v>
      </c>
      <c r="Q418" s="65">
        <v>-383261</v>
      </c>
    </row>
    <row r="419" spans="1:18" ht="12" thickTop="1" x14ac:dyDescent="0.2"/>
    <row r="422" spans="1:18" x14ac:dyDescent="0.2">
      <c r="C422" s="64"/>
    </row>
    <row r="423" spans="1:18" x14ac:dyDescent="0.2">
      <c r="C423" s="64"/>
    </row>
  </sheetData>
  <mergeCells count="4">
    <mergeCell ref="L10:N10"/>
    <mergeCell ref="P10:R10"/>
    <mergeCell ref="G10:H10"/>
    <mergeCell ref="S10:S12"/>
  </mergeCells>
  <printOptions gridLines="1"/>
  <pageMargins left="0.25" right="0.25" top="0.5" bottom="0.5" header="0.5" footer="0"/>
  <pageSetup scale="74" orientation="landscape" r:id="rId1"/>
  <headerFooter alignWithMargins="0"/>
  <rowBreaks count="9" manualBreakCount="9">
    <brk id="41" max="16383" man="1"/>
    <brk id="83" max="16383" man="1"/>
    <brk id="125" max="16383" man="1"/>
    <brk id="167" max="16383" man="1"/>
    <brk id="209" max="16383" man="1"/>
    <brk id="251" max="16383" man="1"/>
    <brk id="293" max="16383" man="1"/>
    <brk id="335" max="16383" man="1"/>
    <brk id="3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2"/>
  <sheetViews>
    <sheetView zoomScale="60" zoomScaleNormal="60" workbookViewId="0">
      <pane xSplit="3" ySplit="12" topLeftCell="D13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1:XFD3"/>
    </sheetView>
  </sheetViews>
  <sheetFormatPr defaultColWidth="9" defaultRowHeight="11.4" x14ac:dyDescent="0.2"/>
  <cols>
    <col min="1" max="1" width="6.625" style="9" customWidth="1"/>
    <col min="2" max="2" width="10.375" style="8" customWidth="1"/>
    <col min="3" max="3" width="7.25" style="8" customWidth="1"/>
    <col min="4" max="5" width="13" style="17" customWidth="1"/>
    <col min="6" max="6" width="2.375" style="17" customWidth="1"/>
    <col min="7" max="7" width="10.625" style="17" bestFit="1" customWidth="1"/>
    <col min="8" max="8" width="13.125" style="17" bestFit="1" customWidth="1"/>
    <col min="9" max="9" width="2.375" style="17" customWidth="1"/>
    <col min="10" max="10" width="13.875" style="17" bestFit="1" customWidth="1"/>
    <col min="11" max="11" width="3.625" style="17" customWidth="1"/>
    <col min="12" max="12" width="13.875" style="17" bestFit="1" customWidth="1"/>
    <col min="13" max="13" width="10.625" style="17" bestFit="1" customWidth="1"/>
    <col min="14" max="14" width="13.875" style="17" bestFit="1" customWidth="1"/>
    <col min="15" max="15" width="4" style="17" customWidth="1"/>
    <col min="16" max="16" width="12.125" style="17" bestFit="1" customWidth="1"/>
    <col min="17" max="17" width="11.25" style="17" bestFit="1" customWidth="1"/>
    <col min="18" max="18" width="12.125" style="17" bestFit="1" customWidth="1"/>
    <col min="19" max="19" width="14.625" style="94" bestFit="1" customWidth="1"/>
    <col min="20" max="16384" width="9" style="8"/>
  </cols>
  <sheetData>
    <row r="1" spans="1:19" s="93" customFormat="1" ht="12" x14ac:dyDescent="0.25">
      <c r="A1" s="93" t="s">
        <v>388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s="93" customFormat="1" ht="12" x14ac:dyDescent="0.25">
      <c r="A2" s="93" t="s">
        <v>382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/>
    </row>
    <row r="3" spans="1:19" s="93" customFormat="1" ht="12" x14ac:dyDescent="0.25"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70"/>
    </row>
    <row r="4" spans="1:19" ht="12" x14ac:dyDescent="0.25">
      <c r="A4" s="93" t="s">
        <v>98</v>
      </c>
    </row>
    <row r="5" spans="1:19" ht="12" x14ac:dyDescent="0.25">
      <c r="A5" s="93" t="s">
        <v>132</v>
      </c>
    </row>
    <row r="6" spans="1:19" s="18" customFormat="1" x14ac:dyDescent="0.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96"/>
    </row>
    <row r="7" spans="1:19" s="18" customFormat="1" ht="12" x14ac:dyDescent="0.25">
      <c r="D7" s="98" t="s">
        <v>93</v>
      </c>
      <c r="E7" s="91" t="s">
        <v>81</v>
      </c>
      <c r="F7" s="34"/>
      <c r="G7" s="98" t="s">
        <v>93</v>
      </c>
      <c r="H7" s="91" t="s">
        <v>79</v>
      </c>
      <c r="I7" s="34"/>
      <c r="J7" s="34"/>
      <c r="K7" s="34"/>
      <c r="L7" s="98" t="s">
        <v>93</v>
      </c>
      <c r="M7" s="91" t="s">
        <v>77</v>
      </c>
      <c r="N7" s="34"/>
      <c r="O7" s="34"/>
      <c r="P7" s="98" t="s">
        <v>93</v>
      </c>
      <c r="Q7" s="91" t="s">
        <v>75</v>
      </c>
      <c r="R7" s="19"/>
      <c r="S7" s="96"/>
    </row>
    <row r="8" spans="1:19" s="18" customFormat="1" ht="12" x14ac:dyDescent="0.25">
      <c r="D8" s="97" t="s">
        <v>92</v>
      </c>
      <c r="E8" s="89" t="s">
        <v>80</v>
      </c>
      <c r="F8" s="88"/>
      <c r="G8" s="97" t="s">
        <v>92</v>
      </c>
      <c r="H8" s="89" t="s">
        <v>78</v>
      </c>
      <c r="I8" s="88"/>
      <c r="J8" s="88"/>
      <c r="K8" s="88"/>
      <c r="L8" s="97" t="s">
        <v>92</v>
      </c>
      <c r="M8" s="89" t="s">
        <v>76</v>
      </c>
      <c r="N8" s="88"/>
      <c r="O8" s="88"/>
      <c r="P8" s="97" t="s">
        <v>92</v>
      </c>
      <c r="Q8" s="89" t="s">
        <v>74</v>
      </c>
      <c r="R8" s="19"/>
      <c r="S8" s="96"/>
    </row>
    <row r="9" spans="1:19" ht="12" x14ac:dyDescent="0.25">
      <c r="D9" s="74"/>
      <c r="G9" s="74"/>
      <c r="L9" s="74"/>
    </row>
    <row r="10" spans="1:19" ht="12" x14ac:dyDescent="0.25">
      <c r="D10" s="74"/>
      <c r="G10" s="151" t="s">
        <v>129</v>
      </c>
      <c r="H10" s="153"/>
      <c r="J10" s="86"/>
      <c r="K10" s="74"/>
      <c r="L10" s="151" t="s">
        <v>128</v>
      </c>
      <c r="M10" s="152"/>
      <c r="N10" s="153"/>
      <c r="P10" s="151" t="s">
        <v>127</v>
      </c>
      <c r="Q10" s="152"/>
      <c r="R10" s="153"/>
      <c r="S10" s="157" t="s">
        <v>131</v>
      </c>
    </row>
    <row r="11" spans="1:19" ht="12" x14ac:dyDescent="0.25">
      <c r="B11" s="85"/>
      <c r="C11" s="84"/>
      <c r="D11" s="82" t="s">
        <v>125</v>
      </c>
      <c r="E11" s="78" t="s">
        <v>125</v>
      </c>
      <c r="F11" s="74"/>
      <c r="G11" s="82" t="s">
        <v>125</v>
      </c>
      <c r="H11" s="78" t="s">
        <v>124</v>
      </c>
      <c r="I11" s="74"/>
      <c r="J11" s="83" t="s">
        <v>123</v>
      </c>
      <c r="K11" s="74"/>
      <c r="L11" s="82"/>
      <c r="M11" s="81"/>
      <c r="N11" s="78"/>
      <c r="O11" s="74"/>
      <c r="P11" s="80"/>
      <c r="Q11" s="79"/>
      <c r="R11" s="78"/>
      <c r="S11" s="158"/>
    </row>
    <row r="12" spans="1:19" ht="12" x14ac:dyDescent="0.25">
      <c r="B12" s="77" t="s">
        <v>122</v>
      </c>
      <c r="C12" s="76" t="s">
        <v>121</v>
      </c>
      <c r="D12" s="73" t="s">
        <v>120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59"/>
    </row>
    <row r="13" spans="1:19" x14ac:dyDescent="0.2">
      <c r="A13" s="9">
        <v>9</v>
      </c>
      <c r="B13" s="8" t="s">
        <v>17</v>
      </c>
      <c r="C13" s="9">
        <v>2011</v>
      </c>
      <c r="E13" s="17">
        <v>-18427907</v>
      </c>
      <c r="G13" s="17">
        <v>51189</v>
      </c>
      <c r="H13" s="17">
        <v>486295</v>
      </c>
      <c r="J13" s="17">
        <v>-17941612</v>
      </c>
      <c r="M13" s="17">
        <v>32147</v>
      </c>
      <c r="N13" s="17">
        <v>-11267360</v>
      </c>
      <c r="Q13" s="17">
        <v>-16073</v>
      </c>
      <c r="R13" s="17">
        <v>5633684</v>
      </c>
    </row>
    <row r="14" spans="1:19" x14ac:dyDescent="0.2">
      <c r="A14" s="9">
        <v>10</v>
      </c>
      <c r="B14" s="8" t="s">
        <v>18</v>
      </c>
      <c r="C14" s="9">
        <v>2011</v>
      </c>
      <c r="E14" s="17">
        <v>-18427907</v>
      </c>
      <c r="G14" s="17">
        <v>51189</v>
      </c>
      <c r="H14" s="17">
        <v>537484</v>
      </c>
      <c r="J14" s="17">
        <v>-17890423</v>
      </c>
      <c r="M14" s="17">
        <v>32147</v>
      </c>
      <c r="N14" s="17">
        <v>-11235213</v>
      </c>
      <c r="Q14" s="17">
        <v>-16073</v>
      </c>
      <c r="R14" s="17">
        <v>5617611</v>
      </c>
    </row>
    <row r="15" spans="1:19" x14ac:dyDescent="0.2">
      <c r="A15" s="9">
        <v>11</v>
      </c>
      <c r="B15" s="8" t="s">
        <v>19</v>
      </c>
      <c r="C15" s="9">
        <v>2011</v>
      </c>
      <c r="E15" s="17">
        <v>-18427907</v>
      </c>
      <c r="G15" s="17">
        <v>51189</v>
      </c>
      <c r="H15" s="17">
        <v>588673</v>
      </c>
      <c r="J15" s="17">
        <v>-17839234</v>
      </c>
      <c r="M15" s="17">
        <v>32147</v>
      </c>
      <c r="N15" s="17">
        <v>-11203066</v>
      </c>
      <c r="Q15" s="17">
        <v>-16073</v>
      </c>
      <c r="R15" s="17">
        <v>5601538</v>
      </c>
    </row>
    <row r="16" spans="1:19" x14ac:dyDescent="0.2">
      <c r="A16" s="9">
        <v>12</v>
      </c>
      <c r="B16" s="8" t="s">
        <v>20</v>
      </c>
      <c r="C16" s="9">
        <v>2011</v>
      </c>
      <c r="E16" s="17">
        <v>-18427907</v>
      </c>
      <c r="G16" s="17">
        <v>51189</v>
      </c>
      <c r="H16" s="17">
        <v>639862</v>
      </c>
      <c r="J16" s="17">
        <v>-17788045</v>
      </c>
      <c r="M16" s="17">
        <v>32147</v>
      </c>
      <c r="N16" s="17">
        <v>-11170919</v>
      </c>
      <c r="Q16" s="17">
        <v>-16073</v>
      </c>
      <c r="R16" s="17">
        <v>5585465</v>
      </c>
    </row>
    <row r="17" spans="1:19" x14ac:dyDescent="0.2">
      <c r="A17" s="9">
        <v>13</v>
      </c>
      <c r="B17" s="8" t="s">
        <v>21</v>
      </c>
      <c r="C17" s="9">
        <v>2011</v>
      </c>
      <c r="E17" s="17">
        <v>-18427907</v>
      </c>
      <c r="G17" s="17">
        <v>51189</v>
      </c>
      <c r="H17" s="17">
        <v>691051</v>
      </c>
      <c r="J17" s="17">
        <v>-17736856</v>
      </c>
      <c r="M17" s="17">
        <v>32147</v>
      </c>
      <c r="N17" s="17">
        <v>-11138772</v>
      </c>
      <c r="Q17" s="17">
        <v>-16073</v>
      </c>
      <c r="R17" s="17">
        <v>5569392</v>
      </c>
    </row>
    <row r="18" spans="1:19" x14ac:dyDescent="0.2">
      <c r="A18" s="9">
        <v>14</v>
      </c>
      <c r="B18" s="8" t="s">
        <v>22</v>
      </c>
      <c r="C18" s="9">
        <v>2011</v>
      </c>
      <c r="E18" s="17">
        <v>-18427907</v>
      </c>
      <c r="G18" s="17">
        <v>51189</v>
      </c>
      <c r="H18" s="17">
        <v>742240</v>
      </c>
      <c r="J18" s="17">
        <v>-17685667</v>
      </c>
      <c r="M18" s="17">
        <v>32147</v>
      </c>
      <c r="N18" s="17">
        <v>-11106625</v>
      </c>
      <c r="Q18" s="17">
        <v>-16073</v>
      </c>
      <c r="R18" s="17">
        <v>5553319</v>
      </c>
    </row>
    <row r="19" spans="1:19" x14ac:dyDescent="0.2">
      <c r="A19" s="9">
        <v>15</v>
      </c>
      <c r="B19" s="8" t="s">
        <v>23</v>
      </c>
      <c r="C19" s="9">
        <v>2011</v>
      </c>
      <c r="E19" s="17">
        <v>-18427907</v>
      </c>
      <c r="G19" s="17">
        <v>51189</v>
      </c>
      <c r="H19" s="17">
        <v>793429</v>
      </c>
      <c r="J19" s="17">
        <v>-17634478</v>
      </c>
      <c r="M19" s="17">
        <v>32147</v>
      </c>
      <c r="N19" s="17">
        <v>-11074478</v>
      </c>
      <c r="Q19" s="17">
        <v>-16073</v>
      </c>
      <c r="R19" s="17">
        <v>5537246</v>
      </c>
    </row>
    <row r="20" spans="1:19" x14ac:dyDescent="0.2">
      <c r="A20" s="9">
        <v>16</v>
      </c>
      <c r="B20" s="8" t="s">
        <v>24</v>
      </c>
      <c r="C20" s="9">
        <v>2011</v>
      </c>
      <c r="E20" s="17">
        <v>-18427907</v>
      </c>
      <c r="G20" s="17">
        <v>51189</v>
      </c>
      <c r="H20" s="17">
        <v>844618</v>
      </c>
      <c r="J20" s="17">
        <v>-17583289</v>
      </c>
      <c r="M20" s="17">
        <v>32147</v>
      </c>
      <c r="N20" s="17">
        <v>-11042331</v>
      </c>
      <c r="Q20" s="17">
        <v>-16073</v>
      </c>
      <c r="R20" s="17">
        <v>5521173</v>
      </c>
    </row>
    <row r="21" spans="1:19" x14ac:dyDescent="0.2">
      <c r="A21" s="9">
        <v>17</v>
      </c>
      <c r="B21" s="8" t="s">
        <v>25</v>
      </c>
      <c r="C21" s="9">
        <v>2011</v>
      </c>
      <c r="E21" s="17">
        <v>-18427907</v>
      </c>
      <c r="G21" s="17">
        <v>51189</v>
      </c>
      <c r="H21" s="17">
        <v>895807</v>
      </c>
      <c r="J21" s="17">
        <v>-17532100</v>
      </c>
      <c r="M21" s="17">
        <v>32147</v>
      </c>
      <c r="N21" s="17">
        <v>-11010184</v>
      </c>
      <c r="Q21" s="17">
        <v>-16073</v>
      </c>
      <c r="R21" s="17">
        <v>5505100</v>
      </c>
    </row>
    <row r="22" spans="1:19" x14ac:dyDescent="0.2">
      <c r="A22" s="9">
        <v>18</v>
      </c>
      <c r="B22" s="8" t="s">
        <v>26</v>
      </c>
      <c r="C22" s="9">
        <v>2011</v>
      </c>
      <c r="E22" s="17">
        <v>-18427907</v>
      </c>
      <c r="G22" s="17">
        <v>51189</v>
      </c>
      <c r="H22" s="17">
        <v>946996</v>
      </c>
      <c r="J22" s="17">
        <v>-17480911</v>
      </c>
      <c r="M22" s="17">
        <v>32147</v>
      </c>
      <c r="N22" s="17">
        <v>-10978037</v>
      </c>
      <c r="Q22" s="17">
        <v>-16073</v>
      </c>
      <c r="R22" s="17">
        <v>5489027</v>
      </c>
    </row>
    <row r="23" spans="1:19" x14ac:dyDescent="0.2">
      <c r="A23" s="9">
        <v>19</v>
      </c>
      <c r="B23" s="8" t="s">
        <v>27</v>
      </c>
      <c r="C23" s="9">
        <v>2011</v>
      </c>
      <c r="E23" s="17">
        <v>-18427907</v>
      </c>
      <c r="G23" s="17">
        <v>51189</v>
      </c>
      <c r="H23" s="17">
        <v>998185</v>
      </c>
      <c r="J23" s="17">
        <v>-17429722</v>
      </c>
      <c r="M23" s="17">
        <v>32147</v>
      </c>
      <c r="N23" s="17">
        <v>-10945890</v>
      </c>
      <c r="Q23" s="17">
        <v>-16073</v>
      </c>
      <c r="R23" s="17">
        <v>5472954</v>
      </c>
    </row>
    <row r="24" spans="1:19" x14ac:dyDescent="0.2">
      <c r="A24" s="9">
        <v>20</v>
      </c>
      <c r="B24" s="8" t="s">
        <v>28</v>
      </c>
      <c r="C24" s="9">
        <v>2011</v>
      </c>
      <c r="E24" s="17">
        <v>-18427907</v>
      </c>
      <c r="G24" s="17">
        <v>51189</v>
      </c>
      <c r="H24" s="17">
        <v>1049374</v>
      </c>
      <c r="J24" s="17">
        <v>-17378533</v>
      </c>
      <c r="M24" s="17">
        <v>32147</v>
      </c>
      <c r="N24" s="17">
        <v>-10913743</v>
      </c>
      <c r="Q24" s="17">
        <v>-16073</v>
      </c>
      <c r="R24" s="17">
        <v>5456881</v>
      </c>
    </row>
    <row r="25" spans="1:19" ht="12" thickBot="1" x14ac:dyDescent="0.25">
      <c r="D25" s="65">
        <v>0</v>
      </c>
      <c r="G25" s="65">
        <v>614268</v>
      </c>
      <c r="L25" s="65">
        <v>0</v>
      </c>
      <c r="M25" s="65">
        <v>385764</v>
      </c>
      <c r="P25" s="65">
        <v>0</v>
      </c>
      <c r="Q25" s="65">
        <v>-192876</v>
      </c>
      <c r="S25" s="95">
        <v>-500002.59235255996</v>
      </c>
    </row>
    <row r="26" spans="1:19" ht="12" thickTop="1" x14ac:dyDescent="0.2"/>
    <row r="27" spans="1:19" x14ac:dyDescent="0.2">
      <c r="A27" s="9">
        <v>21</v>
      </c>
      <c r="B27" s="8" t="s">
        <v>17</v>
      </c>
      <c r="C27" s="9">
        <v>2012</v>
      </c>
      <c r="E27" s="17">
        <v>-18427907</v>
      </c>
      <c r="G27" s="17">
        <v>51189</v>
      </c>
      <c r="H27" s="17">
        <v>1100563</v>
      </c>
      <c r="J27" s="17">
        <v>-17327344</v>
      </c>
      <c r="M27" s="17">
        <v>32147</v>
      </c>
      <c r="N27" s="17">
        <v>-10881596</v>
      </c>
      <c r="Q27" s="17">
        <v>-16073</v>
      </c>
      <c r="R27" s="17">
        <v>5440808</v>
      </c>
    </row>
    <row r="28" spans="1:19" x14ac:dyDescent="0.2">
      <c r="A28" s="9">
        <v>22</v>
      </c>
      <c r="B28" s="8" t="s">
        <v>18</v>
      </c>
      <c r="C28" s="9">
        <v>2012</v>
      </c>
      <c r="E28" s="17">
        <v>-18427907</v>
      </c>
      <c r="G28" s="17">
        <v>51189</v>
      </c>
      <c r="H28" s="17">
        <v>1151752</v>
      </c>
      <c r="J28" s="17">
        <v>-17276155</v>
      </c>
      <c r="M28" s="17">
        <v>32147</v>
      </c>
      <c r="N28" s="17">
        <v>-10849449</v>
      </c>
      <c r="Q28" s="17">
        <v>-16073</v>
      </c>
      <c r="R28" s="17">
        <v>5424735</v>
      </c>
    </row>
    <row r="29" spans="1:19" x14ac:dyDescent="0.2">
      <c r="A29" s="9">
        <v>23</v>
      </c>
      <c r="B29" s="8" t="s">
        <v>19</v>
      </c>
      <c r="C29" s="9">
        <v>2012</v>
      </c>
      <c r="E29" s="17">
        <v>-18427907</v>
      </c>
      <c r="G29" s="17">
        <v>51189</v>
      </c>
      <c r="H29" s="17">
        <v>1202941</v>
      </c>
      <c r="J29" s="17">
        <v>-17224966</v>
      </c>
      <c r="M29" s="17">
        <v>32147</v>
      </c>
      <c r="N29" s="17">
        <v>-10817302</v>
      </c>
      <c r="Q29" s="17">
        <v>-16073</v>
      </c>
      <c r="R29" s="17">
        <v>5408662</v>
      </c>
    </row>
    <row r="30" spans="1:19" x14ac:dyDescent="0.2">
      <c r="A30" s="9">
        <v>24</v>
      </c>
      <c r="B30" s="8" t="s">
        <v>20</v>
      </c>
      <c r="C30" s="9">
        <v>2012</v>
      </c>
      <c r="E30" s="17">
        <v>-18427907</v>
      </c>
      <c r="G30" s="17">
        <v>51189</v>
      </c>
      <c r="H30" s="17">
        <v>1254130</v>
      </c>
      <c r="J30" s="17">
        <v>-17173777</v>
      </c>
      <c r="M30" s="17">
        <v>32147</v>
      </c>
      <c r="N30" s="17">
        <v>-10785155</v>
      </c>
      <c r="Q30" s="17">
        <v>-16073</v>
      </c>
      <c r="R30" s="17">
        <v>5392589</v>
      </c>
    </row>
    <row r="31" spans="1:19" x14ac:dyDescent="0.2">
      <c r="A31" s="9">
        <v>25</v>
      </c>
      <c r="B31" s="8" t="s">
        <v>21</v>
      </c>
      <c r="C31" s="9">
        <v>2012</v>
      </c>
      <c r="E31" s="17">
        <v>-18427907</v>
      </c>
      <c r="G31" s="17">
        <v>51189</v>
      </c>
      <c r="H31" s="17">
        <v>1305319</v>
      </c>
      <c r="J31" s="17">
        <v>-17122588</v>
      </c>
      <c r="M31" s="17">
        <v>32147</v>
      </c>
      <c r="N31" s="17">
        <v>-10753008</v>
      </c>
      <c r="Q31" s="17">
        <v>-16073</v>
      </c>
      <c r="R31" s="17">
        <v>5376516</v>
      </c>
    </row>
    <row r="32" spans="1:19" x14ac:dyDescent="0.2">
      <c r="A32" s="9">
        <v>26</v>
      </c>
      <c r="B32" s="8" t="s">
        <v>22</v>
      </c>
      <c r="C32" s="9">
        <v>2012</v>
      </c>
      <c r="E32" s="17">
        <v>-18427907</v>
      </c>
      <c r="G32" s="17">
        <v>51189</v>
      </c>
      <c r="H32" s="17">
        <v>1356508</v>
      </c>
      <c r="J32" s="17">
        <v>-17071399</v>
      </c>
      <c r="M32" s="17">
        <v>32147</v>
      </c>
      <c r="N32" s="17">
        <v>-10720861</v>
      </c>
      <c r="Q32" s="17">
        <v>-16073</v>
      </c>
      <c r="R32" s="17">
        <v>5360443</v>
      </c>
    </row>
    <row r="33" spans="1:18" x14ac:dyDescent="0.2">
      <c r="A33" s="9">
        <v>27</v>
      </c>
      <c r="B33" s="8" t="s">
        <v>23</v>
      </c>
      <c r="C33" s="9">
        <v>2012</v>
      </c>
      <c r="E33" s="17">
        <v>-18427907</v>
      </c>
      <c r="G33" s="17">
        <v>51189</v>
      </c>
      <c r="H33" s="17">
        <v>1407697</v>
      </c>
      <c r="J33" s="17">
        <v>-17020210</v>
      </c>
      <c r="M33" s="17">
        <v>32147</v>
      </c>
      <c r="N33" s="17">
        <v>-10688714</v>
      </c>
      <c r="Q33" s="17">
        <v>-16073</v>
      </c>
      <c r="R33" s="17">
        <v>5344370</v>
      </c>
    </row>
    <row r="34" spans="1:18" x14ac:dyDescent="0.2">
      <c r="A34" s="9">
        <v>28</v>
      </c>
      <c r="B34" s="8" t="s">
        <v>24</v>
      </c>
      <c r="C34" s="9">
        <v>2012</v>
      </c>
      <c r="E34" s="17">
        <v>-18427907</v>
      </c>
      <c r="G34" s="17">
        <v>51189</v>
      </c>
      <c r="H34" s="17">
        <v>1458886</v>
      </c>
      <c r="J34" s="17">
        <v>-16969021</v>
      </c>
      <c r="M34" s="17">
        <v>32147</v>
      </c>
      <c r="N34" s="17">
        <v>-10656567</v>
      </c>
      <c r="Q34" s="17">
        <v>-16073</v>
      </c>
      <c r="R34" s="17">
        <v>5328297</v>
      </c>
    </row>
    <row r="35" spans="1:18" x14ac:dyDescent="0.2">
      <c r="A35" s="9">
        <v>29</v>
      </c>
      <c r="B35" s="8" t="s">
        <v>25</v>
      </c>
      <c r="C35" s="9">
        <v>2012</v>
      </c>
      <c r="E35" s="17">
        <v>-18427907</v>
      </c>
      <c r="G35" s="17">
        <v>51189</v>
      </c>
      <c r="H35" s="17">
        <v>1510075</v>
      </c>
      <c r="J35" s="17">
        <v>-16917832</v>
      </c>
      <c r="M35" s="17">
        <v>32147</v>
      </c>
      <c r="N35" s="17">
        <v>-10624420</v>
      </c>
      <c r="Q35" s="17">
        <v>-16073</v>
      </c>
      <c r="R35" s="17">
        <v>5312224</v>
      </c>
    </row>
    <row r="36" spans="1:18" x14ac:dyDescent="0.2">
      <c r="A36" s="9">
        <v>30</v>
      </c>
      <c r="B36" s="8" t="s">
        <v>26</v>
      </c>
      <c r="C36" s="9">
        <v>2012</v>
      </c>
      <c r="E36" s="17">
        <v>-18427907</v>
      </c>
      <c r="G36" s="17">
        <v>51189</v>
      </c>
      <c r="H36" s="17">
        <v>1561264</v>
      </c>
      <c r="J36" s="17">
        <v>-16866643</v>
      </c>
      <c r="M36" s="17">
        <v>32147</v>
      </c>
      <c r="N36" s="17">
        <v>-10592273</v>
      </c>
      <c r="Q36" s="17">
        <v>-16073</v>
      </c>
      <c r="R36" s="17">
        <v>5296151</v>
      </c>
    </row>
    <row r="37" spans="1:18" x14ac:dyDescent="0.2">
      <c r="A37" s="9">
        <v>31</v>
      </c>
      <c r="B37" s="8" t="s">
        <v>27</v>
      </c>
      <c r="C37" s="9">
        <v>2012</v>
      </c>
      <c r="E37" s="17">
        <v>-18427907</v>
      </c>
      <c r="G37" s="17">
        <v>51189</v>
      </c>
      <c r="H37" s="17">
        <v>1612453</v>
      </c>
      <c r="J37" s="17">
        <v>-16815454</v>
      </c>
      <c r="M37" s="17">
        <v>32147</v>
      </c>
      <c r="N37" s="17">
        <v>-10560126</v>
      </c>
      <c r="Q37" s="17">
        <v>-16073</v>
      </c>
      <c r="R37" s="17">
        <v>5280078</v>
      </c>
    </row>
    <row r="38" spans="1:18" x14ac:dyDescent="0.2">
      <c r="A38" s="9">
        <v>32</v>
      </c>
      <c r="B38" s="8" t="s">
        <v>28</v>
      </c>
      <c r="C38" s="9">
        <v>2012</v>
      </c>
      <c r="E38" s="17">
        <v>-18427907</v>
      </c>
      <c r="G38" s="17">
        <v>51189</v>
      </c>
      <c r="H38" s="17">
        <v>1663642</v>
      </c>
      <c r="J38" s="17">
        <v>-16764265</v>
      </c>
      <c r="M38" s="17">
        <v>32147</v>
      </c>
      <c r="N38" s="17">
        <v>-10527979</v>
      </c>
      <c r="Q38" s="17">
        <v>-16073</v>
      </c>
      <c r="R38" s="17">
        <v>5264005</v>
      </c>
    </row>
    <row r="39" spans="1:18" ht="12" thickBot="1" x14ac:dyDescent="0.25">
      <c r="D39" s="65">
        <v>0</v>
      </c>
      <c r="G39" s="65">
        <v>614268</v>
      </c>
      <c r="L39" s="65">
        <v>0</v>
      </c>
      <c r="M39" s="65">
        <v>385764</v>
      </c>
      <c r="P39" s="65">
        <v>0</v>
      </c>
      <c r="Q39" s="65">
        <v>-192876</v>
      </c>
    </row>
    <row r="40" spans="1:18" ht="12" thickTop="1" x14ac:dyDescent="0.2"/>
    <row r="41" spans="1:18" x14ac:dyDescent="0.2">
      <c r="A41" s="9">
        <v>33</v>
      </c>
      <c r="B41" s="8" t="s">
        <v>17</v>
      </c>
      <c r="C41" s="9">
        <v>2013</v>
      </c>
      <c r="E41" s="17">
        <v>-18427907</v>
      </c>
      <c r="G41" s="17">
        <v>51189</v>
      </c>
      <c r="H41" s="17">
        <v>1714831</v>
      </c>
      <c r="J41" s="17">
        <v>-16713076</v>
      </c>
      <c r="M41" s="17">
        <v>32147</v>
      </c>
      <c r="N41" s="17">
        <v>-10495832</v>
      </c>
      <c r="Q41" s="17">
        <v>-16073</v>
      </c>
      <c r="R41" s="17">
        <v>5247932</v>
      </c>
    </row>
    <row r="42" spans="1:18" x14ac:dyDescent="0.2">
      <c r="A42" s="9">
        <v>34</v>
      </c>
      <c r="B42" s="8" t="s">
        <v>18</v>
      </c>
      <c r="C42" s="9">
        <v>2013</v>
      </c>
      <c r="E42" s="17">
        <v>-18427907</v>
      </c>
      <c r="G42" s="17">
        <v>51189</v>
      </c>
      <c r="H42" s="17">
        <v>1766020</v>
      </c>
      <c r="J42" s="17">
        <v>-16661887</v>
      </c>
      <c r="M42" s="17">
        <v>32147</v>
      </c>
      <c r="N42" s="17">
        <v>-10463685</v>
      </c>
      <c r="Q42" s="17">
        <v>-16073</v>
      </c>
      <c r="R42" s="17">
        <v>5231859</v>
      </c>
    </row>
    <row r="43" spans="1:18" x14ac:dyDescent="0.2">
      <c r="A43" s="9">
        <v>35</v>
      </c>
      <c r="B43" s="8" t="s">
        <v>19</v>
      </c>
      <c r="C43" s="9">
        <v>2013</v>
      </c>
      <c r="E43" s="17">
        <v>-18427907</v>
      </c>
      <c r="G43" s="17">
        <v>51189</v>
      </c>
      <c r="H43" s="17">
        <v>1817209</v>
      </c>
      <c r="J43" s="17">
        <v>-16610698</v>
      </c>
      <c r="M43" s="17">
        <v>32147</v>
      </c>
      <c r="N43" s="17">
        <v>-10431538</v>
      </c>
      <c r="Q43" s="17">
        <v>-16073</v>
      </c>
      <c r="R43" s="17">
        <v>5215786</v>
      </c>
    </row>
    <row r="44" spans="1:18" x14ac:dyDescent="0.2">
      <c r="A44" s="9">
        <v>36</v>
      </c>
      <c r="B44" s="8" t="s">
        <v>20</v>
      </c>
      <c r="C44" s="9">
        <v>2013</v>
      </c>
      <c r="E44" s="17">
        <v>-18427907</v>
      </c>
      <c r="G44" s="17">
        <v>51189</v>
      </c>
      <c r="H44" s="17">
        <v>1868398</v>
      </c>
      <c r="J44" s="17">
        <v>-16559509</v>
      </c>
      <c r="M44" s="17">
        <v>32147</v>
      </c>
      <c r="N44" s="17">
        <v>-10399391</v>
      </c>
      <c r="Q44" s="17">
        <v>-16073</v>
      </c>
      <c r="R44" s="17">
        <v>5199713</v>
      </c>
    </row>
    <row r="45" spans="1:18" x14ac:dyDescent="0.2">
      <c r="A45" s="9">
        <v>37</v>
      </c>
      <c r="B45" s="8" t="s">
        <v>21</v>
      </c>
      <c r="C45" s="9">
        <v>2013</v>
      </c>
      <c r="E45" s="17">
        <v>-18427907</v>
      </c>
      <c r="G45" s="17">
        <v>51189</v>
      </c>
      <c r="H45" s="17">
        <v>1919587</v>
      </c>
      <c r="J45" s="17">
        <v>-16508320</v>
      </c>
      <c r="M45" s="17">
        <v>32147</v>
      </c>
      <c r="N45" s="17">
        <v>-10367244</v>
      </c>
      <c r="Q45" s="17">
        <v>-16073</v>
      </c>
      <c r="R45" s="17">
        <v>5183640</v>
      </c>
    </row>
    <row r="46" spans="1:18" x14ac:dyDescent="0.2">
      <c r="A46" s="9">
        <v>38</v>
      </c>
      <c r="B46" s="8" t="s">
        <v>22</v>
      </c>
      <c r="C46" s="9">
        <v>2013</v>
      </c>
      <c r="E46" s="17">
        <v>-18427907</v>
      </c>
      <c r="G46" s="17">
        <v>51189</v>
      </c>
      <c r="H46" s="17">
        <v>1970776</v>
      </c>
      <c r="J46" s="17">
        <v>-16457131</v>
      </c>
      <c r="M46" s="17">
        <v>32147</v>
      </c>
      <c r="N46" s="17">
        <v>-10335097</v>
      </c>
      <c r="Q46" s="17">
        <v>-16073</v>
      </c>
      <c r="R46" s="17">
        <v>5167567</v>
      </c>
    </row>
    <row r="47" spans="1:18" x14ac:dyDescent="0.2">
      <c r="A47" s="9">
        <v>39</v>
      </c>
      <c r="B47" s="8" t="s">
        <v>23</v>
      </c>
      <c r="C47" s="9">
        <v>2013</v>
      </c>
      <c r="E47" s="17">
        <v>-18427907</v>
      </c>
      <c r="G47" s="17">
        <v>51189</v>
      </c>
      <c r="H47" s="17">
        <v>2021965</v>
      </c>
      <c r="J47" s="17">
        <v>-16405942</v>
      </c>
      <c r="M47" s="17">
        <v>32147</v>
      </c>
      <c r="N47" s="17">
        <v>-10302950</v>
      </c>
      <c r="Q47" s="17">
        <v>-16073</v>
      </c>
      <c r="R47" s="17">
        <v>5151494</v>
      </c>
    </row>
    <row r="48" spans="1:18" x14ac:dyDescent="0.2">
      <c r="A48" s="9">
        <v>40</v>
      </c>
      <c r="B48" s="8" t="s">
        <v>24</v>
      </c>
      <c r="C48" s="9">
        <v>2013</v>
      </c>
      <c r="E48" s="17">
        <v>-18427907</v>
      </c>
      <c r="G48" s="17">
        <v>51189</v>
      </c>
      <c r="H48" s="17">
        <v>2073154</v>
      </c>
      <c r="J48" s="17">
        <v>-16354753</v>
      </c>
      <c r="M48" s="17">
        <v>32147</v>
      </c>
      <c r="N48" s="17">
        <v>-10270803</v>
      </c>
      <c r="Q48" s="17">
        <v>-16073</v>
      </c>
      <c r="R48" s="17">
        <v>5135421</v>
      </c>
    </row>
    <row r="49" spans="1:19" x14ac:dyDescent="0.2">
      <c r="A49" s="9">
        <v>41</v>
      </c>
      <c r="B49" s="8" t="s">
        <v>25</v>
      </c>
      <c r="C49" s="9">
        <v>2013</v>
      </c>
      <c r="E49" s="17">
        <v>-18427907</v>
      </c>
      <c r="G49" s="17">
        <v>51189</v>
      </c>
      <c r="H49" s="17">
        <v>2124343</v>
      </c>
      <c r="J49" s="17">
        <v>-16303564</v>
      </c>
      <c r="M49" s="17">
        <v>32147</v>
      </c>
      <c r="N49" s="17">
        <v>-10238656</v>
      </c>
      <c r="Q49" s="17">
        <v>-16073</v>
      </c>
      <c r="R49" s="17">
        <v>5119348</v>
      </c>
    </row>
    <row r="50" spans="1:19" x14ac:dyDescent="0.2">
      <c r="A50" s="9">
        <v>42</v>
      </c>
      <c r="B50" s="8" t="s">
        <v>26</v>
      </c>
      <c r="C50" s="9">
        <v>2013</v>
      </c>
      <c r="E50" s="17">
        <v>-18427907</v>
      </c>
      <c r="G50" s="17">
        <v>51189</v>
      </c>
      <c r="H50" s="17">
        <v>2175532</v>
      </c>
      <c r="J50" s="17">
        <v>-16252375</v>
      </c>
      <c r="M50" s="17">
        <v>32147</v>
      </c>
      <c r="N50" s="17">
        <v>-10206509</v>
      </c>
      <c r="Q50" s="17">
        <v>-16073</v>
      </c>
      <c r="R50" s="17">
        <v>5103275</v>
      </c>
    </row>
    <row r="51" spans="1:19" x14ac:dyDescent="0.2">
      <c r="A51" s="9">
        <v>43</v>
      </c>
      <c r="B51" s="8" t="s">
        <v>27</v>
      </c>
      <c r="C51" s="9">
        <v>2013</v>
      </c>
      <c r="E51" s="17">
        <v>-18427907</v>
      </c>
      <c r="G51" s="17">
        <v>51189</v>
      </c>
      <c r="H51" s="17">
        <v>2226721</v>
      </c>
      <c r="J51" s="17">
        <v>-16201186</v>
      </c>
      <c r="M51" s="17">
        <v>32147</v>
      </c>
      <c r="N51" s="17">
        <v>-10174362</v>
      </c>
      <c r="Q51" s="17">
        <v>-16073</v>
      </c>
      <c r="R51" s="17">
        <v>5087202</v>
      </c>
    </row>
    <row r="52" spans="1:19" x14ac:dyDescent="0.2">
      <c r="A52" s="9">
        <v>44</v>
      </c>
      <c r="B52" s="8" t="s">
        <v>28</v>
      </c>
      <c r="C52" s="9">
        <v>2013</v>
      </c>
      <c r="E52" s="17">
        <v>-18427907</v>
      </c>
      <c r="G52" s="17">
        <v>51189</v>
      </c>
      <c r="H52" s="17">
        <v>2277910</v>
      </c>
      <c r="J52" s="17">
        <v>-16149997</v>
      </c>
      <c r="M52" s="17">
        <v>32147</v>
      </c>
      <c r="N52" s="17">
        <v>-10142215</v>
      </c>
      <c r="Q52" s="17">
        <v>-16073</v>
      </c>
      <c r="R52" s="17">
        <v>5071129</v>
      </c>
    </row>
    <row r="53" spans="1:19" ht="12" thickBot="1" x14ac:dyDescent="0.25">
      <c r="D53" s="65">
        <v>0</v>
      </c>
      <c r="G53" s="65">
        <v>614268</v>
      </c>
      <c r="L53" s="65">
        <v>0</v>
      </c>
      <c r="M53" s="65">
        <v>385764</v>
      </c>
      <c r="P53" s="65">
        <v>0</v>
      </c>
      <c r="Q53" s="65">
        <v>-192876</v>
      </c>
    </row>
    <row r="54" spans="1:19" ht="12" thickTop="1" x14ac:dyDescent="0.2"/>
    <row r="55" spans="1:19" x14ac:dyDescent="0.2">
      <c r="A55" s="9">
        <v>45</v>
      </c>
      <c r="B55" s="8" t="s">
        <v>17</v>
      </c>
      <c r="C55" s="9">
        <v>2014</v>
      </c>
      <c r="E55" s="17">
        <v>-18427907</v>
      </c>
      <c r="G55" s="17">
        <v>51189</v>
      </c>
      <c r="H55" s="17">
        <v>2329099</v>
      </c>
      <c r="J55" s="17">
        <v>-16098808</v>
      </c>
      <c r="M55" s="17">
        <v>32147</v>
      </c>
      <c r="N55" s="17">
        <v>-10110068</v>
      </c>
      <c r="Q55" s="17">
        <v>-16073</v>
      </c>
      <c r="R55" s="17">
        <v>5055056</v>
      </c>
      <c r="S55" s="39">
        <v>-41666.882696046661</v>
      </c>
    </row>
    <row r="56" spans="1:19" x14ac:dyDescent="0.2">
      <c r="A56" s="9">
        <v>46</v>
      </c>
      <c r="B56" s="8" t="s">
        <v>18</v>
      </c>
      <c r="C56" s="9">
        <v>2014</v>
      </c>
      <c r="E56" s="17">
        <v>-18427907</v>
      </c>
      <c r="G56" s="17">
        <v>51189</v>
      </c>
      <c r="H56" s="17">
        <v>2380288</v>
      </c>
      <c r="J56" s="17">
        <v>-16047619</v>
      </c>
      <c r="M56" s="17">
        <v>32147</v>
      </c>
      <c r="N56" s="17">
        <v>-10077921</v>
      </c>
      <c r="Q56" s="17">
        <v>-16073</v>
      </c>
      <c r="R56" s="17">
        <v>5038983</v>
      </c>
      <c r="S56" s="39">
        <v>-41666.882696046661</v>
      </c>
    </row>
    <row r="57" spans="1:19" x14ac:dyDescent="0.2">
      <c r="A57" s="9">
        <v>47</v>
      </c>
      <c r="B57" s="8" t="s">
        <v>19</v>
      </c>
      <c r="C57" s="9">
        <v>2014</v>
      </c>
      <c r="E57" s="17">
        <v>-18427907</v>
      </c>
      <c r="G57" s="17">
        <v>51189</v>
      </c>
      <c r="H57" s="17">
        <v>2431477</v>
      </c>
      <c r="J57" s="17">
        <v>-15996430</v>
      </c>
      <c r="M57" s="17">
        <v>32147</v>
      </c>
      <c r="N57" s="17">
        <v>-10045774</v>
      </c>
      <c r="Q57" s="17">
        <v>-16073</v>
      </c>
      <c r="R57" s="17">
        <v>5022910</v>
      </c>
      <c r="S57" s="39">
        <v>-41666.882696046661</v>
      </c>
    </row>
    <row r="58" spans="1:19" x14ac:dyDescent="0.2">
      <c r="A58" s="9">
        <v>48</v>
      </c>
      <c r="B58" s="8" t="s">
        <v>20</v>
      </c>
      <c r="C58" s="9">
        <v>2014</v>
      </c>
      <c r="E58" s="17">
        <v>-18427907</v>
      </c>
      <c r="G58" s="17">
        <v>51189</v>
      </c>
      <c r="H58" s="17">
        <v>2482666</v>
      </c>
      <c r="J58" s="17">
        <v>-15945241</v>
      </c>
      <c r="M58" s="17">
        <v>32147</v>
      </c>
      <c r="N58" s="17">
        <v>-10013627</v>
      </c>
      <c r="Q58" s="17">
        <v>-16073</v>
      </c>
      <c r="R58" s="17">
        <v>5006837</v>
      </c>
      <c r="S58" s="39">
        <v>-41666.882696046661</v>
      </c>
    </row>
    <row r="59" spans="1:19" x14ac:dyDescent="0.2">
      <c r="A59" s="9">
        <v>49</v>
      </c>
      <c r="B59" s="8" t="s">
        <v>21</v>
      </c>
      <c r="C59" s="9">
        <v>2014</v>
      </c>
      <c r="E59" s="17">
        <v>-18427907</v>
      </c>
      <c r="G59" s="17">
        <v>51189</v>
      </c>
      <c r="H59" s="17">
        <v>2533855</v>
      </c>
      <c r="J59" s="17">
        <v>-15894052</v>
      </c>
      <c r="M59" s="17">
        <v>32147</v>
      </c>
      <c r="N59" s="17">
        <v>-9981480</v>
      </c>
      <c r="Q59" s="17">
        <v>-16073</v>
      </c>
      <c r="R59" s="17">
        <v>4990764</v>
      </c>
      <c r="S59" s="39">
        <v>-41666.882696046661</v>
      </c>
    </row>
    <row r="60" spans="1:19" x14ac:dyDescent="0.2">
      <c r="A60" s="9">
        <v>50</v>
      </c>
      <c r="B60" s="8" t="s">
        <v>22</v>
      </c>
      <c r="C60" s="9">
        <v>2014</v>
      </c>
      <c r="E60" s="17">
        <v>-18427907</v>
      </c>
      <c r="G60" s="17">
        <v>51189</v>
      </c>
      <c r="H60" s="17">
        <v>2585044</v>
      </c>
      <c r="J60" s="17">
        <v>-15842863</v>
      </c>
      <c r="M60" s="17">
        <v>32147</v>
      </c>
      <c r="N60" s="17">
        <v>-9949333</v>
      </c>
      <c r="Q60" s="17">
        <v>-16073</v>
      </c>
      <c r="R60" s="17">
        <v>4974691</v>
      </c>
      <c r="S60" s="39">
        <v>-41666.882696046661</v>
      </c>
    </row>
    <row r="61" spans="1:19" x14ac:dyDescent="0.2">
      <c r="A61" s="9">
        <v>51</v>
      </c>
      <c r="B61" s="8" t="s">
        <v>23</v>
      </c>
      <c r="C61" s="9">
        <v>2014</v>
      </c>
      <c r="E61" s="17">
        <v>-18427907</v>
      </c>
      <c r="G61" s="17">
        <v>51189</v>
      </c>
      <c r="H61" s="17">
        <v>2636233</v>
      </c>
      <c r="J61" s="17">
        <v>-15791674</v>
      </c>
      <c r="M61" s="17">
        <v>32147</v>
      </c>
      <c r="N61" s="17">
        <v>-9917186</v>
      </c>
      <c r="Q61" s="17">
        <v>-16073</v>
      </c>
      <c r="R61" s="17">
        <v>4958618</v>
      </c>
      <c r="S61" s="39">
        <v>-41666.882696046661</v>
      </c>
    </row>
    <row r="62" spans="1:19" x14ac:dyDescent="0.2">
      <c r="A62" s="9">
        <v>52</v>
      </c>
      <c r="B62" s="8" t="s">
        <v>24</v>
      </c>
      <c r="C62" s="9">
        <v>2014</v>
      </c>
      <c r="E62" s="17">
        <v>-18427907</v>
      </c>
      <c r="G62" s="17">
        <v>51189</v>
      </c>
      <c r="H62" s="17">
        <v>2687422</v>
      </c>
      <c r="J62" s="17">
        <v>-15740485</v>
      </c>
      <c r="M62" s="17">
        <v>32147</v>
      </c>
      <c r="N62" s="17">
        <v>-9885039</v>
      </c>
      <c r="Q62" s="17">
        <v>-16073</v>
      </c>
      <c r="R62" s="17">
        <v>4942545</v>
      </c>
      <c r="S62" s="39">
        <v>-41666.882696046661</v>
      </c>
    </row>
    <row r="63" spans="1:19" x14ac:dyDescent="0.2">
      <c r="A63" s="9">
        <v>53</v>
      </c>
      <c r="B63" s="8" t="s">
        <v>25</v>
      </c>
      <c r="C63" s="9">
        <v>2014</v>
      </c>
      <c r="E63" s="17">
        <v>-18427907</v>
      </c>
      <c r="G63" s="17">
        <v>51189</v>
      </c>
      <c r="H63" s="17">
        <v>2738611</v>
      </c>
      <c r="J63" s="17">
        <v>-15689296</v>
      </c>
      <c r="M63" s="17">
        <v>32147</v>
      </c>
      <c r="N63" s="17">
        <v>-9852892</v>
      </c>
      <c r="Q63" s="17">
        <v>-16073</v>
      </c>
      <c r="R63" s="17">
        <v>4926472</v>
      </c>
      <c r="S63" s="39">
        <v>-41666.882696046661</v>
      </c>
    </row>
    <row r="64" spans="1:19" x14ac:dyDescent="0.2">
      <c r="A64" s="9">
        <v>54</v>
      </c>
      <c r="B64" s="8" t="s">
        <v>26</v>
      </c>
      <c r="C64" s="9">
        <v>2014</v>
      </c>
      <c r="E64" s="17">
        <v>-18427907</v>
      </c>
      <c r="G64" s="17">
        <v>51189</v>
      </c>
      <c r="H64" s="17">
        <v>2789800</v>
      </c>
      <c r="J64" s="17">
        <v>-15638107</v>
      </c>
      <c r="M64" s="17">
        <v>32147</v>
      </c>
      <c r="N64" s="17">
        <v>-9820745</v>
      </c>
      <c r="Q64" s="17">
        <v>-16073</v>
      </c>
      <c r="R64" s="17">
        <v>4910399</v>
      </c>
      <c r="S64" s="39">
        <v>-41666.882696046661</v>
      </c>
    </row>
    <row r="65" spans="1:19" x14ac:dyDescent="0.2">
      <c r="A65" s="9">
        <v>55</v>
      </c>
      <c r="B65" s="8" t="s">
        <v>27</v>
      </c>
      <c r="C65" s="9">
        <v>2014</v>
      </c>
      <c r="E65" s="17">
        <v>-18427907</v>
      </c>
      <c r="G65" s="17">
        <v>51189</v>
      </c>
      <c r="H65" s="17">
        <v>2840989</v>
      </c>
      <c r="J65" s="17">
        <v>-15586918</v>
      </c>
      <c r="M65" s="17">
        <v>32147</v>
      </c>
      <c r="N65" s="17">
        <v>-9788598</v>
      </c>
      <c r="Q65" s="17">
        <v>-16073</v>
      </c>
      <c r="R65" s="17">
        <v>4894326</v>
      </c>
      <c r="S65" s="39">
        <v>-41666.882696046661</v>
      </c>
    </row>
    <row r="66" spans="1:19" x14ac:dyDescent="0.2">
      <c r="A66" s="9">
        <v>56</v>
      </c>
      <c r="B66" s="8" t="s">
        <v>28</v>
      </c>
      <c r="C66" s="9">
        <v>2014</v>
      </c>
      <c r="E66" s="17">
        <v>-18427907</v>
      </c>
      <c r="G66" s="17">
        <v>51189</v>
      </c>
      <c r="H66" s="17">
        <v>2892178</v>
      </c>
      <c r="J66" s="17">
        <v>-15535729</v>
      </c>
      <c r="M66" s="17">
        <v>32147</v>
      </c>
      <c r="N66" s="17">
        <v>-9756451</v>
      </c>
      <c r="Q66" s="17">
        <v>-16073</v>
      </c>
      <c r="R66" s="17">
        <v>4878253</v>
      </c>
      <c r="S66" s="39">
        <v>-41666.882696046661</v>
      </c>
    </row>
    <row r="67" spans="1:19" ht="12" thickBot="1" x14ac:dyDescent="0.25">
      <c r="D67" s="65">
        <v>0</v>
      </c>
      <c r="G67" s="65">
        <v>614268</v>
      </c>
      <c r="L67" s="65">
        <v>0</v>
      </c>
      <c r="M67" s="65">
        <v>385764</v>
      </c>
      <c r="P67" s="65">
        <v>0</v>
      </c>
      <c r="Q67" s="65">
        <v>-192876</v>
      </c>
      <c r="S67" s="65">
        <v>-500002.59235255996</v>
      </c>
    </row>
    <row r="68" spans="1:19" ht="12" thickTop="1" x14ac:dyDescent="0.2"/>
    <row r="69" spans="1:19" x14ac:dyDescent="0.2">
      <c r="A69" s="9">
        <v>57</v>
      </c>
      <c r="B69" s="8" t="s">
        <v>17</v>
      </c>
      <c r="C69" s="9">
        <v>2015</v>
      </c>
      <c r="E69" s="17">
        <v>-18427907</v>
      </c>
      <c r="G69" s="17">
        <v>51189</v>
      </c>
      <c r="H69" s="17">
        <v>2943367</v>
      </c>
      <c r="J69" s="17">
        <v>-15484540</v>
      </c>
      <c r="M69" s="17">
        <v>32147</v>
      </c>
      <c r="N69" s="17">
        <v>-9724304</v>
      </c>
      <c r="Q69" s="17">
        <v>-16073</v>
      </c>
      <c r="R69" s="17">
        <v>4862180</v>
      </c>
      <c r="S69" s="39">
        <v>-41666.882696046661</v>
      </c>
    </row>
    <row r="70" spans="1:19" x14ac:dyDescent="0.2">
      <c r="A70" s="9">
        <v>58</v>
      </c>
      <c r="B70" s="8" t="s">
        <v>18</v>
      </c>
      <c r="C70" s="9">
        <v>2015</v>
      </c>
      <c r="E70" s="17">
        <v>-18427907</v>
      </c>
      <c r="G70" s="17">
        <v>51189</v>
      </c>
      <c r="H70" s="17">
        <v>2994556</v>
      </c>
      <c r="J70" s="17">
        <v>-15433351</v>
      </c>
      <c r="M70" s="17">
        <v>32147</v>
      </c>
      <c r="N70" s="17">
        <v>-9692157</v>
      </c>
      <c r="Q70" s="17">
        <v>-16073</v>
      </c>
      <c r="R70" s="17">
        <v>4846107</v>
      </c>
      <c r="S70" s="39">
        <v>-41666.882696046661</v>
      </c>
    </row>
    <row r="71" spans="1:19" x14ac:dyDescent="0.2">
      <c r="A71" s="9">
        <v>59</v>
      </c>
      <c r="B71" s="8" t="s">
        <v>19</v>
      </c>
      <c r="C71" s="9">
        <v>2015</v>
      </c>
      <c r="E71" s="17">
        <v>-18427907</v>
      </c>
      <c r="G71" s="17">
        <v>51189</v>
      </c>
      <c r="H71" s="17">
        <v>3045745</v>
      </c>
      <c r="J71" s="17">
        <v>-15382162</v>
      </c>
      <c r="M71" s="17">
        <v>32147</v>
      </c>
      <c r="N71" s="17">
        <v>-9660010</v>
      </c>
      <c r="Q71" s="17">
        <v>-16073</v>
      </c>
      <c r="R71" s="17">
        <v>4830034</v>
      </c>
      <c r="S71" s="39">
        <v>-41666.882696046661</v>
      </c>
    </row>
    <row r="72" spans="1:19" x14ac:dyDescent="0.2">
      <c r="A72" s="9">
        <v>60</v>
      </c>
      <c r="B72" s="8" t="s">
        <v>20</v>
      </c>
      <c r="C72" s="9">
        <v>2015</v>
      </c>
      <c r="E72" s="17">
        <v>-18427907</v>
      </c>
      <c r="G72" s="17">
        <v>51189</v>
      </c>
      <c r="H72" s="17">
        <v>3096934</v>
      </c>
      <c r="J72" s="17">
        <v>-15330973</v>
      </c>
      <c r="M72" s="17">
        <v>32147</v>
      </c>
      <c r="N72" s="17">
        <v>-9627863</v>
      </c>
      <c r="Q72" s="17">
        <v>-16073</v>
      </c>
      <c r="R72" s="17">
        <v>4813961</v>
      </c>
      <c r="S72" s="39">
        <v>-41666.882696046661</v>
      </c>
    </row>
    <row r="73" spans="1:19" x14ac:dyDescent="0.2">
      <c r="A73" s="9">
        <v>61</v>
      </c>
      <c r="B73" s="8" t="s">
        <v>21</v>
      </c>
      <c r="C73" s="9">
        <v>2015</v>
      </c>
      <c r="E73" s="17">
        <v>-18427907</v>
      </c>
      <c r="G73" s="17">
        <v>51189</v>
      </c>
      <c r="H73" s="17">
        <v>3148123</v>
      </c>
      <c r="J73" s="17">
        <v>-15279784</v>
      </c>
      <c r="M73" s="17">
        <v>32147</v>
      </c>
      <c r="N73" s="17">
        <v>-9595716</v>
      </c>
      <c r="Q73" s="17">
        <v>-16073</v>
      </c>
      <c r="R73" s="17">
        <v>4797888</v>
      </c>
      <c r="S73" s="39">
        <v>-41666.882696046661</v>
      </c>
    </row>
    <row r="74" spans="1:19" x14ac:dyDescent="0.2">
      <c r="A74" s="9">
        <v>62</v>
      </c>
      <c r="B74" s="8" t="s">
        <v>22</v>
      </c>
      <c r="C74" s="9">
        <v>2015</v>
      </c>
      <c r="E74" s="17">
        <v>-18427907</v>
      </c>
      <c r="G74" s="17">
        <v>51189</v>
      </c>
      <c r="H74" s="17">
        <v>3199312</v>
      </c>
      <c r="J74" s="17">
        <v>-15228595</v>
      </c>
      <c r="M74" s="17">
        <v>32147</v>
      </c>
      <c r="N74" s="17">
        <v>-9563569</v>
      </c>
      <c r="Q74" s="17">
        <v>-16073</v>
      </c>
      <c r="R74" s="17">
        <v>4781815</v>
      </c>
      <c r="S74" s="39">
        <v>-41666.882696046661</v>
      </c>
    </row>
    <row r="75" spans="1:19" x14ac:dyDescent="0.2">
      <c r="A75" s="9">
        <v>63</v>
      </c>
      <c r="B75" s="8" t="s">
        <v>23</v>
      </c>
      <c r="C75" s="9">
        <v>2015</v>
      </c>
      <c r="E75" s="17">
        <v>-18427907</v>
      </c>
      <c r="G75" s="17">
        <v>51189</v>
      </c>
      <c r="H75" s="17">
        <v>3250501</v>
      </c>
      <c r="J75" s="17">
        <v>-15177406</v>
      </c>
      <c r="M75" s="17">
        <v>32147</v>
      </c>
      <c r="N75" s="17">
        <v>-9531422</v>
      </c>
      <c r="Q75" s="17">
        <v>-16073</v>
      </c>
      <c r="R75" s="17">
        <v>4765742</v>
      </c>
      <c r="S75" s="39">
        <v>-41666.882696046661</v>
      </c>
    </row>
    <row r="76" spans="1:19" x14ac:dyDescent="0.2">
      <c r="A76" s="9">
        <v>64</v>
      </c>
      <c r="B76" s="8" t="s">
        <v>24</v>
      </c>
      <c r="C76" s="9">
        <v>2015</v>
      </c>
      <c r="E76" s="17">
        <v>-18427907</v>
      </c>
      <c r="G76" s="17">
        <v>51189</v>
      </c>
      <c r="H76" s="17">
        <v>3301690</v>
      </c>
      <c r="J76" s="17">
        <v>-15126217</v>
      </c>
      <c r="M76" s="17">
        <v>32147</v>
      </c>
      <c r="N76" s="17">
        <v>-9499275</v>
      </c>
      <c r="Q76" s="17">
        <v>-16073</v>
      </c>
      <c r="R76" s="17">
        <v>4749669</v>
      </c>
      <c r="S76" s="39">
        <v>-41666.882696046661</v>
      </c>
    </row>
    <row r="77" spans="1:19" x14ac:dyDescent="0.2">
      <c r="A77" s="9">
        <v>65</v>
      </c>
      <c r="B77" s="8" t="s">
        <v>25</v>
      </c>
      <c r="C77" s="9">
        <v>2015</v>
      </c>
      <c r="E77" s="17">
        <v>-18427907</v>
      </c>
      <c r="G77" s="17">
        <v>51189</v>
      </c>
      <c r="H77" s="17">
        <v>3352879</v>
      </c>
      <c r="J77" s="17">
        <v>-15075028</v>
      </c>
      <c r="M77" s="17">
        <v>32147</v>
      </c>
      <c r="N77" s="17">
        <v>-9467128</v>
      </c>
      <c r="Q77" s="17">
        <v>-16073</v>
      </c>
      <c r="R77" s="17">
        <v>4733596</v>
      </c>
      <c r="S77" s="39">
        <v>-41666.882696046661</v>
      </c>
    </row>
    <row r="78" spans="1:19" x14ac:dyDescent="0.2">
      <c r="A78" s="9">
        <v>66</v>
      </c>
      <c r="B78" s="8" t="s">
        <v>26</v>
      </c>
      <c r="C78" s="9">
        <v>2015</v>
      </c>
      <c r="E78" s="17">
        <v>-18427907</v>
      </c>
      <c r="G78" s="17">
        <v>51189</v>
      </c>
      <c r="H78" s="17">
        <v>3404068</v>
      </c>
      <c r="J78" s="17">
        <v>-15023839</v>
      </c>
      <c r="M78" s="17">
        <v>32147</v>
      </c>
      <c r="N78" s="17">
        <v>-9434981</v>
      </c>
      <c r="Q78" s="17">
        <v>-16073</v>
      </c>
      <c r="R78" s="17">
        <v>4717523</v>
      </c>
      <c r="S78" s="39">
        <v>-41666.882696046661</v>
      </c>
    </row>
    <row r="79" spans="1:19" x14ac:dyDescent="0.2">
      <c r="A79" s="9">
        <v>67</v>
      </c>
      <c r="B79" s="8" t="s">
        <v>27</v>
      </c>
      <c r="C79" s="9">
        <v>2015</v>
      </c>
      <c r="E79" s="17">
        <v>-18427907</v>
      </c>
      <c r="G79" s="17">
        <v>51189</v>
      </c>
      <c r="H79" s="17">
        <v>3455257</v>
      </c>
      <c r="J79" s="17">
        <v>-14972650</v>
      </c>
      <c r="M79" s="17">
        <v>32147</v>
      </c>
      <c r="N79" s="17">
        <v>-9402834</v>
      </c>
      <c r="Q79" s="17">
        <v>-16073</v>
      </c>
      <c r="R79" s="17">
        <v>4701450</v>
      </c>
      <c r="S79" s="39">
        <v>-41666.882696046661</v>
      </c>
    </row>
    <row r="80" spans="1:19" x14ac:dyDescent="0.2">
      <c r="A80" s="9">
        <v>68</v>
      </c>
      <c r="B80" s="8" t="s">
        <v>28</v>
      </c>
      <c r="C80" s="9">
        <v>2015</v>
      </c>
      <c r="E80" s="17">
        <v>-18427907</v>
      </c>
      <c r="G80" s="17">
        <v>51189</v>
      </c>
      <c r="H80" s="17">
        <v>3506446</v>
      </c>
      <c r="J80" s="17">
        <v>-14921461</v>
      </c>
      <c r="M80" s="17">
        <v>32147</v>
      </c>
      <c r="N80" s="17">
        <v>-9370687</v>
      </c>
      <c r="Q80" s="17">
        <v>-16073</v>
      </c>
      <c r="R80" s="17">
        <v>4685377</v>
      </c>
      <c r="S80" s="39">
        <v>-41666.882696046661</v>
      </c>
    </row>
    <row r="81" spans="1:19" ht="12" thickBot="1" x14ac:dyDescent="0.25">
      <c r="D81" s="65">
        <v>0</v>
      </c>
      <c r="G81" s="65">
        <v>614268</v>
      </c>
      <c r="L81" s="65">
        <v>0</v>
      </c>
      <c r="M81" s="65">
        <v>385764</v>
      </c>
      <c r="P81" s="65">
        <v>0</v>
      </c>
      <c r="Q81" s="65">
        <v>-192876</v>
      </c>
      <c r="S81" s="65">
        <v>-500002.59235255996</v>
      </c>
    </row>
    <row r="82" spans="1:19" ht="12" thickTop="1" x14ac:dyDescent="0.2"/>
    <row r="83" spans="1:19" x14ac:dyDescent="0.2">
      <c r="A83" s="9">
        <v>69</v>
      </c>
      <c r="B83" s="8" t="s">
        <v>17</v>
      </c>
      <c r="C83" s="9">
        <v>2016</v>
      </c>
      <c r="E83" s="17">
        <v>-18427907</v>
      </c>
      <c r="G83" s="17">
        <v>51189</v>
      </c>
      <c r="H83" s="17">
        <v>3557635</v>
      </c>
      <c r="J83" s="17">
        <v>-14870272</v>
      </c>
      <c r="M83" s="17">
        <v>32147</v>
      </c>
      <c r="N83" s="17">
        <v>-9338540</v>
      </c>
      <c r="Q83" s="17">
        <v>-16073</v>
      </c>
      <c r="R83" s="17">
        <v>4669304</v>
      </c>
      <c r="S83" s="39">
        <v>-41666.882696046661</v>
      </c>
    </row>
    <row r="84" spans="1:19" x14ac:dyDescent="0.2">
      <c r="A84" s="9">
        <v>70</v>
      </c>
      <c r="B84" s="8" t="s">
        <v>18</v>
      </c>
      <c r="C84" s="9">
        <v>2016</v>
      </c>
      <c r="E84" s="17">
        <v>-18427907</v>
      </c>
      <c r="G84" s="17">
        <v>51189</v>
      </c>
      <c r="H84" s="17">
        <v>3608824</v>
      </c>
      <c r="J84" s="17">
        <v>-14819083</v>
      </c>
      <c r="M84" s="17">
        <v>32147</v>
      </c>
      <c r="N84" s="17">
        <v>-9306393</v>
      </c>
      <c r="Q84" s="17">
        <v>-16073</v>
      </c>
      <c r="R84" s="17">
        <v>4653231</v>
      </c>
      <c r="S84" s="39">
        <v>-41666.882696046661</v>
      </c>
    </row>
    <row r="85" spans="1:19" x14ac:dyDescent="0.2">
      <c r="A85" s="9">
        <v>71</v>
      </c>
      <c r="B85" s="8" t="s">
        <v>19</v>
      </c>
      <c r="C85" s="9">
        <v>2016</v>
      </c>
      <c r="E85" s="17">
        <v>-18427907</v>
      </c>
      <c r="G85" s="17">
        <v>51189</v>
      </c>
      <c r="H85" s="17">
        <v>3660013</v>
      </c>
      <c r="J85" s="17">
        <v>-14767894</v>
      </c>
      <c r="M85" s="17">
        <v>32147</v>
      </c>
      <c r="N85" s="17">
        <v>-9274246</v>
      </c>
      <c r="Q85" s="17">
        <v>-16073</v>
      </c>
      <c r="R85" s="17">
        <v>4637158</v>
      </c>
      <c r="S85" s="39">
        <v>-41666.882696046661</v>
      </c>
    </row>
    <row r="86" spans="1:19" x14ac:dyDescent="0.2">
      <c r="A86" s="9">
        <v>72</v>
      </c>
      <c r="B86" s="8" t="s">
        <v>20</v>
      </c>
      <c r="C86" s="9">
        <v>2016</v>
      </c>
      <c r="E86" s="17">
        <v>-18427907</v>
      </c>
      <c r="G86" s="17">
        <v>51189</v>
      </c>
      <c r="H86" s="17">
        <v>3711202</v>
      </c>
      <c r="J86" s="17">
        <v>-14716705</v>
      </c>
      <c r="M86" s="17">
        <v>32147</v>
      </c>
      <c r="N86" s="17">
        <v>-9242099</v>
      </c>
      <c r="Q86" s="17">
        <v>-16073</v>
      </c>
      <c r="R86" s="17">
        <v>4621085</v>
      </c>
      <c r="S86" s="39">
        <v>-41666.882696046661</v>
      </c>
    </row>
    <row r="87" spans="1:19" x14ac:dyDescent="0.2">
      <c r="A87" s="9">
        <v>73</v>
      </c>
      <c r="B87" s="8" t="s">
        <v>21</v>
      </c>
      <c r="C87" s="9">
        <v>2016</v>
      </c>
      <c r="E87" s="17">
        <v>-18427907</v>
      </c>
      <c r="G87" s="17">
        <v>51189</v>
      </c>
      <c r="H87" s="17">
        <v>3762391</v>
      </c>
      <c r="J87" s="17">
        <v>-14665516</v>
      </c>
      <c r="M87" s="17">
        <v>32147</v>
      </c>
      <c r="N87" s="17">
        <v>-9209952</v>
      </c>
      <c r="Q87" s="17">
        <v>-16073</v>
      </c>
      <c r="R87" s="17">
        <v>4605012</v>
      </c>
      <c r="S87" s="39">
        <v>-41666.882696046661</v>
      </c>
    </row>
    <row r="88" spans="1:19" x14ac:dyDescent="0.2">
      <c r="A88" s="9">
        <v>74</v>
      </c>
      <c r="B88" s="8" t="s">
        <v>22</v>
      </c>
      <c r="C88" s="9">
        <v>2016</v>
      </c>
      <c r="E88" s="17">
        <v>-18427907</v>
      </c>
      <c r="G88" s="17">
        <v>51189</v>
      </c>
      <c r="H88" s="17">
        <v>3813580</v>
      </c>
      <c r="J88" s="17">
        <v>-14614327</v>
      </c>
      <c r="M88" s="17">
        <v>32147</v>
      </c>
      <c r="N88" s="17">
        <v>-9177805</v>
      </c>
      <c r="Q88" s="17">
        <v>-16073</v>
      </c>
      <c r="R88" s="17">
        <v>4588939</v>
      </c>
      <c r="S88" s="39">
        <v>-41666.882696046661</v>
      </c>
    </row>
    <row r="89" spans="1:19" x14ac:dyDescent="0.2">
      <c r="A89" s="9">
        <v>75</v>
      </c>
      <c r="B89" s="8" t="s">
        <v>23</v>
      </c>
      <c r="C89" s="9">
        <v>2016</v>
      </c>
      <c r="E89" s="17">
        <v>-18427907</v>
      </c>
      <c r="G89" s="17">
        <v>51189</v>
      </c>
      <c r="H89" s="17">
        <v>3864769</v>
      </c>
      <c r="J89" s="17">
        <v>-14563138</v>
      </c>
      <c r="M89" s="17">
        <v>32147</v>
      </c>
      <c r="N89" s="17">
        <v>-9145658</v>
      </c>
      <c r="Q89" s="17">
        <v>-16073</v>
      </c>
      <c r="R89" s="17">
        <v>4572866</v>
      </c>
      <c r="S89" s="39">
        <v>-41666.882696046661</v>
      </c>
    </row>
    <row r="90" spans="1:19" x14ac:dyDescent="0.2">
      <c r="A90" s="9">
        <v>76</v>
      </c>
      <c r="B90" s="8" t="s">
        <v>24</v>
      </c>
      <c r="C90" s="9">
        <v>2016</v>
      </c>
      <c r="E90" s="17">
        <v>-18427907</v>
      </c>
      <c r="G90" s="17">
        <v>51189</v>
      </c>
      <c r="H90" s="17">
        <v>3915958</v>
      </c>
      <c r="J90" s="17">
        <v>-14511949</v>
      </c>
      <c r="M90" s="17">
        <v>32147</v>
      </c>
      <c r="N90" s="17">
        <v>-9113511</v>
      </c>
      <c r="Q90" s="17">
        <v>-16073</v>
      </c>
      <c r="R90" s="17">
        <v>4556793</v>
      </c>
      <c r="S90" s="39">
        <v>-41666.882696046661</v>
      </c>
    </row>
    <row r="91" spans="1:19" x14ac:dyDescent="0.2">
      <c r="A91" s="9">
        <v>77</v>
      </c>
      <c r="B91" s="8" t="s">
        <v>25</v>
      </c>
      <c r="C91" s="9">
        <v>2016</v>
      </c>
      <c r="E91" s="17">
        <v>-18427907</v>
      </c>
      <c r="G91" s="17">
        <v>51189</v>
      </c>
      <c r="H91" s="17">
        <v>3967147</v>
      </c>
      <c r="J91" s="17">
        <v>-14460760</v>
      </c>
      <c r="M91" s="17">
        <v>32147</v>
      </c>
      <c r="N91" s="17">
        <v>-9081364</v>
      </c>
      <c r="Q91" s="17">
        <v>-16073</v>
      </c>
      <c r="R91" s="17">
        <v>4540720</v>
      </c>
      <c r="S91" s="39">
        <v>-41666.882696046661</v>
      </c>
    </row>
    <row r="92" spans="1:19" x14ac:dyDescent="0.2">
      <c r="A92" s="9">
        <v>78</v>
      </c>
      <c r="B92" s="8" t="s">
        <v>26</v>
      </c>
      <c r="C92" s="9">
        <v>2016</v>
      </c>
      <c r="E92" s="17">
        <v>-18427907</v>
      </c>
      <c r="G92" s="17">
        <v>51189</v>
      </c>
      <c r="H92" s="17">
        <v>4018336</v>
      </c>
      <c r="J92" s="17">
        <v>-14409571</v>
      </c>
      <c r="M92" s="17">
        <v>32147</v>
      </c>
      <c r="N92" s="17">
        <v>-9049217</v>
      </c>
      <c r="Q92" s="17">
        <v>-16073</v>
      </c>
      <c r="R92" s="17">
        <v>4524647</v>
      </c>
      <c r="S92" s="39">
        <v>-41666.882696046661</v>
      </c>
    </row>
    <row r="93" spans="1:19" x14ac:dyDescent="0.2">
      <c r="A93" s="9">
        <v>79</v>
      </c>
      <c r="B93" s="8" t="s">
        <v>27</v>
      </c>
      <c r="C93" s="9">
        <v>2016</v>
      </c>
      <c r="E93" s="17">
        <v>-18427907</v>
      </c>
      <c r="G93" s="17">
        <v>51189</v>
      </c>
      <c r="H93" s="17">
        <v>4069525</v>
      </c>
      <c r="J93" s="17">
        <v>-14358382</v>
      </c>
      <c r="M93" s="17">
        <v>32147</v>
      </c>
      <c r="N93" s="17">
        <v>-9017070</v>
      </c>
      <c r="Q93" s="17">
        <v>-16073</v>
      </c>
      <c r="R93" s="17">
        <v>4508574</v>
      </c>
      <c r="S93" s="39">
        <v>-41666.882696046661</v>
      </c>
    </row>
    <row r="94" spans="1:19" x14ac:dyDescent="0.2">
      <c r="A94" s="9">
        <v>80</v>
      </c>
      <c r="B94" s="8" t="s">
        <v>28</v>
      </c>
      <c r="C94" s="9">
        <v>2016</v>
      </c>
      <c r="E94" s="17">
        <v>-18427907</v>
      </c>
      <c r="G94" s="17">
        <v>51189</v>
      </c>
      <c r="H94" s="17">
        <v>4120714</v>
      </c>
      <c r="J94" s="17">
        <v>-14307193</v>
      </c>
      <c r="M94" s="17">
        <v>32147</v>
      </c>
      <c r="N94" s="17">
        <v>-8984923</v>
      </c>
      <c r="Q94" s="17">
        <v>-16073</v>
      </c>
      <c r="R94" s="17">
        <v>4492501</v>
      </c>
      <c r="S94" s="39">
        <v>-41666.882696046661</v>
      </c>
    </row>
    <row r="95" spans="1:19" ht="12" thickBot="1" x14ac:dyDescent="0.25">
      <c r="D95" s="65">
        <v>0</v>
      </c>
      <c r="G95" s="65">
        <v>614268</v>
      </c>
      <c r="L95" s="65">
        <v>0</v>
      </c>
      <c r="M95" s="65">
        <v>385764</v>
      </c>
      <c r="P95" s="65">
        <v>0</v>
      </c>
      <c r="Q95" s="65">
        <v>-192876</v>
      </c>
      <c r="S95" s="65">
        <v>-500002.59235255996</v>
      </c>
    </row>
    <row r="96" spans="1:19" ht="12" thickTop="1" x14ac:dyDescent="0.2"/>
    <row r="97" spans="1:19" x14ac:dyDescent="0.2">
      <c r="A97" s="9">
        <v>81</v>
      </c>
      <c r="B97" s="8" t="s">
        <v>17</v>
      </c>
      <c r="C97" s="9">
        <v>2017</v>
      </c>
      <c r="E97" s="17">
        <v>-18427907</v>
      </c>
      <c r="G97" s="17">
        <v>51189</v>
      </c>
      <c r="H97" s="17">
        <v>4171903</v>
      </c>
      <c r="J97" s="17">
        <v>-14256004</v>
      </c>
      <c r="M97" s="17">
        <v>32147</v>
      </c>
      <c r="N97" s="17">
        <v>-8952776</v>
      </c>
      <c r="Q97" s="17">
        <v>-16073</v>
      </c>
      <c r="R97" s="17">
        <v>4476428</v>
      </c>
      <c r="S97" s="39">
        <v>-41666.882696046661</v>
      </c>
    </row>
    <row r="98" spans="1:19" x14ac:dyDescent="0.2">
      <c r="A98" s="9">
        <v>82</v>
      </c>
      <c r="B98" s="8" t="s">
        <v>18</v>
      </c>
      <c r="C98" s="9">
        <v>2017</v>
      </c>
      <c r="E98" s="17">
        <v>-18427907</v>
      </c>
      <c r="G98" s="17">
        <v>51189</v>
      </c>
      <c r="H98" s="17">
        <v>4223092</v>
      </c>
      <c r="J98" s="17">
        <v>-14204815</v>
      </c>
      <c r="M98" s="17">
        <v>32147</v>
      </c>
      <c r="N98" s="17">
        <v>-8920629</v>
      </c>
      <c r="Q98" s="17">
        <v>-16073</v>
      </c>
      <c r="R98" s="17">
        <v>4460355</v>
      </c>
      <c r="S98" s="39">
        <v>-41666.882696046661</v>
      </c>
    </row>
    <row r="99" spans="1:19" x14ac:dyDescent="0.2">
      <c r="A99" s="9">
        <v>83</v>
      </c>
      <c r="B99" s="8" t="s">
        <v>19</v>
      </c>
      <c r="C99" s="9">
        <v>2017</v>
      </c>
      <c r="E99" s="17">
        <v>-18427907</v>
      </c>
      <c r="G99" s="17">
        <v>51189</v>
      </c>
      <c r="H99" s="17">
        <v>4274281</v>
      </c>
      <c r="J99" s="17">
        <v>-14153626</v>
      </c>
      <c r="M99" s="17">
        <v>32147</v>
      </c>
      <c r="N99" s="17">
        <v>-8888482</v>
      </c>
      <c r="Q99" s="17">
        <v>-16073</v>
      </c>
      <c r="R99" s="17">
        <v>4444282</v>
      </c>
      <c r="S99" s="39">
        <v>-41666.882696046661</v>
      </c>
    </row>
    <row r="100" spans="1:19" x14ac:dyDescent="0.2">
      <c r="A100" s="9">
        <v>84</v>
      </c>
      <c r="B100" s="8" t="s">
        <v>20</v>
      </c>
      <c r="C100" s="9">
        <v>2017</v>
      </c>
      <c r="E100" s="17">
        <v>-18427907</v>
      </c>
      <c r="G100" s="17">
        <v>51189</v>
      </c>
      <c r="H100" s="17">
        <v>4325470</v>
      </c>
      <c r="J100" s="17">
        <v>-14102437</v>
      </c>
      <c r="M100" s="17">
        <v>32147</v>
      </c>
      <c r="N100" s="17">
        <v>-8856335</v>
      </c>
      <c r="Q100" s="17">
        <v>-16073</v>
      </c>
      <c r="R100" s="17">
        <v>4428209</v>
      </c>
      <c r="S100" s="39">
        <v>-41666.882696046661</v>
      </c>
    </row>
    <row r="101" spans="1:19" x14ac:dyDescent="0.2">
      <c r="A101" s="9">
        <v>85</v>
      </c>
      <c r="B101" s="8" t="s">
        <v>21</v>
      </c>
      <c r="C101" s="9">
        <v>2017</v>
      </c>
      <c r="E101" s="17">
        <v>-18427907</v>
      </c>
      <c r="G101" s="17">
        <v>51189</v>
      </c>
      <c r="H101" s="17">
        <v>4376659</v>
      </c>
      <c r="J101" s="17">
        <v>-14051248</v>
      </c>
      <c r="M101" s="17">
        <v>32147</v>
      </c>
      <c r="N101" s="17">
        <v>-8824188</v>
      </c>
      <c r="Q101" s="17">
        <v>-16073</v>
      </c>
      <c r="R101" s="17">
        <v>4412136</v>
      </c>
      <c r="S101" s="39">
        <v>-41666.882696046661</v>
      </c>
    </row>
    <row r="102" spans="1:19" x14ac:dyDescent="0.2">
      <c r="A102" s="9">
        <v>86</v>
      </c>
      <c r="B102" s="8" t="s">
        <v>22</v>
      </c>
      <c r="C102" s="9">
        <v>2017</v>
      </c>
      <c r="E102" s="17">
        <v>-18427907</v>
      </c>
      <c r="G102" s="17">
        <v>51189</v>
      </c>
      <c r="H102" s="17">
        <v>4427848</v>
      </c>
      <c r="J102" s="17">
        <v>-14000059</v>
      </c>
      <c r="M102" s="17">
        <v>32147</v>
      </c>
      <c r="N102" s="17">
        <v>-8792041</v>
      </c>
      <c r="Q102" s="17">
        <v>-16073</v>
      </c>
      <c r="R102" s="17">
        <v>4396063</v>
      </c>
      <c r="S102" s="39">
        <v>-41666.882696046661</v>
      </c>
    </row>
    <row r="103" spans="1:19" x14ac:dyDescent="0.2">
      <c r="A103" s="9">
        <v>87</v>
      </c>
      <c r="B103" s="8" t="s">
        <v>23</v>
      </c>
      <c r="C103" s="9">
        <v>2017</v>
      </c>
      <c r="E103" s="17">
        <v>-18427907</v>
      </c>
      <c r="G103" s="17">
        <v>51189</v>
      </c>
      <c r="H103" s="17">
        <v>4479037</v>
      </c>
      <c r="J103" s="17">
        <v>-13948870</v>
      </c>
      <c r="M103" s="17">
        <v>32147</v>
      </c>
      <c r="N103" s="17">
        <v>-8759894</v>
      </c>
      <c r="Q103" s="17">
        <v>-16073</v>
      </c>
      <c r="R103" s="17">
        <v>4379990</v>
      </c>
      <c r="S103" s="39">
        <v>-41666.882696046661</v>
      </c>
    </row>
    <row r="104" spans="1:19" x14ac:dyDescent="0.2">
      <c r="A104" s="9">
        <v>88</v>
      </c>
      <c r="B104" s="8" t="s">
        <v>24</v>
      </c>
      <c r="C104" s="9">
        <v>2017</v>
      </c>
      <c r="E104" s="17">
        <v>-18427907</v>
      </c>
      <c r="G104" s="17">
        <v>51189</v>
      </c>
      <c r="H104" s="17">
        <v>4530226</v>
      </c>
      <c r="J104" s="17">
        <v>-13897681</v>
      </c>
      <c r="M104" s="17">
        <v>32147</v>
      </c>
      <c r="N104" s="17">
        <v>-8727747</v>
      </c>
      <c r="Q104" s="17">
        <v>-16073</v>
      </c>
      <c r="R104" s="17">
        <v>4363917</v>
      </c>
      <c r="S104" s="39">
        <v>-41666.882696046661</v>
      </c>
    </row>
    <row r="105" spans="1:19" x14ac:dyDescent="0.2">
      <c r="A105" s="9">
        <v>89</v>
      </c>
      <c r="B105" s="8" t="s">
        <v>25</v>
      </c>
      <c r="C105" s="9">
        <v>2017</v>
      </c>
      <c r="E105" s="17">
        <v>-18427907</v>
      </c>
      <c r="G105" s="17">
        <v>51189</v>
      </c>
      <c r="H105" s="17">
        <v>4581415</v>
      </c>
      <c r="J105" s="17">
        <v>-13846492</v>
      </c>
      <c r="M105" s="17">
        <v>32147</v>
      </c>
      <c r="N105" s="17">
        <v>-8695600</v>
      </c>
      <c r="Q105" s="17">
        <v>-16073</v>
      </c>
      <c r="R105" s="17">
        <v>4347844</v>
      </c>
      <c r="S105" s="39">
        <v>-41666.882696046661</v>
      </c>
    </row>
    <row r="106" spans="1:19" x14ac:dyDescent="0.2">
      <c r="A106" s="9">
        <v>90</v>
      </c>
      <c r="B106" s="8" t="s">
        <v>26</v>
      </c>
      <c r="C106" s="9">
        <v>2017</v>
      </c>
      <c r="E106" s="17">
        <v>-18427907</v>
      </c>
      <c r="G106" s="17">
        <v>51189</v>
      </c>
      <c r="H106" s="17">
        <v>4632604</v>
      </c>
      <c r="J106" s="17">
        <v>-13795303</v>
      </c>
      <c r="M106" s="17">
        <v>32147</v>
      </c>
      <c r="N106" s="17">
        <v>-8663453</v>
      </c>
      <c r="Q106" s="17">
        <v>-16073</v>
      </c>
      <c r="R106" s="17">
        <v>4331771</v>
      </c>
      <c r="S106" s="39">
        <v>-41666.882696046661</v>
      </c>
    </row>
    <row r="107" spans="1:19" x14ac:dyDescent="0.2">
      <c r="A107" s="9">
        <v>91</v>
      </c>
      <c r="B107" s="8" t="s">
        <v>27</v>
      </c>
      <c r="C107" s="9">
        <v>2017</v>
      </c>
      <c r="E107" s="17">
        <v>-18427907</v>
      </c>
      <c r="G107" s="17">
        <v>51189</v>
      </c>
      <c r="H107" s="17">
        <v>4683793</v>
      </c>
      <c r="J107" s="17">
        <v>-13744114</v>
      </c>
      <c r="M107" s="17">
        <v>32147</v>
      </c>
      <c r="N107" s="17">
        <v>-8631306</v>
      </c>
      <c r="Q107" s="17">
        <v>-16073</v>
      </c>
      <c r="R107" s="17">
        <v>4315698</v>
      </c>
      <c r="S107" s="39">
        <v>-41666.882696046661</v>
      </c>
    </row>
    <row r="108" spans="1:19" x14ac:dyDescent="0.2">
      <c r="A108" s="9">
        <v>92</v>
      </c>
      <c r="B108" s="8" t="s">
        <v>28</v>
      </c>
      <c r="C108" s="9">
        <v>2017</v>
      </c>
      <c r="E108" s="17">
        <v>-18427907</v>
      </c>
      <c r="G108" s="17">
        <v>51189</v>
      </c>
      <c r="H108" s="17">
        <v>4734982</v>
      </c>
      <c r="J108" s="17">
        <v>-13692925</v>
      </c>
      <c r="M108" s="17">
        <v>32147</v>
      </c>
      <c r="N108" s="17">
        <v>-8599159</v>
      </c>
      <c r="Q108" s="17">
        <v>-16073</v>
      </c>
      <c r="R108" s="17">
        <v>4299625</v>
      </c>
      <c r="S108" s="39">
        <v>-41666.882696046661</v>
      </c>
    </row>
    <row r="109" spans="1:19" ht="12" thickBot="1" x14ac:dyDescent="0.25">
      <c r="D109" s="65">
        <v>0</v>
      </c>
      <c r="G109" s="65">
        <v>614268</v>
      </c>
      <c r="L109" s="65">
        <v>0</v>
      </c>
      <c r="M109" s="65">
        <v>385764</v>
      </c>
      <c r="P109" s="65">
        <v>0</v>
      </c>
      <c r="Q109" s="65">
        <v>-192876</v>
      </c>
      <c r="S109" s="65">
        <v>-500002.59235255996</v>
      </c>
    </row>
    <row r="110" spans="1:19" ht="12" thickTop="1" x14ac:dyDescent="0.2"/>
    <row r="111" spans="1:19" x14ac:dyDescent="0.2">
      <c r="A111" s="9">
        <v>93</v>
      </c>
      <c r="B111" s="8" t="s">
        <v>17</v>
      </c>
      <c r="C111" s="9">
        <v>2018</v>
      </c>
      <c r="E111" s="17">
        <v>-18427907</v>
      </c>
      <c r="G111" s="17">
        <v>51189</v>
      </c>
      <c r="H111" s="17">
        <v>4786171</v>
      </c>
      <c r="J111" s="17">
        <v>-13641736</v>
      </c>
      <c r="M111" s="17">
        <v>32147</v>
      </c>
      <c r="N111" s="17">
        <v>-8567012</v>
      </c>
      <c r="Q111" s="17">
        <v>-16073</v>
      </c>
      <c r="R111" s="17">
        <v>4283552</v>
      </c>
      <c r="S111" s="39">
        <v>-41666.882696046661</v>
      </c>
    </row>
    <row r="112" spans="1:19" x14ac:dyDescent="0.2">
      <c r="A112" s="9">
        <v>94</v>
      </c>
      <c r="B112" s="8" t="s">
        <v>18</v>
      </c>
      <c r="C112" s="9">
        <v>2018</v>
      </c>
      <c r="E112" s="17">
        <v>-18427907</v>
      </c>
      <c r="G112" s="17">
        <v>51189</v>
      </c>
      <c r="H112" s="17">
        <v>4837360</v>
      </c>
      <c r="J112" s="17">
        <v>-13590547</v>
      </c>
      <c r="M112" s="17">
        <v>32147</v>
      </c>
      <c r="N112" s="17">
        <v>-8534865</v>
      </c>
      <c r="Q112" s="17">
        <v>-16073</v>
      </c>
      <c r="R112" s="17">
        <v>4267479</v>
      </c>
      <c r="S112" s="39">
        <v>-41666.882696046661</v>
      </c>
    </row>
    <row r="113" spans="1:19" x14ac:dyDescent="0.2">
      <c r="A113" s="9">
        <v>95</v>
      </c>
      <c r="B113" s="8" t="s">
        <v>19</v>
      </c>
      <c r="C113" s="9">
        <v>2018</v>
      </c>
      <c r="E113" s="17">
        <v>-18427907</v>
      </c>
      <c r="G113" s="17">
        <v>51189</v>
      </c>
      <c r="H113" s="17">
        <v>4888549</v>
      </c>
      <c r="J113" s="17">
        <v>-13539358</v>
      </c>
      <c r="M113" s="17">
        <v>32147</v>
      </c>
      <c r="N113" s="17">
        <v>-8502718</v>
      </c>
      <c r="Q113" s="17">
        <v>-16073</v>
      </c>
      <c r="R113" s="17">
        <v>4251406</v>
      </c>
      <c r="S113" s="39">
        <v>-41666.882696046661</v>
      </c>
    </row>
    <row r="114" spans="1:19" x14ac:dyDescent="0.2">
      <c r="A114" s="9">
        <v>96</v>
      </c>
      <c r="B114" s="8" t="s">
        <v>20</v>
      </c>
      <c r="C114" s="9">
        <v>2018</v>
      </c>
      <c r="E114" s="17">
        <v>-18427907</v>
      </c>
      <c r="G114" s="17">
        <v>51189</v>
      </c>
      <c r="H114" s="17">
        <v>4939738</v>
      </c>
      <c r="J114" s="17">
        <v>-13488169</v>
      </c>
      <c r="M114" s="17">
        <v>32147</v>
      </c>
      <c r="N114" s="17">
        <v>-8470571</v>
      </c>
      <c r="Q114" s="17">
        <v>-16073</v>
      </c>
      <c r="R114" s="17">
        <v>4235333</v>
      </c>
      <c r="S114" s="39">
        <v>-41666.882696046661</v>
      </c>
    </row>
    <row r="115" spans="1:19" x14ac:dyDescent="0.2">
      <c r="A115" s="9">
        <v>97</v>
      </c>
      <c r="B115" s="8" t="s">
        <v>21</v>
      </c>
      <c r="C115" s="9">
        <v>2018</v>
      </c>
      <c r="E115" s="17">
        <v>-18427907</v>
      </c>
      <c r="G115" s="17">
        <v>51189</v>
      </c>
      <c r="H115" s="17">
        <v>4990927</v>
      </c>
      <c r="J115" s="17">
        <v>-13436980</v>
      </c>
      <c r="M115" s="17">
        <v>32147</v>
      </c>
      <c r="N115" s="17">
        <v>-8438424</v>
      </c>
      <c r="Q115" s="17">
        <v>-16073</v>
      </c>
      <c r="R115" s="17">
        <v>4219260</v>
      </c>
      <c r="S115" s="39">
        <v>-41666.882696046661</v>
      </c>
    </row>
    <row r="116" spans="1:19" x14ac:dyDescent="0.2">
      <c r="A116" s="9">
        <v>98</v>
      </c>
      <c r="B116" s="8" t="s">
        <v>22</v>
      </c>
      <c r="C116" s="9">
        <v>2018</v>
      </c>
      <c r="E116" s="17">
        <v>-18427907</v>
      </c>
      <c r="G116" s="17">
        <v>51189</v>
      </c>
      <c r="H116" s="17">
        <v>5042116</v>
      </c>
      <c r="J116" s="17">
        <v>-13385791</v>
      </c>
      <c r="M116" s="17">
        <v>32147</v>
      </c>
      <c r="N116" s="17">
        <v>-8406277</v>
      </c>
      <c r="Q116" s="17">
        <v>-16073</v>
      </c>
      <c r="R116" s="17">
        <v>4203187</v>
      </c>
      <c r="S116" s="39">
        <v>-41666.882696046661</v>
      </c>
    </row>
    <row r="117" spans="1:19" x14ac:dyDescent="0.2">
      <c r="A117" s="9">
        <v>99</v>
      </c>
      <c r="B117" s="8" t="s">
        <v>23</v>
      </c>
      <c r="C117" s="9">
        <v>2018</v>
      </c>
      <c r="E117" s="17">
        <v>-18427907</v>
      </c>
      <c r="G117" s="17">
        <v>51189</v>
      </c>
      <c r="H117" s="17">
        <v>5093305</v>
      </c>
      <c r="J117" s="17">
        <v>-13334602</v>
      </c>
      <c r="M117" s="17">
        <v>32147</v>
      </c>
      <c r="N117" s="17">
        <v>-8374130</v>
      </c>
      <c r="Q117" s="17">
        <v>-16073</v>
      </c>
      <c r="R117" s="17">
        <v>4187114</v>
      </c>
      <c r="S117" s="39">
        <v>-41666.882696046661</v>
      </c>
    </row>
    <row r="118" spans="1:19" x14ac:dyDescent="0.2">
      <c r="A118" s="9">
        <v>100</v>
      </c>
      <c r="B118" s="8" t="s">
        <v>24</v>
      </c>
      <c r="C118" s="9">
        <v>2018</v>
      </c>
      <c r="E118" s="17">
        <v>-18427907</v>
      </c>
      <c r="G118" s="17">
        <v>51189</v>
      </c>
      <c r="H118" s="17">
        <v>5144494</v>
      </c>
      <c r="J118" s="17">
        <v>-13283413</v>
      </c>
      <c r="M118" s="17">
        <v>32147</v>
      </c>
      <c r="N118" s="17">
        <v>-8341983</v>
      </c>
      <c r="Q118" s="17">
        <v>-16073</v>
      </c>
      <c r="R118" s="17">
        <v>4171041</v>
      </c>
      <c r="S118" s="39">
        <v>-41666.882696046661</v>
      </c>
    </row>
    <row r="119" spans="1:19" x14ac:dyDescent="0.2">
      <c r="A119" s="9">
        <v>101</v>
      </c>
      <c r="B119" s="8" t="s">
        <v>25</v>
      </c>
      <c r="C119" s="9">
        <v>2018</v>
      </c>
      <c r="E119" s="17">
        <v>-18427907</v>
      </c>
      <c r="G119" s="17">
        <v>51189</v>
      </c>
      <c r="H119" s="17">
        <v>5195683</v>
      </c>
      <c r="J119" s="17">
        <v>-13232224</v>
      </c>
      <c r="M119" s="17">
        <v>32147</v>
      </c>
      <c r="N119" s="17">
        <v>-8309836</v>
      </c>
      <c r="Q119" s="17">
        <v>-16073</v>
      </c>
      <c r="R119" s="17">
        <v>4154968</v>
      </c>
      <c r="S119" s="39">
        <v>-41666.882696046661</v>
      </c>
    </row>
    <row r="120" spans="1:19" x14ac:dyDescent="0.2">
      <c r="A120" s="9">
        <v>102</v>
      </c>
      <c r="B120" s="8" t="s">
        <v>26</v>
      </c>
      <c r="C120" s="9">
        <v>2018</v>
      </c>
      <c r="E120" s="17">
        <v>-18427907</v>
      </c>
      <c r="G120" s="17">
        <v>51189</v>
      </c>
      <c r="H120" s="17">
        <v>5246872</v>
      </c>
      <c r="J120" s="17">
        <v>-13181035</v>
      </c>
      <c r="M120" s="17">
        <v>32147</v>
      </c>
      <c r="N120" s="17">
        <v>-8277689</v>
      </c>
      <c r="Q120" s="17">
        <v>-16073</v>
      </c>
      <c r="R120" s="17">
        <v>4138895</v>
      </c>
      <c r="S120" s="39">
        <v>-41666.882696046661</v>
      </c>
    </row>
    <row r="121" spans="1:19" x14ac:dyDescent="0.2">
      <c r="A121" s="9">
        <v>103</v>
      </c>
      <c r="B121" s="8" t="s">
        <v>27</v>
      </c>
      <c r="C121" s="9">
        <v>2018</v>
      </c>
      <c r="E121" s="17">
        <v>-18427907</v>
      </c>
      <c r="G121" s="17">
        <v>51189</v>
      </c>
      <c r="H121" s="17">
        <v>5298061</v>
      </c>
      <c r="J121" s="17">
        <v>-13129846</v>
      </c>
      <c r="M121" s="17">
        <v>32147</v>
      </c>
      <c r="N121" s="17">
        <v>-8245542</v>
      </c>
      <c r="Q121" s="17">
        <v>-16073</v>
      </c>
      <c r="R121" s="17">
        <v>4122822</v>
      </c>
      <c r="S121" s="39">
        <v>-41666.882696046661</v>
      </c>
    </row>
    <row r="122" spans="1:19" x14ac:dyDescent="0.2">
      <c r="A122" s="9">
        <v>104</v>
      </c>
      <c r="B122" s="8" t="s">
        <v>28</v>
      </c>
      <c r="C122" s="9">
        <v>2018</v>
      </c>
      <c r="E122" s="17">
        <v>-18427907</v>
      </c>
      <c r="G122" s="17">
        <v>51189</v>
      </c>
      <c r="H122" s="17">
        <v>5349250</v>
      </c>
      <c r="J122" s="17">
        <v>-13078657</v>
      </c>
      <c r="M122" s="17">
        <v>32147</v>
      </c>
      <c r="N122" s="17">
        <v>-8213395</v>
      </c>
      <c r="Q122" s="17">
        <v>-16073</v>
      </c>
      <c r="R122" s="17">
        <v>4106749</v>
      </c>
      <c r="S122" s="39">
        <v>-41666.882696046661</v>
      </c>
    </row>
    <row r="123" spans="1:19" ht="12" thickBot="1" x14ac:dyDescent="0.25">
      <c r="D123" s="65">
        <v>0</v>
      </c>
      <c r="G123" s="65">
        <v>614268</v>
      </c>
      <c r="L123" s="65">
        <v>0</v>
      </c>
      <c r="M123" s="65">
        <v>385764</v>
      </c>
      <c r="P123" s="65">
        <v>0</v>
      </c>
      <c r="Q123" s="65">
        <v>-192876</v>
      </c>
      <c r="S123" s="65">
        <v>-500002.59235255996</v>
      </c>
    </row>
    <row r="124" spans="1:19" ht="12" thickTop="1" x14ac:dyDescent="0.2"/>
    <row r="125" spans="1:19" x14ac:dyDescent="0.2">
      <c r="A125" s="9">
        <v>105</v>
      </c>
      <c r="B125" s="8" t="s">
        <v>17</v>
      </c>
      <c r="C125" s="9">
        <v>2019</v>
      </c>
      <c r="E125" s="17">
        <v>-18427907</v>
      </c>
      <c r="G125" s="17">
        <v>51189</v>
      </c>
      <c r="H125" s="17">
        <v>5400439</v>
      </c>
      <c r="J125" s="17">
        <v>-13027468</v>
      </c>
      <c r="M125" s="17">
        <v>32147</v>
      </c>
      <c r="N125" s="17">
        <v>-8181248</v>
      </c>
      <c r="Q125" s="17">
        <v>-16073</v>
      </c>
      <c r="R125" s="17">
        <v>4090676</v>
      </c>
      <c r="S125" s="39">
        <v>-41666.882696046661</v>
      </c>
    </row>
    <row r="126" spans="1:19" x14ac:dyDescent="0.2">
      <c r="A126" s="9">
        <v>106</v>
      </c>
      <c r="B126" s="8" t="s">
        <v>18</v>
      </c>
      <c r="C126" s="9">
        <v>2019</v>
      </c>
      <c r="E126" s="17">
        <v>-18427907</v>
      </c>
      <c r="G126" s="17">
        <v>51189</v>
      </c>
      <c r="H126" s="17">
        <v>5451628</v>
      </c>
      <c r="J126" s="17">
        <v>-12976279</v>
      </c>
      <c r="M126" s="17">
        <v>32147</v>
      </c>
      <c r="N126" s="17">
        <v>-8149101</v>
      </c>
      <c r="Q126" s="17">
        <v>-16073</v>
      </c>
      <c r="R126" s="17">
        <v>4074603</v>
      </c>
      <c r="S126" s="39">
        <v>-41666.882696046661</v>
      </c>
    </row>
    <row r="127" spans="1:19" x14ac:dyDescent="0.2">
      <c r="A127" s="9">
        <v>107</v>
      </c>
      <c r="B127" s="8" t="s">
        <v>19</v>
      </c>
      <c r="C127" s="9">
        <v>2019</v>
      </c>
      <c r="E127" s="17">
        <v>-18427907</v>
      </c>
      <c r="G127" s="17">
        <v>51189</v>
      </c>
      <c r="H127" s="17">
        <v>5502817</v>
      </c>
      <c r="J127" s="17">
        <v>-12925090</v>
      </c>
      <c r="M127" s="17">
        <v>32147</v>
      </c>
      <c r="N127" s="17">
        <v>-8116954</v>
      </c>
      <c r="Q127" s="17">
        <v>-16073</v>
      </c>
      <c r="R127" s="17">
        <v>4058530</v>
      </c>
      <c r="S127" s="39">
        <v>-41666.882696046661</v>
      </c>
    </row>
    <row r="128" spans="1:19" x14ac:dyDescent="0.2">
      <c r="A128" s="9">
        <v>108</v>
      </c>
      <c r="B128" s="8" t="s">
        <v>20</v>
      </c>
      <c r="C128" s="9">
        <v>2019</v>
      </c>
      <c r="E128" s="17">
        <v>-18427907</v>
      </c>
      <c r="G128" s="17">
        <v>51189</v>
      </c>
      <c r="H128" s="17">
        <v>5554006</v>
      </c>
      <c r="J128" s="17">
        <v>-12873901</v>
      </c>
      <c r="M128" s="17">
        <v>32147</v>
      </c>
      <c r="N128" s="17">
        <v>-8084807</v>
      </c>
      <c r="Q128" s="17">
        <v>-16073</v>
      </c>
      <c r="R128" s="17">
        <v>4042457</v>
      </c>
      <c r="S128" s="39">
        <v>-41666.882696046661</v>
      </c>
    </row>
    <row r="129" spans="1:19" x14ac:dyDescent="0.2">
      <c r="A129" s="9">
        <v>109</v>
      </c>
      <c r="B129" s="8" t="s">
        <v>21</v>
      </c>
      <c r="C129" s="9">
        <v>2019</v>
      </c>
      <c r="E129" s="17">
        <v>-18427907</v>
      </c>
      <c r="G129" s="17">
        <v>51189</v>
      </c>
      <c r="H129" s="17">
        <v>5605195</v>
      </c>
      <c r="J129" s="17">
        <v>-12822712</v>
      </c>
      <c r="M129" s="17">
        <v>32147</v>
      </c>
      <c r="N129" s="17">
        <v>-8052660</v>
      </c>
      <c r="Q129" s="17">
        <v>-16073</v>
      </c>
      <c r="R129" s="17">
        <v>4026384</v>
      </c>
      <c r="S129" s="39">
        <v>-41666.882696046661</v>
      </c>
    </row>
    <row r="130" spans="1:19" x14ac:dyDescent="0.2">
      <c r="A130" s="9">
        <v>110</v>
      </c>
      <c r="B130" s="8" t="s">
        <v>22</v>
      </c>
      <c r="C130" s="9">
        <v>2019</v>
      </c>
      <c r="E130" s="17">
        <v>-18427907</v>
      </c>
      <c r="G130" s="17">
        <v>51189</v>
      </c>
      <c r="H130" s="17">
        <v>5656384</v>
      </c>
      <c r="J130" s="17">
        <v>-12771523</v>
      </c>
      <c r="M130" s="17">
        <v>32147</v>
      </c>
      <c r="N130" s="17">
        <v>-8020513</v>
      </c>
      <c r="Q130" s="17">
        <v>-16073</v>
      </c>
      <c r="R130" s="17">
        <v>4010311</v>
      </c>
      <c r="S130" s="39">
        <v>-41666.882696046661</v>
      </c>
    </row>
    <row r="131" spans="1:19" x14ac:dyDescent="0.2">
      <c r="A131" s="9">
        <v>111</v>
      </c>
      <c r="B131" s="8" t="s">
        <v>23</v>
      </c>
      <c r="C131" s="9">
        <v>2019</v>
      </c>
      <c r="E131" s="17">
        <v>-18427907</v>
      </c>
      <c r="G131" s="17">
        <v>51189</v>
      </c>
      <c r="H131" s="17">
        <v>5707573</v>
      </c>
      <c r="J131" s="17">
        <v>-12720334</v>
      </c>
      <c r="M131" s="17">
        <v>32147</v>
      </c>
      <c r="N131" s="17">
        <v>-7988366</v>
      </c>
      <c r="Q131" s="17">
        <v>-16073</v>
      </c>
      <c r="R131" s="17">
        <v>3994238</v>
      </c>
      <c r="S131" s="39">
        <v>-41666.882696046661</v>
      </c>
    </row>
    <row r="132" spans="1:19" x14ac:dyDescent="0.2">
      <c r="A132" s="9">
        <v>112</v>
      </c>
      <c r="B132" s="8" t="s">
        <v>24</v>
      </c>
      <c r="C132" s="9">
        <v>2019</v>
      </c>
      <c r="E132" s="17">
        <v>-18427907</v>
      </c>
      <c r="G132" s="17">
        <v>51189</v>
      </c>
      <c r="H132" s="17">
        <v>5758762</v>
      </c>
      <c r="J132" s="17">
        <v>-12669145</v>
      </c>
      <c r="M132" s="17">
        <v>32147</v>
      </c>
      <c r="N132" s="17">
        <v>-7956219</v>
      </c>
      <c r="Q132" s="17">
        <v>-16073</v>
      </c>
      <c r="R132" s="17">
        <v>3978165</v>
      </c>
      <c r="S132" s="39">
        <v>-41666.882696046661</v>
      </c>
    </row>
    <row r="133" spans="1:19" x14ac:dyDescent="0.2">
      <c r="A133" s="9">
        <v>113</v>
      </c>
      <c r="B133" s="8" t="s">
        <v>25</v>
      </c>
      <c r="C133" s="9">
        <v>2019</v>
      </c>
      <c r="E133" s="17">
        <v>-18427907</v>
      </c>
      <c r="G133" s="17">
        <v>51189</v>
      </c>
      <c r="H133" s="17">
        <v>5809951</v>
      </c>
      <c r="J133" s="17">
        <v>-12617956</v>
      </c>
      <c r="M133" s="17">
        <v>32147</v>
      </c>
      <c r="N133" s="17">
        <v>-7924072</v>
      </c>
      <c r="Q133" s="17">
        <v>-16073</v>
      </c>
      <c r="R133" s="17">
        <v>3962092</v>
      </c>
      <c r="S133" s="39">
        <v>-41666.882696046661</v>
      </c>
    </row>
    <row r="134" spans="1:19" x14ac:dyDescent="0.2">
      <c r="A134" s="9">
        <v>114</v>
      </c>
      <c r="B134" s="8" t="s">
        <v>26</v>
      </c>
      <c r="C134" s="9">
        <v>2019</v>
      </c>
      <c r="E134" s="17">
        <v>-18427907</v>
      </c>
      <c r="G134" s="17">
        <v>51189</v>
      </c>
      <c r="H134" s="17">
        <v>5861140</v>
      </c>
      <c r="J134" s="17">
        <v>-12566767</v>
      </c>
      <c r="M134" s="17">
        <v>32147</v>
      </c>
      <c r="N134" s="17">
        <v>-7891925</v>
      </c>
      <c r="Q134" s="17">
        <v>-16073</v>
      </c>
      <c r="R134" s="17">
        <v>3946019</v>
      </c>
      <c r="S134" s="39">
        <v>-41666.882696046661</v>
      </c>
    </row>
    <row r="135" spans="1:19" x14ac:dyDescent="0.2">
      <c r="A135" s="9">
        <v>115</v>
      </c>
      <c r="B135" s="8" t="s">
        <v>27</v>
      </c>
      <c r="C135" s="9">
        <v>2019</v>
      </c>
      <c r="E135" s="17">
        <v>-18427907</v>
      </c>
      <c r="G135" s="17">
        <v>51189</v>
      </c>
      <c r="H135" s="17">
        <v>5912329</v>
      </c>
      <c r="J135" s="17">
        <v>-12515578</v>
      </c>
      <c r="M135" s="17">
        <v>32147</v>
      </c>
      <c r="N135" s="17">
        <v>-7859778</v>
      </c>
      <c r="Q135" s="17">
        <v>-16073</v>
      </c>
      <c r="R135" s="17">
        <v>3929946</v>
      </c>
      <c r="S135" s="39">
        <v>-41666.882696046661</v>
      </c>
    </row>
    <row r="136" spans="1:19" x14ac:dyDescent="0.2">
      <c r="A136" s="9">
        <v>116</v>
      </c>
      <c r="B136" s="8" t="s">
        <v>28</v>
      </c>
      <c r="C136" s="9">
        <v>2019</v>
      </c>
      <c r="E136" s="17">
        <v>-18427907</v>
      </c>
      <c r="G136" s="17">
        <v>51189</v>
      </c>
      <c r="H136" s="17">
        <v>5963518</v>
      </c>
      <c r="J136" s="17">
        <v>-12464389</v>
      </c>
      <c r="M136" s="17">
        <v>32147</v>
      </c>
      <c r="N136" s="17">
        <v>-7827631</v>
      </c>
      <c r="Q136" s="17">
        <v>-16073</v>
      </c>
      <c r="R136" s="17">
        <v>3913873</v>
      </c>
      <c r="S136" s="39">
        <v>-41666.882696046661</v>
      </c>
    </row>
    <row r="137" spans="1:19" ht="12" thickBot="1" x14ac:dyDescent="0.25">
      <c r="D137" s="65">
        <v>0</v>
      </c>
      <c r="G137" s="65">
        <v>614268</v>
      </c>
      <c r="L137" s="65">
        <v>0</v>
      </c>
      <c r="M137" s="65">
        <v>385764</v>
      </c>
      <c r="P137" s="65">
        <v>0</v>
      </c>
      <c r="Q137" s="65">
        <v>-192876</v>
      </c>
      <c r="S137" s="65">
        <v>-500002.59235255996</v>
      </c>
    </row>
    <row r="138" spans="1:19" ht="12" thickTop="1" x14ac:dyDescent="0.2"/>
    <row r="139" spans="1:19" x14ac:dyDescent="0.2">
      <c r="A139" s="9">
        <v>117</v>
      </c>
      <c r="B139" s="8" t="s">
        <v>17</v>
      </c>
      <c r="C139" s="9">
        <v>2020</v>
      </c>
      <c r="E139" s="17">
        <v>-18427907</v>
      </c>
      <c r="G139" s="17">
        <v>51189</v>
      </c>
      <c r="H139" s="17">
        <v>6014707</v>
      </c>
      <c r="J139" s="17">
        <v>-12413200</v>
      </c>
      <c r="M139" s="17">
        <v>32147</v>
      </c>
      <c r="N139" s="17">
        <v>-7795484</v>
      </c>
      <c r="Q139" s="17">
        <v>-16073</v>
      </c>
      <c r="R139" s="17">
        <v>3897800</v>
      </c>
      <c r="S139" s="39">
        <v>-41666.882696046661</v>
      </c>
    </row>
    <row r="140" spans="1:19" x14ac:dyDescent="0.2">
      <c r="A140" s="9">
        <v>118</v>
      </c>
      <c r="B140" s="8" t="s">
        <v>18</v>
      </c>
      <c r="C140" s="9">
        <v>2020</v>
      </c>
      <c r="E140" s="17">
        <v>-18427907</v>
      </c>
      <c r="G140" s="17">
        <v>51189</v>
      </c>
      <c r="H140" s="17">
        <v>6065896</v>
      </c>
      <c r="J140" s="17">
        <v>-12362011</v>
      </c>
      <c r="M140" s="17">
        <v>32147</v>
      </c>
      <c r="N140" s="17">
        <v>-7763337</v>
      </c>
      <c r="Q140" s="17">
        <v>-16073</v>
      </c>
      <c r="R140" s="17">
        <v>3881727</v>
      </c>
      <c r="S140" s="39">
        <v>-41666.882696046661</v>
      </c>
    </row>
    <row r="141" spans="1:19" x14ac:dyDescent="0.2">
      <c r="A141" s="9">
        <v>119</v>
      </c>
      <c r="B141" s="8" t="s">
        <v>19</v>
      </c>
      <c r="C141" s="9">
        <v>2020</v>
      </c>
      <c r="E141" s="17">
        <v>-18427907</v>
      </c>
      <c r="G141" s="17">
        <v>51189</v>
      </c>
      <c r="H141" s="17">
        <v>6117085</v>
      </c>
      <c r="J141" s="17">
        <v>-12310822</v>
      </c>
      <c r="M141" s="17">
        <v>32147</v>
      </c>
      <c r="N141" s="17">
        <v>-7731190</v>
      </c>
      <c r="Q141" s="17">
        <v>-16073</v>
      </c>
      <c r="R141" s="17">
        <v>3865654</v>
      </c>
      <c r="S141" s="39">
        <v>-41666.882696046661</v>
      </c>
    </row>
    <row r="142" spans="1:19" x14ac:dyDescent="0.2">
      <c r="A142" s="9">
        <v>120</v>
      </c>
      <c r="B142" s="8" t="s">
        <v>20</v>
      </c>
      <c r="C142" s="9">
        <v>2020</v>
      </c>
      <c r="E142" s="17">
        <v>-18427907</v>
      </c>
      <c r="G142" s="17">
        <v>51189</v>
      </c>
      <c r="H142" s="17">
        <v>6168274</v>
      </c>
      <c r="J142" s="17">
        <v>-12259633</v>
      </c>
      <c r="M142" s="17">
        <v>32147</v>
      </c>
      <c r="N142" s="17">
        <v>-7699043</v>
      </c>
      <c r="Q142" s="17">
        <v>-16073</v>
      </c>
      <c r="R142" s="17">
        <v>3849581</v>
      </c>
      <c r="S142" s="39">
        <v>-41666.882696046661</v>
      </c>
    </row>
    <row r="143" spans="1:19" x14ac:dyDescent="0.2">
      <c r="A143" s="9">
        <v>121</v>
      </c>
      <c r="B143" s="8" t="s">
        <v>21</v>
      </c>
      <c r="C143" s="9">
        <v>2020</v>
      </c>
      <c r="E143" s="17">
        <v>-18427907</v>
      </c>
      <c r="G143" s="17">
        <v>51189</v>
      </c>
      <c r="H143" s="17">
        <v>6219463</v>
      </c>
      <c r="J143" s="17">
        <v>-12208444</v>
      </c>
      <c r="M143" s="17">
        <v>32147</v>
      </c>
      <c r="N143" s="17">
        <v>-7666896</v>
      </c>
      <c r="Q143" s="17">
        <v>-16073</v>
      </c>
      <c r="R143" s="17">
        <v>3833508</v>
      </c>
      <c r="S143" s="39">
        <v>-41666.882696046661</v>
      </c>
    </row>
    <row r="144" spans="1:19" x14ac:dyDescent="0.2">
      <c r="A144" s="9">
        <v>122</v>
      </c>
      <c r="B144" s="8" t="s">
        <v>22</v>
      </c>
      <c r="C144" s="9">
        <v>2020</v>
      </c>
      <c r="E144" s="17">
        <v>-18427907</v>
      </c>
      <c r="G144" s="17">
        <v>51189</v>
      </c>
      <c r="H144" s="17">
        <v>6270652</v>
      </c>
      <c r="J144" s="17">
        <v>-12157255</v>
      </c>
      <c r="M144" s="17">
        <v>32147</v>
      </c>
      <c r="N144" s="17">
        <v>-7634749</v>
      </c>
      <c r="Q144" s="17">
        <v>-16073</v>
      </c>
      <c r="R144" s="17">
        <v>3817435</v>
      </c>
      <c r="S144" s="39">
        <v>-41666.882696046661</v>
      </c>
    </row>
    <row r="145" spans="1:19" x14ac:dyDescent="0.2">
      <c r="A145" s="9">
        <v>123</v>
      </c>
      <c r="B145" s="8" t="s">
        <v>23</v>
      </c>
      <c r="C145" s="9">
        <v>2020</v>
      </c>
      <c r="E145" s="17">
        <v>-18427907</v>
      </c>
      <c r="G145" s="17">
        <v>51189</v>
      </c>
      <c r="H145" s="17">
        <v>6321841</v>
      </c>
      <c r="J145" s="17">
        <v>-12106066</v>
      </c>
      <c r="M145" s="17">
        <v>32147</v>
      </c>
      <c r="N145" s="17">
        <v>-7602602</v>
      </c>
      <c r="Q145" s="17">
        <v>-16073</v>
      </c>
      <c r="R145" s="17">
        <v>3801362</v>
      </c>
      <c r="S145" s="39">
        <v>-41666.882696046661</v>
      </c>
    </row>
    <row r="146" spans="1:19" x14ac:dyDescent="0.2">
      <c r="A146" s="9">
        <v>124</v>
      </c>
      <c r="B146" s="8" t="s">
        <v>24</v>
      </c>
      <c r="C146" s="9">
        <v>2020</v>
      </c>
      <c r="E146" s="17">
        <v>-18427907</v>
      </c>
      <c r="G146" s="17">
        <v>51189</v>
      </c>
      <c r="H146" s="17">
        <v>6373030</v>
      </c>
      <c r="J146" s="17">
        <v>-12054877</v>
      </c>
      <c r="M146" s="17">
        <v>32147</v>
      </c>
      <c r="N146" s="17">
        <v>-7570455</v>
      </c>
      <c r="Q146" s="17">
        <v>-16073</v>
      </c>
      <c r="R146" s="17">
        <v>3785289</v>
      </c>
      <c r="S146" s="39">
        <v>-41666.882696046661</v>
      </c>
    </row>
    <row r="147" spans="1:19" x14ac:dyDescent="0.2">
      <c r="A147" s="9">
        <v>125</v>
      </c>
      <c r="B147" s="8" t="s">
        <v>25</v>
      </c>
      <c r="C147" s="9">
        <v>2020</v>
      </c>
      <c r="E147" s="17">
        <v>-18427907</v>
      </c>
      <c r="G147" s="17">
        <v>51189</v>
      </c>
      <c r="H147" s="17">
        <v>6424219</v>
      </c>
      <c r="J147" s="17">
        <v>-12003688</v>
      </c>
      <c r="M147" s="17">
        <v>32147</v>
      </c>
      <c r="N147" s="17">
        <v>-7538308</v>
      </c>
      <c r="Q147" s="17">
        <v>-16073</v>
      </c>
      <c r="R147" s="17">
        <v>3769216</v>
      </c>
      <c r="S147" s="39">
        <v>-41666.882696046661</v>
      </c>
    </row>
    <row r="148" spans="1:19" x14ac:dyDescent="0.2">
      <c r="A148" s="9">
        <v>126</v>
      </c>
      <c r="B148" s="8" t="s">
        <v>26</v>
      </c>
      <c r="C148" s="9">
        <v>2020</v>
      </c>
      <c r="E148" s="17">
        <v>-18427907</v>
      </c>
      <c r="G148" s="17">
        <v>51189</v>
      </c>
      <c r="H148" s="17">
        <v>6475408</v>
      </c>
      <c r="J148" s="17">
        <v>-11952499</v>
      </c>
      <c r="M148" s="17">
        <v>32147</v>
      </c>
      <c r="N148" s="17">
        <v>-7506161</v>
      </c>
      <c r="Q148" s="17">
        <v>-16073</v>
      </c>
      <c r="R148" s="17">
        <v>3753143</v>
      </c>
      <c r="S148" s="39">
        <v>-41666.882696046661</v>
      </c>
    </row>
    <row r="149" spans="1:19" x14ac:dyDescent="0.2">
      <c r="A149" s="9">
        <v>127</v>
      </c>
      <c r="B149" s="8" t="s">
        <v>27</v>
      </c>
      <c r="C149" s="9">
        <v>2020</v>
      </c>
      <c r="E149" s="17">
        <v>-18427907</v>
      </c>
      <c r="G149" s="17">
        <v>51189</v>
      </c>
      <c r="H149" s="17">
        <v>6526597</v>
      </c>
      <c r="J149" s="17">
        <v>-11901310</v>
      </c>
      <c r="M149" s="17">
        <v>32147</v>
      </c>
      <c r="N149" s="17">
        <v>-7474014</v>
      </c>
      <c r="Q149" s="17">
        <v>-16073</v>
      </c>
      <c r="R149" s="17">
        <v>3737070</v>
      </c>
      <c r="S149" s="39">
        <v>-41666.882696046661</v>
      </c>
    </row>
    <row r="150" spans="1:19" x14ac:dyDescent="0.2">
      <c r="A150" s="9">
        <v>128</v>
      </c>
      <c r="B150" s="8" t="s">
        <v>28</v>
      </c>
      <c r="C150" s="9">
        <v>2020</v>
      </c>
      <c r="E150" s="17">
        <v>-18427907</v>
      </c>
      <c r="G150" s="17">
        <v>51189</v>
      </c>
      <c r="H150" s="17">
        <v>6577786</v>
      </c>
      <c r="J150" s="17">
        <v>-11850121</v>
      </c>
      <c r="M150" s="17">
        <v>32147</v>
      </c>
      <c r="N150" s="17">
        <v>-7441867</v>
      </c>
      <c r="Q150" s="17">
        <v>-16073</v>
      </c>
      <c r="R150" s="17">
        <v>3720997</v>
      </c>
      <c r="S150" s="39">
        <v>-41666.882696046661</v>
      </c>
    </row>
    <row r="151" spans="1:19" ht="12" thickBot="1" x14ac:dyDescent="0.25">
      <c r="D151" s="65">
        <v>0</v>
      </c>
      <c r="G151" s="65">
        <v>614268</v>
      </c>
      <c r="L151" s="65">
        <v>0</v>
      </c>
      <c r="M151" s="65">
        <v>385764</v>
      </c>
      <c r="P151" s="65">
        <v>0</v>
      </c>
      <c r="Q151" s="65">
        <v>-192876</v>
      </c>
      <c r="S151" s="65">
        <v>-500002.59235255996</v>
      </c>
    </row>
    <row r="152" spans="1:19" ht="12" thickTop="1" x14ac:dyDescent="0.2"/>
    <row r="153" spans="1:19" x14ac:dyDescent="0.2">
      <c r="A153" s="9">
        <v>129</v>
      </c>
      <c r="B153" s="8" t="s">
        <v>17</v>
      </c>
      <c r="C153" s="9">
        <v>2021</v>
      </c>
      <c r="E153" s="17">
        <v>-18427907</v>
      </c>
      <c r="G153" s="17">
        <v>51189</v>
      </c>
      <c r="H153" s="17">
        <v>6628975</v>
      </c>
      <c r="J153" s="17">
        <v>-11798932</v>
      </c>
      <c r="M153" s="17">
        <v>32147</v>
      </c>
      <c r="N153" s="17">
        <v>-7409720</v>
      </c>
      <c r="Q153" s="17">
        <v>-16073</v>
      </c>
      <c r="R153" s="17">
        <v>3704924</v>
      </c>
    </row>
    <row r="154" spans="1:19" x14ac:dyDescent="0.2">
      <c r="A154" s="9">
        <v>130</v>
      </c>
      <c r="B154" s="8" t="s">
        <v>18</v>
      </c>
      <c r="C154" s="9">
        <v>2021</v>
      </c>
      <c r="E154" s="17">
        <v>-18427907</v>
      </c>
      <c r="G154" s="17">
        <v>51189</v>
      </c>
      <c r="H154" s="17">
        <v>6680164</v>
      </c>
      <c r="J154" s="17">
        <v>-11747743</v>
      </c>
      <c r="M154" s="17">
        <v>32147</v>
      </c>
      <c r="N154" s="17">
        <v>-7377573</v>
      </c>
      <c r="Q154" s="17">
        <v>-16073</v>
      </c>
      <c r="R154" s="17">
        <v>3688851</v>
      </c>
    </row>
    <row r="155" spans="1:19" x14ac:dyDescent="0.2">
      <c r="A155" s="9">
        <v>131</v>
      </c>
      <c r="B155" s="8" t="s">
        <v>19</v>
      </c>
      <c r="C155" s="9">
        <v>2021</v>
      </c>
      <c r="E155" s="17">
        <v>-18427907</v>
      </c>
      <c r="G155" s="17">
        <v>51189</v>
      </c>
      <c r="H155" s="17">
        <v>6731353</v>
      </c>
      <c r="J155" s="17">
        <v>-11696554</v>
      </c>
      <c r="M155" s="17">
        <v>32147</v>
      </c>
      <c r="N155" s="17">
        <v>-7345426</v>
      </c>
      <c r="Q155" s="17">
        <v>-16073</v>
      </c>
      <c r="R155" s="17">
        <v>3672778</v>
      </c>
    </row>
    <row r="156" spans="1:19" x14ac:dyDescent="0.2">
      <c r="A156" s="9">
        <v>132</v>
      </c>
      <c r="B156" s="8" t="s">
        <v>20</v>
      </c>
      <c r="C156" s="9">
        <v>2021</v>
      </c>
      <c r="E156" s="17">
        <v>-18427907</v>
      </c>
      <c r="G156" s="17">
        <v>51189</v>
      </c>
      <c r="H156" s="17">
        <v>6782542</v>
      </c>
      <c r="J156" s="17">
        <v>-11645365</v>
      </c>
      <c r="M156" s="17">
        <v>32147</v>
      </c>
      <c r="N156" s="17">
        <v>-7313279</v>
      </c>
      <c r="Q156" s="17">
        <v>-16073</v>
      </c>
      <c r="R156" s="17">
        <v>3656705</v>
      </c>
    </row>
    <row r="157" spans="1:19" x14ac:dyDescent="0.2">
      <c r="A157" s="9">
        <v>133</v>
      </c>
      <c r="B157" s="8" t="s">
        <v>21</v>
      </c>
      <c r="C157" s="9">
        <v>2021</v>
      </c>
      <c r="E157" s="17">
        <v>-18427907</v>
      </c>
      <c r="G157" s="17">
        <v>51189</v>
      </c>
      <c r="H157" s="17">
        <v>6833731</v>
      </c>
      <c r="J157" s="17">
        <v>-11594176</v>
      </c>
      <c r="M157" s="17">
        <v>32147</v>
      </c>
      <c r="N157" s="17">
        <v>-7281132</v>
      </c>
      <c r="Q157" s="17">
        <v>-16073</v>
      </c>
      <c r="R157" s="17">
        <v>3640632</v>
      </c>
    </row>
    <row r="158" spans="1:19" x14ac:dyDescent="0.2">
      <c r="A158" s="9">
        <v>134</v>
      </c>
      <c r="B158" s="8" t="s">
        <v>22</v>
      </c>
      <c r="C158" s="9">
        <v>2021</v>
      </c>
      <c r="E158" s="17">
        <v>-18427907</v>
      </c>
      <c r="G158" s="17">
        <v>51189</v>
      </c>
      <c r="H158" s="17">
        <v>6884920</v>
      </c>
      <c r="J158" s="17">
        <v>-11542987</v>
      </c>
      <c r="M158" s="17">
        <v>32147</v>
      </c>
      <c r="N158" s="17">
        <v>-7248985</v>
      </c>
      <c r="Q158" s="17">
        <v>-16073</v>
      </c>
      <c r="R158" s="17">
        <v>3624559</v>
      </c>
    </row>
    <row r="159" spans="1:19" x14ac:dyDescent="0.2">
      <c r="A159" s="9">
        <v>135</v>
      </c>
      <c r="B159" s="8" t="s">
        <v>23</v>
      </c>
      <c r="C159" s="9">
        <v>2021</v>
      </c>
      <c r="E159" s="17">
        <v>-18427907</v>
      </c>
      <c r="G159" s="17">
        <v>51189</v>
      </c>
      <c r="H159" s="17">
        <v>6936109</v>
      </c>
      <c r="J159" s="17">
        <v>-11491798</v>
      </c>
      <c r="M159" s="17">
        <v>32147</v>
      </c>
      <c r="N159" s="17">
        <v>-7216838</v>
      </c>
      <c r="Q159" s="17">
        <v>-16073</v>
      </c>
      <c r="R159" s="17">
        <v>3608486</v>
      </c>
    </row>
    <row r="160" spans="1:19" x14ac:dyDescent="0.2">
      <c r="A160" s="9">
        <v>136</v>
      </c>
      <c r="B160" s="8" t="s">
        <v>24</v>
      </c>
      <c r="C160" s="9">
        <v>2021</v>
      </c>
      <c r="E160" s="17">
        <v>-18427907</v>
      </c>
      <c r="G160" s="17">
        <v>51189</v>
      </c>
      <c r="H160" s="17">
        <v>6987298</v>
      </c>
      <c r="J160" s="17">
        <v>-11440609</v>
      </c>
      <c r="M160" s="17">
        <v>32147</v>
      </c>
      <c r="N160" s="17">
        <v>-7184691</v>
      </c>
      <c r="Q160" s="17">
        <v>-16073</v>
      </c>
      <c r="R160" s="17">
        <v>3592413</v>
      </c>
    </row>
    <row r="161" spans="1:18" x14ac:dyDescent="0.2">
      <c r="A161" s="9">
        <v>137</v>
      </c>
      <c r="B161" s="8" t="s">
        <v>25</v>
      </c>
      <c r="C161" s="9">
        <v>2021</v>
      </c>
      <c r="E161" s="17">
        <v>-18427907</v>
      </c>
      <c r="G161" s="17">
        <v>51189</v>
      </c>
      <c r="H161" s="17">
        <v>7038487</v>
      </c>
      <c r="J161" s="17">
        <v>-11389420</v>
      </c>
      <c r="M161" s="17">
        <v>32147</v>
      </c>
      <c r="N161" s="17">
        <v>-7152544</v>
      </c>
      <c r="Q161" s="17">
        <v>-16073</v>
      </c>
      <c r="R161" s="17">
        <v>3576340</v>
      </c>
    </row>
    <row r="162" spans="1:18" x14ac:dyDescent="0.2">
      <c r="A162" s="9">
        <v>138</v>
      </c>
      <c r="B162" s="8" t="s">
        <v>26</v>
      </c>
      <c r="C162" s="9">
        <v>2021</v>
      </c>
      <c r="E162" s="17">
        <v>-18427907</v>
      </c>
      <c r="G162" s="17">
        <v>51189</v>
      </c>
      <c r="H162" s="17">
        <v>7089676</v>
      </c>
      <c r="J162" s="17">
        <v>-11338231</v>
      </c>
      <c r="M162" s="17">
        <v>32147</v>
      </c>
      <c r="N162" s="17">
        <v>-7120397</v>
      </c>
      <c r="Q162" s="17">
        <v>-16073</v>
      </c>
      <c r="R162" s="17">
        <v>3560267</v>
      </c>
    </row>
    <row r="163" spans="1:18" x14ac:dyDescent="0.2">
      <c r="A163" s="9">
        <v>139</v>
      </c>
      <c r="B163" s="8" t="s">
        <v>27</v>
      </c>
      <c r="C163" s="9">
        <v>2021</v>
      </c>
      <c r="E163" s="17">
        <v>-18427907</v>
      </c>
      <c r="G163" s="17">
        <v>51189</v>
      </c>
      <c r="H163" s="17">
        <v>7140865</v>
      </c>
      <c r="J163" s="17">
        <v>-11287042</v>
      </c>
      <c r="M163" s="17">
        <v>32147</v>
      </c>
      <c r="N163" s="17">
        <v>-7088250</v>
      </c>
      <c r="Q163" s="17">
        <v>-16073</v>
      </c>
      <c r="R163" s="17">
        <v>3544194</v>
      </c>
    </row>
    <row r="164" spans="1:18" x14ac:dyDescent="0.2">
      <c r="A164" s="9">
        <v>140</v>
      </c>
      <c r="B164" s="8" t="s">
        <v>28</v>
      </c>
      <c r="C164" s="9">
        <v>2021</v>
      </c>
      <c r="E164" s="17">
        <v>-18427907</v>
      </c>
      <c r="G164" s="17">
        <v>51189</v>
      </c>
      <c r="H164" s="17">
        <v>7192054</v>
      </c>
      <c r="J164" s="17">
        <v>-11235853</v>
      </c>
      <c r="M164" s="17">
        <v>32147</v>
      </c>
      <c r="N164" s="17">
        <v>-7056103</v>
      </c>
      <c r="Q164" s="17">
        <v>-16073</v>
      </c>
      <c r="R164" s="17">
        <v>3528121</v>
      </c>
    </row>
    <row r="165" spans="1:18" ht="12" thickBot="1" x14ac:dyDescent="0.25">
      <c r="D165" s="65">
        <v>0</v>
      </c>
      <c r="G165" s="65">
        <v>614268</v>
      </c>
      <c r="L165" s="65">
        <v>0</v>
      </c>
      <c r="M165" s="65">
        <v>385764</v>
      </c>
      <c r="P165" s="65">
        <v>0</v>
      </c>
      <c r="Q165" s="65">
        <v>-192876</v>
      </c>
    </row>
    <row r="166" spans="1:18" ht="12" thickTop="1" x14ac:dyDescent="0.2"/>
    <row r="167" spans="1:18" x14ac:dyDescent="0.2">
      <c r="A167" s="9">
        <v>141</v>
      </c>
      <c r="B167" s="8" t="s">
        <v>17</v>
      </c>
      <c r="C167" s="9">
        <v>2022</v>
      </c>
      <c r="E167" s="17">
        <v>-18427907</v>
      </c>
      <c r="G167" s="17">
        <v>51189</v>
      </c>
      <c r="H167" s="17">
        <v>7243243</v>
      </c>
      <c r="J167" s="17">
        <v>-11184664</v>
      </c>
      <c r="M167" s="17">
        <v>32147</v>
      </c>
      <c r="N167" s="17">
        <v>-7023956</v>
      </c>
      <c r="Q167" s="17">
        <v>-16073</v>
      </c>
      <c r="R167" s="17">
        <v>3512048</v>
      </c>
    </row>
    <row r="168" spans="1:18" x14ac:dyDescent="0.2">
      <c r="A168" s="9">
        <v>142</v>
      </c>
      <c r="B168" s="8" t="s">
        <v>18</v>
      </c>
      <c r="C168" s="9">
        <v>2022</v>
      </c>
      <c r="E168" s="17">
        <v>-18427907</v>
      </c>
      <c r="G168" s="17">
        <v>51189</v>
      </c>
      <c r="H168" s="17">
        <v>7294432</v>
      </c>
      <c r="J168" s="17">
        <v>-11133475</v>
      </c>
      <c r="M168" s="17">
        <v>32147</v>
      </c>
      <c r="N168" s="17">
        <v>-6991809</v>
      </c>
      <c r="Q168" s="17">
        <v>-16073</v>
      </c>
      <c r="R168" s="17">
        <v>3495975</v>
      </c>
    </row>
    <row r="169" spans="1:18" x14ac:dyDescent="0.2">
      <c r="A169" s="9">
        <v>143</v>
      </c>
      <c r="B169" s="8" t="s">
        <v>19</v>
      </c>
      <c r="C169" s="9">
        <v>2022</v>
      </c>
      <c r="E169" s="17">
        <v>-18427907</v>
      </c>
      <c r="G169" s="17">
        <v>51189</v>
      </c>
      <c r="H169" s="17">
        <v>7345621</v>
      </c>
      <c r="J169" s="17">
        <v>-11082286</v>
      </c>
      <c r="M169" s="17">
        <v>32147</v>
      </c>
      <c r="N169" s="17">
        <v>-6959662</v>
      </c>
      <c r="Q169" s="17">
        <v>-16073</v>
      </c>
      <c r="R169" s="17">
        <v>3479902</v>
      </c>
    </row>
    <row r="170" spans="1:18" x14ac:dyDescent="0.2">
      <c r="A170" s="9">
        <v>144</v>
      </c>
      <c r="B170" s="8" t="s">
        <v>20</v>
      </c>
      <c r="C170" s="9">
        <v>2022</v>
      </c>
      <c r="E170" s="17">
        <v>-18427907</v>
      </c>
      <c r="G170" s="17">
        <v>51189</v>
      </c>
      <c r="H170" s="17">
        <v>7396810</v>
      </c>
      <c r="J170" s="17">
        <v>-11031097</v>
      </c>
      <c r="M170" s="17">
        <v>32147</v>
      </c>
      <c r="N170" s="17">
        <v>-6927515</v>
      </c>
      <c r="Q170" s="17">
        <v>-16073</v>
      </c>
      <c r="R170" s="17">
        <v>3463829</v>
      </c>
    </row>
    <row r="171" spans="1:18" x14ac:dyDescent="0.2">
      <c r="A171" s="9">
        <v>145</v>
      </c>
      <c r="B171" s="8" t="s">
        <v>21</v>
      </c>
      <c r="C171" s="9">
        <v>2022</v>
      </c>
      <c r="E171" s="17">
        <v>-18427907</v>
      </c>
      <c r="G171" s="17">
        <v>51189</v>
      </c>
      <c r="H171" s="17">
        <v>7447999</v>
      </c>
      <c r="J171" s="17">
        <v>-10979908</v>
      </c>
      <c r="M171" s="17">
        <v>32147</v>
      </c>
      <c r="N171" s="17">
        <v>-6895368</v>
      </c>
      <c r="Q171" s="17">
        <v>-16073</v>
      </c>
      <c r="R171" s="17">
        <v>3447756</v>
      </c>
    </row>
    <row r="172" spans="1:18" x14ac:dyDescent="0.2">
      <c r="A172" s="9">
        <v>146</v>
      </c>
      <c r="B172" s="8" t="s">
        <v>22</v>
      </c>
      <c r="C172" s="9">
        <v>2022</v>
      </c>
      <c r="E172" s="17">
        <v>-18427907</v>
      </c>
      <c r="G172" s="17">
        <v>51189</v>
      </c>
      <c r="H172" s="17">
        <v>7499188</v>
      </c>
      <c r="J172" s="17">
        <v>-10928719</v>
      </c>
      <c r="M172" s="17">
        <v>32147</v>
      </c>
      <c r="N172" s="17">
        <v>-6863221</v>
      </c>
      <c r="Q172" s="17">
        <v>-16073</v>
      </c>
      <c r="R172" s="17">
        <v>3431683</v>
      </c>
    </row>
    <row r="173" spans="1:18" x14ac:dyDescent="0.2">
      <c r="A173" s="9">
        <v>147</v>
      </c>
      <c r="B173" s="8" t="s">
        <v>23</v>
      </c>
      <c r="C173" s="9">
        <v>2022</v>
      </c>
      <c r="E173" s="17">
        <v>-18427907</v>
      </c>
      <c r="G173" s="17">
        <v>51189</v>
      </c>
      <c r="H173" s="17">
        <v>7550377</v>
      </c>
      <c r="J173" s="17">
        <v>-10877530</v>
      </c>
      <c r="M173" s="17">
        <v>32147</v>
      </c>
      <c r="N173" s="17">
        <v>-6831074</v>
      </c>
      <c r="Q173" s="17">
        <v>-16073</v>
      </c>
      <c r="R173" s="17">
        <v>3415610</v>
      </c>
    </row>
    <row r="174" spans="1:18" x14ac:dyDescent="0.2">
      <c r="A174" s="9">
        <v>148</v>
      </c>
      <c r="B174" s="8" t="s">
        <v>24</v>
      </c>
      <c r="C174" s="9">
        <v>2022</v>
      </c>
      <c r="E174" s="17">
        <v>-18427907</v>
      </c>
      <c r="G174" s="17">
        <v>51189</v>
      </c>
      <c r="H174" s="17">
        <v>7601566</v>
      </c>
      <c r="J174" s="17">
        <v>-10826341</v>
      </c>
      <c r="M174" s="17">
        <v>32147</v>
      </c>
      <c r="N174" s="17">
        <v>-6798927</v>
      </c>
      <c r="Q174" s="17">
        <v>-16073</v>
      </c>
      <c r="R174" s="17">
        <v>3399537</v>
      </c>
    </row>
    <row r="175" spans="1:18" x14ac:dyDescent="0.2">
      <c r="A175" s="9">
        <v>149</v>
      </c>
      <c r="B175" s="8" t="s">
        <v>25</v>
      </c>
      <c r="C175" s="9">
        <v>2022</v>
      </c>
      <c r="E175" s="17">
        <v>-18427907</v>
      </c>
      <c r="G175" s="17">
        <v>51189</v>
      </c>
      <c r="H175" s="17">
        <v>7652755</v>
      </c>
      <c r="J175" s="17">
        <v>-10775152</v>
      </c>
      <c r="M175" s="17">
        <v>32147</v>
      </c>
      <c r="N175" s="17">
        <v>-6766780</v>
      </c>
      <c r="Q175" s="17">
        <v>-16073</v>
      </c>
      <c r="R175" s="17">
        <v>3383464</v>
      </c>
    </row>
    <row r="176" spans="1:18" x14ac:dyDescent="0.2">
      <c r="A176" s="9">
        <v>150</v>
      </c>
      <c r="B176" s="8" t="s">
        <v>26</v>
      </c>
      <c r="C176" s="9">
        <v>2022</v>
      </c>
      <c r="E176" s="17">
        <v>-18427907</v>
      </c>
      <c r="G176" s="17">
        <v>51189</v>
      </c>
      <c r="H176" s="17">
        <v>7703944</v>
      </c>
      <c r="J176" s="17">
        <v>-10723963</v>
      </c>
      <c r="M176" s="17">
        <v>32147</v>
      </c>
      <c r="N176" s="17">
        <v>-6734633</v>
      </c>
      <c r="Q176" s="17">
        <v>-16073</v>
      </c>
      <c r="R176" s="17">
        <v>3367391</v>
      </c>
    </row>
    <row r="177" spans="1:18" x14ac:dyDescent="0.2">
      <c r="A177" s="9">
        <v>151</v>
      </c>
      <c r="B177" s="8" t="s">
        <v>27</v>
      </c>
      <c r="C177" s="9">
        <v>2022</v>
      </c>
      <c r="E177" s="17">
        <v>-18427907</v>
      </c>
      <c r="G177" s="17">
        <v>51189</v>
      </c>
      <c r="H177" s="17">
        <v>7755133</v>
      </c>
      <c r="J177" s="17">
        <v>-10672774</v>
      </c>
      <c r="M177" s="17">
        <v>32147</v>
      </c>
      <c r="N177" s="17">
        <v>-6702486</v>
      </c>
      <c r="Q177" s="17">
        <v>-16073</v>
      </c>
      <c r="R177" s="17">
        <v>3351318</v>
      </c>
    </row>
    <row r="178" spans="1:18" x14ac:dyDescent="0.2">
      <c r="A178" s="9">
        <v>152</v>
      </c>
      <c r="B178" s="8" t="s">
        <v>28</v>
      </c>
      <c r="C178" s="9">
        <v>2022</v>
      </c>
      <c r="E178" s="17">
        <v>-18427907</v>
      </c>
      <c r="G178" s="17">
        <v>51189</v>
      </c>
      <c r="H178" s="17">
        <v>7806322</v>
      </c>
      <c r="J178" s="17">
        <v>-10621585</v>
      </c>
      <c r="M178" s="17">
        <v>32147</v>
      </c>
      <c r="N178" s="17">
        <v>-6670339</v>
      </c>
      <c r="Q178" s="17">
        <v>-16073</v>
      </c>
      <c r="R178" s="17">
        <v>3335245</v>
      </c>
    </row>
    <row r="179" spans="1:18" ht="12" thickBot="1" x14ac:dyDescent="0.25">
      <c r="D179" s="65">
        <v>0</v>
      </c>
      <c r="G179" s="65">
        <v>614268</v>
      </c>
      <c r="L179" s="65">
        <v>0</v>
      </c>
      <c r="M179" s="65">
        <v>385764</v>
      </c>
      <c r="P179" s="65">
        <v>0</v>
      </c>
      <c r="Q179" s="65">
        <v>-192876</v>
      </c>
    </row>
    <row r="180" spans="1:18" ht="12" thickTop="1" x14ac:dyDescent="0.2"/>
    <row r="181" spans="1:18" x14ac:dyDescent="0.2">
      <c r="A181" s="9">
        <v>153</v>
      </c>
      <c r="B181" s="8" t="s">
        <v>17</v>
      </c>
      <c r="C181" s="9">
        <v>2023</v>
      </c>
      <c r="E181" s="17">
        <v>-18427907</v>
      </c>
      <c r="G181" s="17">
        <v>51189</v>
      </c>
      <c r="H181" s="17">
        <v>7857511</v>
      </c>
      <c r="J181" s="17">
        <v>-10570396</v>
      </c>
      <c r="M181" s="17">
        <v>32147</v>
      </c>
      <c r="N181" s="17">
        <v>-6638192</v>
      </c>
      <c r="Q181" s="17">
        <v>-16073</v>
      </c>
      <c r="R181" s="17">
        <v>3319172</v>
      </c>
    </row>
    <row r="182" spans="1:18" x14ac:dyDescent="0.2">
      <c r="A182" s="9">
        <v>154</v>
      </c>
      <c r="B182" s="8" t="s">
        <v>18</v>
      </c>
      <c r="C182" s="9">
        <v>2023</v>
      </c>
      <c r="E182" s="17">
        <v>-18427907</v>
      </c>
      <c r="G182" s="17">
        <v>51189</v>
      </c>
      <c r="H182" s="17">
        <v>7908700</v>
      </c>
      <c r="J182" s="17">
        <v>-10519207</v>
      </c>
      <c r="M182" s="17">
        <v>32147</v>
      </c>
      <c r="N182" s="17">
        <v>-6606045</v>
      </c>
      <c r="Q182" s="17">
        <v>-16073</v>
      </c>
      <c r="R182" s="17">
        <v>3303099</v>
      </c>
    </row>
    <row r="183" spans="1:18" x14ac:dyDescent="0.2">
      <c r="A183" s="9">
        <v>155</v>
      </c>
      <c r="B183" s="8" t="s">
        <v>19</v>
      </c>
      <c r="C183" s="9">
        <v>2023</v>
      </c>
      <c r="E183" s="17">
        <v>-18427907</v>
      </c>
      <c r="G183" s="17">
        <v>51189</v>
      </c>
      <c r="H183" s="17">
        <v>7959889</v>
      </c>
      <c r="J183" s="17">
        <v>-10468018</v>
      </c>
      <c r="M183" s="17">
        <v>32147</v>
      </c>
      <c r="N183" s="17">
        <v>-6573898</v>
      </c>
      <c r="Q183" s="17">
        <v>-16073</v>
      </c>
      <c r="R183" s="17">
        <v>3287026</v>
      </c>
    </row>
    <row r="184" spans="1:18" x14ac:dyDescent="0.2">
      <c r="A184" s="9">
        <v>156</v>
      </c>
      <c r="B184" s="8" t="s">
        <v>20</v>
      </c>
      <c r="C184" s="9">
        <v>2023</v>
      </c>
      <c r="E184" s="17">
        <v>-18427907</v>
      </c>
      <c r="G184" s="17">
        <v>51189</v>
      </c>
      <c r="H184" s="17">
        <v>8011078</v>
      </c>
      <c r="J184" s="17">
        <v>-10416829</v>
      </c>
      <c r="M184" s="17">
        <v>32147</v>
      </c>
      <c r="N184" s="17">
        <v>-6541751</v>
      </c>
      <c r="Q184" s="17">
        <v>-16073</v>
      </c>
      <c r="R184" s="17">
        <v>3270953</v>
      </c>
    </row>
    <row r="185" spans="1:18" x14ac:dyDescent="0.2">
      <c r="A185" s="9">
        <v>157</v>
      </c>
      <c r="B185" s="8" t="s">
        <v>21</v>
      </c>
      <c r="C185" s="9">
        <v>2023</v>
      </c>
      <c r="E185" s="17">
        <v>-18427907</v>
      </c>
      <c r="G185" s="17">
        <v>51189</v>
      </c>
      <c r="H185" s="17">
        <v>8062267</v>
      </c>
      <c r="J185" s="17">
        <v>-10365640</v>
      </c>
      <c r="M185" s="17">
        <v>32147</v>
      </c>
      <c r="N185" s="17">
        <v>-6509604</v>
      </c>
      <c r="Q185" s="17">
        <v>-16073</v>
      </c>
      <c r="R185" s="17">
        <v>3254880</v>
      </c>
    </row>
    <row r="186" spans="1:18" x14ac:dyDescent="0.2">
      <c r="A186" s="9">
        <v>158</v>
      </c>
      <c r="B186" s="8" t="s">
        <v>22</v>
      </c>
      <c r="C186" s="9">
        <v>2023</v>
      </c>
      <c r="E186" s="17">
        <v>-18427907</v>
      </c>
      <c r="G186" s="17">
        <v>51189</v>
      </c>
      <c r="H186" s="17">
        <v>8113456</v>
      </c>
      <c r="J186" s="17">
        <v>-10314451</v>
      </c>
      <c r="M186" s="17">
        <v>32147</v>
      </c>
      <c r="N186" s="17">
        <v>-6477457</v>
      </c>
      <c r="Q186" s="17">
        <v>-16073</v>
      </c>
      <c r="R186" s="17">
        <v>3238807</v>
      </c>
    </row>
    <row r="187" spans="1:18" x14ac:dyDescent="0.2">
      <c r="A187" s="9">
        <v>159</v>
      </c>
      <c r="B187" s="8" t="s">
        <v>23</v>
      </c>
      <c r="C187" s="9">
        <v>2023</v>
      </c>
      <c r="E187" s="17">
        <v>-18427907</v>
      </c>
      <c r="G187" s="17">
        <v>51189</v>
      </c>
      <c r="H187" s="17">
        <v>8164645</v>
      </c>
      <c r="J187" s="17">
        <v>-10263262</v>
      </c>
      <c r="M187" s="17">
        <v>32147</v>
      </c>
      <c r="N187" s="17">
        <v>-6445310</v>
      </c>
      <c r="Q187" s="17">
        <v>-16073</v>
      </c>
      <c r="R187" s="17">
        <v>3222734</v>
      </c>
    </row>
    <row r="188" spans="1:18" x14ac:dyDescent="0.2">
      <c r="A188" s="9">
        <v>160</v>
      </c>
      <c r="B188" s="8" t="s">
        <v>24</v>
      </c>
      <c r="C188" s="9">
        <v>2023</v>
      </c>
      <c r="E188" s="17">
        <v>-18427907</v>
      </c>
      <c r="G188" s="17">
        <v>51189</v>
      </c>
      <c r="H188" s="17">
        <v>8215834</v>
      </c>
      <c r="J188" s="17">
        <v>-10212073</v>
      </c>
      <c r="M188" s="17">
        <v>32147</v>
      </c>
      <c r="N188" s="17">
        <v>-6413163</v>
      </c>
      <c r="Q188" s="17">
        <v>-16073</v>
      </c>
      <c r="R188" s="17">
        <v>3206661</v>
      </c>
    </row>
    <row r="189" spans="1:18" x14ac:dyDescent="0.2">
      <c r="A189" s="9">
        <v>161</v>
      </c>
      <c r="B189" s="8" t="s">
        <v>25</v>
      </c>
      <c r="C189" s="9">
        <v>2023</v>
      </c>
      <c r="E189" s="17">
        <v>-18427907</v>
      </c>
      <c r="G189" s="17">
        <v>51189</v>
      </c>
      <c r="H189" s="17">
        <v>8267023</v>
      </c>
      <c r="J189" s="17">
        <v>-10160884</v>
      </c>
      <c r="M189" s="17">
        <v>32147</v>
      </c>
      <c r="N189" s="17">
        <v>-6381016</v>
      </c>
      <c r="Q189" s="17">
        <v>-16073</v>
      </c>
      <c r="R189" s="17">
        <v>3190588</v>
      </c>
    </row>
    <row r="190" spans="1:18" x14ac:dyDescent="0.2">
      <c r="A190" s="9">
        <v>162</v>
      </c>
      <c r="B190" s="8" t="s">
        <v>26</v>
      </c>
      <c r="C190" s="9">
        <v>2023</v>
      </c>
      <c r="E190" s="17">
        <v>-18427907</v>
      </c>
      <c r="G190" s="17">
        <v>51189</v>
      </c>
      <c r="H190" s="17">
        <v>8318212</v>
      </c>
      <c r="J190" s="17">
        <v>-10109695</v>
      </c>
      <c r="M190" s="17">
        <v>32147</v>
      </c>
      <c r="N190" s="17">
        <v>-6348869</v>
      </c>
      <c r="Q190" s="17">
        <v>-16073</v>
      </c>
      <c r="R190" s="17">
        <v>3174515</v>
      </c>
    </row>
    <row r="191" spans="1:18" x14ac:dyDescent="0.2">
      <c r="A191" s="9">
        <v>163</v>
      </c>
      <c r="B191" s="8" t="s">
        <v>27</v>
      </c>
      <c r="C191" s="9">
        <v>2023</v>
      </c>
      <c r="E191" s="17">
        <v>-18427907</v>
      </c>
      <c r="G191" s="17">
        <v>51189</v>
      </c>
      <c r="H191" s="17">
        <v>8369401</v>
      </c>
      <c r="J191" s="17">
        <v>-10058506</v>
      </c>
      <c r="M191" s="17">
        <v>32147</v>
      </c>
      <c r="N191" s="17">
        <v>-6316722</v>
      </c>
      <c r="Q191" s="17">
        <v>-16073</v>
      </c>
      <c r="R191" s="17">
        <v>3158442</v>
      </c>
    </row>
    <row r="192" spans="1:18" x14ac:dyDescent="0.2">
      <c r="A192" s="9">
        <v>164</v>
      </c>
      <c r="B192" s="8" t="s">
        <v>28</v>
      </c>
      <c r="C192" s="9">
        <v>2023</v>
      </c>
      <c r="E192" s="17">
        <v>-18427907</v>
      </c>
      <c r="G192" s="17">
        <v>51189</v>
      </c>
      <c r="H192" s="17">
        <v>8420590</v>
      </c>
      <c r="J192" s="17">
        <v>-10007317</v>
      </c>
      <c r="M192" s="17">
        <v>32147</v>
      </c>
      <c r="N192" s="17">
        <v>-6284575</v>
      </c>
      <c r="Q192" s="17">
        <v>-16073</v>
      </c>
      <c r="R192" s="17">
        <v>3142369</v>
      </c>
    </row>
    <row r="193" spans="1:18" ht="12" thickBot="1" x14ac:dyDescent="0.25">
      <c r="D193" s="65">
        <v>0</v>
      </c>
      <c r="G193" s="65">
        <v>614268</v>
      </c>
      <c r="L193" s="65">
        <v>0</v>
      </c>
      <c r="M193" s="65">
        <v>385764</v>
      </c>
      <c r="P193" s="65">
        <v>0</v>
      </c>
      <c r="Q193" s="65">
        <v>-192876</v>
      </c>
    </row>
    <row r="194" spans="1:18" ht="12" thickTop="1" x14ac:dyDescent="0.2"/>
    <row r="195" spans="1:18" x14ac:dyDescent="0.2">
      <c r="A195" s="9">
        <v>165</v>
      </c>
      <c r="B195" s="8" t="s">
        <v>17</v>
      </c>
      <c r="C195" s="9">
        <v>2024</v>
      </c>
      <c r="E195" s="17">
        <v>-18427907</v>
      </c>
      <c r="G195" s="17">
        <v>51189</v>
      </c>
      <c r="H195" s="17">
        <v>8471779</v>
      </c>
      <c r="J195" s="17">
        <v>-9956128</v>
      </c>
      <c r="M195" s="17">
        <v>32147</v>
      </c>
      <c r="N195" s="17">
        <v>-6252428</v>
      </c>
      <c r="Q195" s="17">
        <v>-16073</v>
      </c>
      <c r="R195" s="17">
        <v>3126296</v>
      </c>
    </row>
    <row r="196" spans="1:18" x14ac:dyDescent="0.2">
      <c r="A196" s="9">
        <v>166</v>
      </c>
      <c r="B196" s="8" t="s">
        <v>18</v>
      </c>
      <c r="C196" s="9">
        <v>2024</v>
      </c>
      <c r="E196" s="17">
        <v>-18427907</v>
      </c>
      <c r="G196" s="17">
        <v>51189</v>
      </c>
      <c r="H196" s="17">
        <v>8522968</v>
      </c>
      <c r="J196" s="17">
        <v>-9904939</v>
      </c>
      <c r="M196" s="17">
        <v>32147</v>
      </c>
      <c r="N196" s="17">
        <v>-6220281</v>
      </c>
      <c r="Q196" s="17">
        <v>-16073</v>
      </c>
      <c r="R196" s="17">
        <v>3110223</v>
      </c>
    </row>
    <row r="197" spans="1:18" x14ac:dyDescent="0.2">
      <c r="A197" s="9">
        <v>167</v>
      </c>
      <c r="B197" s="8" t="s">
        <v>19</v>
      </c>
      <c r="C197" s="9">
        <v>2024</v>
      </c>
      <c r="E197" s="17">
        <v>-18427907</v>
      </c>
      <c r="G197" s="17">
        <v>51189</v>
      </c>
      <c r="H197" s="17">
        <v>8574157</v>
      </c>
      <c r="J197" s="17">
        <v>-9853750</v>
      </c>
      <c r="M197" s="17">
        <v>32147</v>
      </c>
      <c r="N197" s="17">
        <v>-6188134</v>
      </c>
      <c r="Q197" s="17">
        <v>-16073</v>
      </c>
      <c r="R197" s="17">
        <v>3094150</v>
      </c>
    </row>
    <row r="198" spans="1:18" x14ac:dyDescent="0.2">
      <c r="A198" s="9">
        <v>168</v>
      </c>
      <c r="B198" s="8" t="s">
        <v>20</v>
      </c>
      <c r="C198" s="9">
        <v>2024</v>
      </c>
      <c r="E198" s="17">
        <v>-18427907</v>
      </c>
      <c r="G198" s="17">
        <v>51189</v>
      </c>
      <c r="H198" s="17">
        <v>8625346</v>
      </c>
      <c r="J198" s="17">
        <v>-9802561</v>
      </c>
      <c r="M198" s="17">
        <v>32147</v>
      </c>
      <c r="N198" s="17">
        <v>-6155987</v>
      </c>
      <c r="Q198" s="17">
        <v>-16073</v>
      </c>
      <c r="R198" s="17">
        <v>3078077</v>
      </c>
    </row>
    <row r="199" spans="1:18" x14ac:dyDescent="0.2">
      <c r="A199" s="9">
        <v>169</v>
      </c>
      <c r="B199" s="8" t="s">
        <v>21</v>
      </c>
      <c r="C199" s="9">
        <v>2024</v>
      </c>
      <c r="E199" s="17">
        <v>-18427907</v>
      </c>
      <c r="G199" s="17">
        <v>51189</v>
      </c>
      <c r="H199" s="17">
        <v>8676535</v>
      </c>
      <c r="J199" s="17">
        <v>-9751372</v>
      </c>
      <c r="M199" s="17">
        <v>32147</v>
      </c>
      <c r="N199" s="17">
        <v>-6123840</v>
      </c>
      <c r="Q199" s="17">
        <v>-16073</v>
      </c>
      <c r="R199" s="17">
        <v>3062004</v>
      </c>
    </row>
    <row r="200" spans="1:18" x14ac:dyDescent="0.2">
      <c r="A200" s="9">
        <v>170</v>
      </c>
      <c r="B200" s="8" t="s">
        <v>22</v>
      </c>
      <c r="C200" s="9">
        <v>2024</v>
      </c>
      <c r="E200" s="17">
        <v>-18427907</v>
      </c>
      <c r="G200" s="17">
        <v>51189</v>
      </c>
      <c r="H200" s="17">
        <v>8727724</v>
      </c>
      <c r="J200" s="17">
        <v>-9700183</v>
      </c>
      <c r="M200" s="17">
        <v>32147</v>
      </c>
      <c r="N200" s="17">
        <v>-6091693</v>
      </c>
      <c r="Q200" s="17">
        <v>-16073</v>
      </c>
      <c r="R200" s="17">
        <v>3045931</v>
      </c>
    </row>
    <row r="201" spans="1:18" x14ac:dyDescent="0.2">
      <c r="A201" s="9">
        <v>171</v>
      </c>
      <c r="B201" s="8" t="s">
        <v>23</v>
      </c>
      <c r="C201" s="9">
        <v>2024</v>
      </c>
      <c r="E201" s="17">
        <v>-18427907</v>
      </c>
      <c r="G201" s="17">
        <v>51189</v>
      </c>
      <c r="H201" s="17">
        <v>8778913</v>
      </c>
      <c r="J201" s="17">
        <v>-9648994</v>
      </c>
      <c r="M201" s="17">
        <v>32147</v>
      </c>
      <c r="N201" s="17">
        <v>-6059546</v>
      </c>
      <c r="Q201" s="17">
        <v>-16073</v>
      </c>
      <c r="R201" s="17">
        <v>3029858</v>
      </c>
    </row>
    <row r="202" spans="1:18" x14ac:dyDescent="0.2">
      <c r="A202" s="9">
        <v>172</v>
      </c>
      <c r="B202" s="8" t="s">
        <v>24</v>
      </c>
      <c r="C202" s="9">
        <v>2024</v>
      </c>
      <c r="E202" s="17">
        <v>-18427907</v>
      </c>
      <c r="G202" s="17">
        <v>51189</v>
      </c>
      <c r="H202" s="17">
        <v>8830102</v>
      </c>
      <c r="J202" s="17">
        <v>-9597805</v>
      </c>
      <c r="M202" s="17">
        <v>32147</v>
      </c>
      <c r="N202" s="17">
        <v>-6027399</v>
      </c>
      <c r="Q202" s="17">
        <v>-16073</v>
      </c>
      <c r="R202" s="17">
        <v>3013785</v>
      </c>
    </row>
    <row r="203" spans="1:18" x14ac:dyDescent="0.2">
      <c r="A203" s="9">
        <v>173</v>
      </c>
      <c r="B203" s="8" t="s">
        <v>25</v>
      </c>
      <c r="C203" s="9">
        <v>2024</v>
      </c>
      <c r="E203" s="17">
        <v>-18427907</v>
      </c>
      <c r="G203" s="17">
        <v>51189</v>
      </c>
      <c r="H203" s="17">
        <v>8881291</v>
      </c>
      <c r="J203" s="17">
        <v>-9546616</v>
      </c>
      <c r="M203" s="17">
        <v>32147</v>
      </c>
      <c r="N203" s="17">
        <v>-5995252</v>
      </c>
      <c r="Q203" s="17">
        <v>-16073</v>
      </c>
      <c r="R203" s="17">
        <v>2997712</v>
      </c>
    </row>
    <row r="204" spans="1:18" x14ac:dyDescent="0.2">
      <c r="A204" s="9">
        <v>174</v>
      </c>
      <c r="B204" s="8" t="s">
        <v>26</v>
      </c>
      <c r="C204" s="9">
        <v>2024</v>
      </c>
      <c r="E204" s="17">
        <v>-18427907</v>
      </c>
      <c r="G204" s="17">
        <v>51189</v>
      </c>
      <c r="H204" s="17">
        <v>8932480</v>
      </c>
      <c r="J204" s="17">
        <v>-9495427</v>
      </c>
      <c r="M204" s="17">
        <v>32147</v>
      </c>
      <c r="N204" s="17">
        <v>-5963105</v>
      </c>
      <c r="Q204" s="17">
        <v>-16073</v>
      </c>
      <c r="R204" s="17">
        <v>2981639</v>
      </c>
    </row>
    <row r="205" spans="1:18" x14ac:dyDescent="0.2">
      <c r="A205" s="9">
        <v>175</v>
      </c>
      <c r="B205" s="8" t="s">
        <v>27</v>
      </c>
      <c r="C205" s="9">
        <v>2024</v>
      </c>
      <c r="E205" s="17">
        <v>-18427907</v>
      </c>
      <c r="G205" s="17">
        <v>51189</v>
      </c>
      <c r="H205" s="17">
        <v>8983669</v>
      </c>
      <c r="J205" s="17">
        <v>-9444238</v>
      </c>
      <c r="M205" s="17">
        <v>32147</v>
      </c>
      <c r="N205" s="17">
        <v>-5930958</v>
      </c>
      <c r="Q205" s="17">
        <v>-16073</v>
      </c>
      <c r="R205" s="17">
        <v>2965566</v>
      </c>
    </row>
    <row r="206" spans="1:18" x14ac:dyDescent="0.2">
      <c r="A206" s="9">
        <v>176</v>
      </c>
      <c r="B206" s="8" t="s">
        <v>28</v>
      </c>
      <c r="C206" s="9">
        <v>2024</v>
      </c>
      <c r="E206" s="17">
        <v>-18427907</v>
      </c>
      <c r="G206" s="17">
        <v>51189</v>
      </c>
      <c r="H206" s="17">
        <v>9034858</v>
      </c>
      <c r="J206" s="17">
        <v>-9393049</v>
      </c>
      <c r="M206" s="17">
        <v>32147</v>
      </c>
      <c r="N206" s="17">
        <v>-5898811</v>
      </c>
      <c r="Q206" s="17">
        <v>-16073</v>
      </c>
      <c r="R206" s="17">
        <v>2949493</v>
      </c>
    </row>
    <row r="207" spans="1:18" ht="12" thickBot="1" x14ac:dyDescent="0.25">
      <c r="D207" s="65">
        <v>0</v>
      </c>
      <c r="G207" s="65">
        <v>614268</v>
      </c>
      <c r="L207" s="65">
        <v>0</v>
      </c>
      <c r="M207" s="65">
        <v>385764</v>
      </c>
      <c r="P207" s="65">
        <v>0</v>
      </c>
      <c r="Q207" s="65">
        <v>-192876</v>
      </c>
    </row>
    <row r="208" spans="1:18" ht="12" thickTop="1" x14ac:dyDescent="0.2"/>
    <row r="209" spans="1:18" x14ac:dyDescent="0.2">
      <c r="A209" s="9">
        <v>177</v>
      </c>
      <c r="B209" s="8" t="s">
        <v>17</v>
      </c>
      <c r="C209" s="9">
        <v>2025</v>
      </c>
      <c r="E209" s="17">
        <v>-18427907</v>
      </c>
      <c r="G209" s="17">
        <v>51189</v>
      </c>
      <c r="H209" s="17">
        <v>9086047</v>
      </c>
      <c r="J209" s="17">
        <v>-9341860</v>
      </c>
      <c r="M209" s="17">
        <v>32147</v>
      </c>
      <c r="N209" s="17">
        <v>-5866664</v>
      </c>
      <c r="Q209" s="17">
        <v>-16073</v>
      </c>
      <c r="R209" s="17">
        <v>2933420</v>
      </c>
    </row>
    <row r="210" spans="1:18" x14ac:dyDescent="0.2">
      <c r="A210" s="9">
        <v>178</v>
      </c>
      <c r="B210" s="8" t="s">
        <v>18</v>
      </c>
      <c r="C210" s="9">
        <v>2025</v>
      </c>
      <c r="E210" s="17">
        <v>-18427907</v>
      </c>
      <c r="G210" s="17">
        <v>51189</v>
      </c>
      <c r="H210" s="17">
        <v>9137236</v>
      </c>
      <c r="J210" s="17">
        <v>-9290671</v>
      </c>
      <c r="M210" s="17">
        <v>32147</v>
      </c>
      <c r="N210" s="17">
        <v>-5834517</v>
      </c>
      <c r="Q210" s="17">
        <v>-16073</v>
      </c>
      <c r="R210" s="17">
        <v>2917347</v>
      </c>
    </row>
    <row r="211" spans="1:18" x14ac:dyDescent="0.2">
      <c r="A211" s="9">
        <v>179</v>
      </c>
      <c r="B211" s="8" t="s">
        <v>19</v>
      </c>
      <c r="C211" s="9">
        <v>2025</v>
      </c>
      <c r="E211" s="17">
        <v>-18427907</v>
      </c>
      <c r="G211" s="17">
        <v>51189</v>
      </c>
      <c r="H211" s="17">
        <v>9188425</v>
      </c>
      <c r="J211" s="17">
        <v>-9239482</v>
      </c>
      <c r="M211" s="17">
        <v>32147</v>
      </c>
      <c r="N211" s="17">
        <v>-5802370</v>
      </c>
      <c r="Q211" s="17">
        <v>-16073</v>
      </c>
      <c r="R211" s="17">
        <v>2901274</v>
      </c>
    </row>
    <row r="212" spans="1:18" x14ac:dyDescent="0.2">
      <c r="A212" s="9">
        <v>180</v>
      </c>
      <c r="B212" s="8" t="s">
        <v>20</v>
      </c>
      <c r="C212" s="9">
        <v>2025</v>
      </c>
      <c r="E212" s="17">
        <v>-18427907</v>
      </c>
      <c r="G212" s="17">
        <v>51189</v>
      </c>
      <c r="H212" s="17">
        <v>9239614</v>
      </c>
      <c r="J212" s="17">
        <v>-9188293</v>
      </c>
      <c r="M212" s="17">
        <v>32147</v>
      </c>
      <c r="N212" s="17">
        <v>-5770223</v>
      </c>
      <c r="Q212" s="17">
        <v>-16073</v>
      </c>
      <c r="R212" s="17">
        <v>2885201</v>
      </c>
    </row>
    <row r="213" spans="1:18" x14ac:dyDescent="0.2">
      <c r="A213" s="9">
        <v>181</v>
      </c>
      <c r="B213" s="8" t="s">
        <v>21</v>
      </c>
      <c r="C213" s="9">
        <v>2025</v>
      </c>
      <c r="E213" s="17">
        <v>-18427907</v>
      </c>
      <c r="G213" s="17">
        <v>51189</v>
      </c>
      <c r="H213" s="17">
        <v>9290803</v>
      </c>
      <c r="J213" s="17">
        <v>-9137104</v>
      </c>
      <c r="M213" s="17">
        <v>32147</v>
      </c>
      <c r="N213" s="17">
        <v>-5738076</v>
      </c>
      <c r="Q213" s="17">
        <v>-16073</v>
      </c>
      <c r="R213" s="17">
        <v>2869128</v>
      </c>
    </row>
    <row r="214" spans="1:18" x14ac:dyDescent="0.2">
      <c r="A214" s="9">
        <v>182</v>
      </c>
      <c r="B214" s="8" t="s">
        <v>22</v>
      </c>
      <c r="C214" s="9">
        <v>2025</v>
      </c>
      <c r="E214" s="17">
        <v>-18427907</v>
      </c>
      <c r="G214" s="17">
        <v>51189</v>
      </c>
      <c r="H214" s="17">
        <v>9341992</v>
      </c>
      <c r="J214" s="17">
        <v>-9085915</v>
      </c>
      <c r="M214" s="17">
        <v>32147</v>
      </c>
      <c r="N214" s="17">
        <v>-5705929</v>
      </c>
      <c r="Q214" s="17">
        <v>-16073</v>
      </c>
      <c r="R214" s="17">
        <v>2853055</v>
      </c>
    </row>
    <row r="215" spans="1:18" x14ac:dyDescent="0.2">
      <c r="A215" s="9">
        <v>183</v>
      </c>
      <c r="B215" s="8" t="s">
        <v>23</v>
      </c>
      <c r="C215" s="9">
        <v>2025</v>
      </c>
      <c r="E215" s="17">
        <v>-18427907</v>
      </c>
      <c r="G215" s="17">
        <v>51189</v>
      </c>
      <c r="H215" s="17">
        <v>9393181</v>
      </c>
      <c r="J215" s="17">
        <v>-9034726</v>
      </c>
      <c r="M215" s="17">
        <v>32147</v>
      </c>
      <c r="N215" s="17">
        <v>-5673782</v>
      </c>
      <c r="Q215" s="17">
        <v>-16073</v>
      </c>
      <c r="R215" s="17">
        <v>2836982</v>
      </c>
    </row>
    <row r="216" spans="1:18" x14ac:dyDescent="0.2">
      <c r="A216" s="9">
        <v>184</v>
      </c>
      <c r="B216" s="8" t="s">
        <v>24</v>
      </c>
      <c r="C216" s="9">
        <v>2025</v>
      </c>
      <c r="E216" s="17">
        <v>-18427907</v>
      </c>
      <c r="G216" s="17">
        <v>51189</v>
      </c>
      <c r="H216" s="17">
        <v>9444370</v>
      </c>
      <c r="J216" s="17">
        <v>-8983537</v>
      </c>
      <c r="M216" s="17">
        <v>32147</v>
      </c>
      <c r="N216" s="17">
        <v>-5641635</v>
      </c>
      <c r="Q216" s="17">
        <v>-16073</v>
      </c>
      <c r="R216" s="17">
        <v>2820909</v>
      </c>
    </row>
    <row r="217" spans="1:18" x14ac:dyDescent="0.2">
      <c r="A217" s="9">
        <v>185</v>
      </c>
      <c r="B217" s="8" t="s">
        <v>25</v>
      </c>
      <c r="C217" s="9">
        <v>2025</v>
      </c>
      <c r="E217" s="17">
        <v>-18427907</v>
      </c>
      <c r="G217" s="17">
        <v>51189</v>
      </c>
      <c r="H217" s="17">
        <v>9495559</v>
      </c>
      <c r="J217" s="17">
        <v>-8932348</v>
      </c>
      <c r="M217" s="17">
        <v>32147</v>
      </c>
      <c r="N217" s="17">
        <v>-5609488</v>
      </c>
      <c r="Q217" s="17">
        <v>-16073</v>
      </c>
      <c r="R217" s="17">
        <v>2804836</v>
      </c>
    </row>
    <row r="218" spans="1:18" x14ac:dyDescent="0.2">
      <c r="A218" s="9">
        <v>186</v>
      </c>
      <c r="B218" s="8" t="s">
        <v>26</v>
      </c>
      <c r="C218" s="9">
        <v>2025</v>
      </c>
      <c r="E218" s="17">
        <v>-18427907</v>
      </c>
      <c r="G218" s="17">
        <v>51189</v>
      </c>
      <c r="H218" s="17">
        <v>9546748</v>
      </c>
      <c r="J218" s="17">
        <v>-8881159</v>
      </c>
      <c r="M218" s="17">
        <v>32147</v>
      </c>
      <c r="N218" s="17">
        <v>-5577341</v>
      </c>
      <c r="Q218" s="17">
        <v>-16073</v>
      </c>
      <c r="R218" s="17">
        <v>2788763</v>
      </c>
    </row>
    <row r="219" spans="1:18" x14ac:dyDescent="0.2">
      <c r="A219" s="9">
        <v>187</v>
      </c>
      <c r="B219" s="8" t="s">
        <v>27</v>
      </c>
      <c r="C219" s="9">
        <v>2025</v>
      </c>
      <c r="E219" s="17">
        <v>-18427907</v>
      </c>
      <c r="G219" s="17">
        <v>51189</v>
      </c>
      <c r="H219" s="17">
        <v>9597937</v>
      </c>
      <c r="J219" s="17">
        <v>-8829970</v>
      </c>
      <c r="M219" s="17">
        <v>32147</v>
      </c>
      <c r="N219" s="17">
        <v>-5545194</v>
      </c>
      <c r="Q219" s="17">
        <v>-16073</v>
      </c>
      <c r="R219" s="17">
        <v>2772690</v>
      </c>
    </row>
    <row r="220" spans="1:18" x14ac:dyDescent="0.2">
      <c r="A220" s="9">
        <v>188</v>
      </c>
      <c r="B220" s="8" t="s">
        <v>28</v>
      </c>
      <c r="C220" s="9">
        <v>2025</v>
      </c>
      <c r="E220" s="17">
        <v>-18427907</v>
      </c>
      <c r="G220" s="17">
        <v>51189</v>
      </c>
      <c r="H220" s="17">
        <v>9649126</v>
      </c>
      <c r="J220" s="17">
        <v>-8778781</v>
      </c>
      <c r="M220" s="17">
        <v>32147</v>
      </c>
      <c r="N220" s="17">
        <v>-5513047</v>
      </c>
      <c r="Q220" s="17">
        <v>-16073</v>
      </c>
      <c r="R220" s="17">
        <v>2756617</v>
      </c>
    </row>
    <row r="221" spans="1:18" ht="12" thickBot="1" x14ac:dyDescent="0.25">
      <c r="D221" s="65">
        <v>0</v>
      </c>
      <c r="G221" s="65">
        <v>614268</v>
      </c>
      <c r="L221" s="65">
        <v>0</v>
      </c>
      <c r="M221" s="65">
        <v>385764</v>
      </c>
      <c r="P221" s="65">
        <v>0</v>
      </c>
      <c r="Q221" s="65">
        <v>-192876</v>
      </c>
    </row>
    <row r="222" spans="1:18" ht="12" thickTop="1" x14ac:dyDescent="0.2"/>
    <row r="223" spans="1:18" x14ac:dyDescent="0.2">
      <c r="A223" s="9">
        <v>189</v>
      </c>
      <c r="B223" s="8" t="s">
        <v>17</v>
      </c>
      <c r="C223" s="9">
        <v>2026</v>
      </c>
      <c r="E223" s="17">
        <v>-18427907</v>
      </c>
      <c r="G223" s="17">
        <v>51189</v>
      </c>
      <c r="H223" s="17">
        <v>9700315</v>
      </c>
      <c r="J223" s="17">
        <v>-8727592</v>
      </c>
      <c r="M223" s="17">
        <v>32147</v>
      </c>
      <c r="N223" s="17">
        <v>-5480900</v>
      </c>
      <c r="Q223" s="17">
        <v>-16073</v>
      </c>
      <c r="R223" s="17">
        <v>2740544</v>
      </c>
    </row>
    <row r="224" spans="1:18" x14ac:dyDescent="0.2">
      <c r="A224" s="9">
        <v>190</v>
      </c>
      <c r="B224" s="8" t="s">
        <v>18</v>
      </c>
      <c r="C224" s="9">
        <v>2026</v>
      </c>
      <c r="E224" s="17">
        <v>-18427907</v>
      </c>
      <c r="G224" s="17">
        <v>51189</v>
      </c>
      <c r="H224" s="17">
        <v>9751504</v>
      </c>
      <c r="J224" s="17">
        <v>-8676403</v>
      </c>
      <c r="M224" s="17">
        <v>32147</v>
      </c>
      <c r="N224" s="17">
        <v>-5448753</v>
      </c>
      <c r="Q224" s="17">
        <v>-16073</v>
      </c>
      <c r="R224" s="17">
        <v>2724471</v>
      </c>
    </row>
    <row r="225" spans="1:18" x14ac:dyDescent="0.2">
      <c r="A225" s="9">
        <v>191</v>
      </c>
      <c r="B225" s="8" t="s">
        <v>19</v>
      </c>
      <c r="C225" s="9">
        <v>2026</v>
      </c>
      <c r="E225" s="17">
        <v>-18427907</v>
      </c>
      <c r="G225" s="17">
        <v>51189</v>
      </c>
      <c r="H225" s="17">
        <v>9802693</v>
      </c>
      <c r="J225" s="17">
        <v>-8625214</v>
      </c>
      <c r="M225" s="17">
        <v>32147</v>
      </c>
      <c r="N225" s="17">
        <v>-5416606</v>
      </c>
      <c r="Q225" s="17">
        <v>-16073</v>
      </c>
      <c r="R225" s="17">
        <v>2708398</v>
      </c>
    </row>
    <row r="226" spans="1:18" x14ac:dyDescent="0.2">
      <c r="A226" s="9">
        <v>192</v>
      </c>
      <c r="B226" s="8" t="s">
        <v>20</v>
      </c>
      <c r="C226" s="9">
        <v>2026</v>
      </c>
      <c r="E226" s="17">
        <v>-18427907</v>
      </c>
      <c r="G226" s="17">
        <v>51189</v>
      </c>
      <c r="H226" s="17">
        <v>9853882</v>
      </c>
      <c r="J226" s="17">
        <v>-8574025</v>
      </c>
      <c r="M226" s="17">
        <v>32147</v>
      </c>
      <c r="N226" s="17">
        <v>-5384459</v>
      </c>
      <c r="Q226" s="17">
        <v>-16073</v>
      </c>
      <c r="R226" s="17">
        <v>2692325</v>
      </c>
    </row>
    <row r="227" spans="1:18" x14ac:dyDescent="0.2">
      <c r="A227" s="9">
        <v>193</v>
      </c>
      <c r="B227" s="8" t="s">
        <v>21</v>
      </c>
      <c r="C227" s="9">
        <v>2026</v>
      </c>
      <c r="E227" s="17">
        <v>-18427907</v>
      </c>
      <c r="G227" s="17">
        <v>51189</v>
      </c>
      <c r="H227" s="17">
        <v>9905071</v>
      </c>
      <c r="J227" s="17">
        <v>-8522836</v>
      </c>
      <c r="M227" s="17">
        <v>32147</v>
      </c>
      <c r="N227" s="17">
        <v>-5352312</v>
      </c>
      <c r="Q227" s="17">
        <v>-16073</v>
      </c>
      <c r="R227" s="17">
        <v>2676252</v>
      </c>
    </row>
    <row r="228" spans="1:18" x14ac:dyDescent="0.2">
      <c r="A228" s="9">
        <v>194</v>
      </c>
      <c r="B228" s="8" t="s">
        <v>22</v>
      </c>
      <c r="C228" s="9">
        <v>2026</v>
      </c>
      <c r="E228" s="17">
        <v>-18427907</v>
      </c>
      <c r="G228" s="17">
        <v>51189</v>
      </c>
      <c r="H228" s="17">
        <v>9956260</v>
      </c>
      <c r="J228" s="17">
        <v>-8471647</v>
      </c>
      <c r="M228" s="17">
        <v>32147</v>
      </c>
      <c r="N228" s="17">
        <v>-5320165</v>
      </c>
      <c r="Q228" s="17">
        <v>-16073</v>
      </c>
      <c r="R228" s="17">
        <v>2660179</v>
      </c>
    </row>
    <row r="229" spans="1:18" x14ac:dyDescent="0.2">
      <c r="A229" s="9">
        <v>195</v>
      </c>
      <c r="B229" s="8" t="s">
        <v>23</v>
      </c>
      <c r="C229" s="9">
        <v>2026</v>
      </c>
      <c r="E229" s="17">
        <v>-18427907</v>
      </c>
      <c r="G229" s="17">
        <v>51189</v>
      </c>
      <c r="H229" s="17">
        <v>10007449</v>
      </c>
      <c r="J229" s="17">
        <v>-8420458</v>
      </c>
      <c r="M229" s="17">
        <v>32147</v>
      </c>
      <c r="N229" s="17">
        <v>-5288018</v>
      </c>
      <c r="Q229" s="17">
        <v>-16073</v>
      </c>
      <c r="R229" s="17">
        <v>2644106</v>
      </c>
    </row>
    <row r="230" spans="1:18" x14ac:dyDescent="0.2">
      <c r="A230" s="9">
        <v>196</v>
      </c>
      <c r="B230" s="8" t="s">
        <v>24</v>
      </c>
      <c r="C230" s="9">
        <v>2026</v>
      </c>
      <c r="E230" s="17">
        <v>-18427907</v>
      </c>
      <c r="G230" s="17">
        <v>51189</v>
      </c>
      <c r="H230" s="17">
        <v>10058638</v>
      </c>
      <c r="J230" s="17">
        <v>-8369269</v>
      </c>
      <c r="M230" s="17">
        <v>32147</v>
      </c>
      <c r="N230" s="17">
        <v>-5255871</v>
      </c>
      <c r="Q230" s="17">
        <v>-16073</v>
      </c>
      <c r="R230" s="17">
        <v>2628033</v>
      </c>
    </row>
    <row r="231" spans="1:18" x14ac:dyDescent="0.2">
      <c r="A231" s="9">
        <v>197</v>
      </c>
      <c r="B231" s="8" t="s">
        <v>25</v>
      </c>
      <c r="C231" s="9">
        <v>2026</v>
      </c>
      <c r="E231" s="17">
        <v>-18427907</v>
      </c>
      <c r="G231" s="17">
        <v>51189</v>
      </c>
      <c r="H231" s="17">
        <v>10109827</v>
      </c>
      <c r="J231" s="17">
        <v>-8318080</v>
      </c>
      <c r="M231" s="17">
        <v>32147</v>
      </c>
      <c r="N231" s="17">
        <v>-5223724</v>
      </c>
      <c r="Q231" s="17">
        <v>-16073</v>
      </c>
      <c r="R231" s="17">
        <v>2611960</v>
      </c>
    </row>
    <row r="232" spans="1:18" x14ac:dyDescent="0.2">
      <c r="A232" s="9">
        <v>198</v>
      </c>
      <c r="B232" s="8" t="s">
        <v>26</v>
      </c>
      <c r="C232" s="9">
        <v>2026</v>
      </c>
      <c r="E232" s="17">
        <v>-18427907</v>
      </c>
      <c r="G232" s="17">
        <v>51189</v>
      </c>
      <c r="H232" s="17">
        <v>10161016</v>
      </c>
      <c r="J232" s="17">
        <v>-8266891</v>
      </c>
      <c r="M232" s="17">
        <v>32147</v>
      </c>
      <c r="N232" s="17">
        <v>-5191577</v>
      </c>
      <c r="Q232" s="17">
        <v>-16073</v>
      </c>
      <c r="R232" s="17">
        <v>2595887</v>
      </c>
    </row>
    <row r="233" spans="1:18" x14ac:dyDescent="0.2">
      <c r="A233" s="9">
        <v>199</v>
      </c>
      <c r="B233" s="8" t="s">
        <v>27</v>
      </c>
      <c r="C233" s="9">
        <v>2026</v>
      </c>
      <c r="E233" s="17">
        <v>-18427907</v>
      </c>
      <c r="G233" s="17">
        <v>51189</v>
      </c>
      <c r="H233" s="17">
        <v>10212205</v>
      </c>
      <c r="J233" s="17">
        <v>-8215702</v>
      </c>
      <c r="M233" s="17">
        <v>32147</v>
      </c>
      <c r="N233" s="17">
        <v>-5159430</v>
      </c>
      <c r="Q233" s="17">
        <v>-16073</v>
      </c>
      <c r="R233" s="17">
        <v>2579814</v>
      </c>
    </row>
    <row r="234" spans="1:18" x14ac:dyDescent="0.2">
      <c r="A234" s="9">
        <v>200</v>
      </c>
      <c r="B234" s="8" t="s">
        <v>28</v>
      </c>
      <c r="C234" s="9">
        <v>2026</v>
      </c>
      <c r="E234" s="17">
        <v>-18427907</v>
      </c>
      <c r="G234" s="17">
        <v>51189</v>
      </c>
      <c r="H234" s="17">
        <v>10263394</v>
      </c>
      <c r="J234" s="17">
        <v>-8164513</v>
      </c>
      <c r="M234" s="17">
        <v>32147</v>
      </c>
      <c r="N234" s="17">
        <v>-5127283</v>
      </c>
      <c r="Q234" s="17">
        <v>-16073</v>
      </c>
      <c r="R234" s="17">
        <v>2563741</v>
      </c>
    </row>
    <row r="235" spans="1:18" ht="12" thickBot="1" x14ac:dyDescent="0.25">
      <c r="D235" s="65">
        <v>0</v>
      </c>
      <c r="G235" s="65">
        <v>614268</v>
      </c>
      <c r="L235" s="65">
        <v>0</v>
      </c>
      <c r="M235" s="65">
        <v>385764</v>
      </c>
      <c r="P235" s="65">
        <v>0</v>
      </c>
      <c r="Q235" s="65">
        <v>-192876</v>
      </c>
    </row>
    <row r="236" spans="1:18" ht="12" thickTop="1" x14ac:dyDescent="0.2"/>
    <row r="237" spans="1:18" x14ac:dyDescent="0.2">
      <c r="A237" s="9">
        <v>201</v>
      </c>
      <c r="B237" s="8" t="s">
        <v>17</v>
      </c>
      <c r="C237" s="9">
        <v>2027</v>
      </c>
      <c r="E237" s="17">
        <v>-18427907</v>
      </c>
      <c r="G237" s="17">
        <v>51189</v>
      </c>
      <c r="H237" s="17">
        <v>10314583</v>
      </c>
      <c r="J237" s="17">
        <v>-8113324</v>
      </c>
      <c r="M237" s="17">
        <v>32147</v>
      </c>
      <c r="N237" s="17">
        <v>-5095136</v>
      </c>
      <c r="Q237" s="17">
        <v>-16073</v>
      </c>
      <c r="R237" s="17">
        <v>2547668</v>
      </c>
    </row>
    <row r="238" spans="1:18" x14ac:dyDescent="0.2">
      <c r="A238" s="9">
        <v>202</v>
      </c>
      <c r="B238" s="8" t="s">
        <v>18</v>
      </c>
      <c r="C238" s="9">
        <v>2027</v>
      </c>
      <c r="E238" s="17">
        <v>-18427907</v>
      </c>
      <c r="G238" s="17">
        <v>51189</v>
      </c>
      <c r="H238" s="17">
        <v>10365772</v>
      </c>
      <c r="J238" s="17">
        <v>-8062135</v>
      </c>
      <c r="M238" s="17">
        <v>32147</v>
      </c>
      <c r="N238" s="17">
        <v>-5062989</v>
      </c>
      <c r="Q238" s="17">
        <v>-16073</v>
      </c>
      <c r="R238" s="17">
        <v>2531595</v>
      </c>
    </row>
    <row r="239" spans="1:18" x14ac:dyDescent="0.2">
      <c r="A239" s="9">
        <v>203</v>
      </c>
      <c r="B239" s="8" t="s">
        <v>19</v>
      </c>
      <c r="C239" s="9">
        <v>2027</v>
      </c>
      <c r="E239" s="17">
        <v>-18427907</v>
      </c>
      <c r="G239" s="17">
        <v>51189</v>
      </c>
      <c r="H239" s="17">
        <v>10416961</v>
      </c>
      <c r="J239" s="17">
        <v>-8010946</v>
      </c>
      <c r="M239" s="17">
        <v>32147</v>
      </c>
      <c r="N239" s="17">
        <v>-5030842</v>
      </c>
      <c r="Q239" s="17">
        <v>-16073</v>
      </c>
      <c r="R239" s="17">
        <v>2515522</v>
      </c>
    </row>
    <row r="240" spans="1:18" x14ac:dyDescent="0.2">
      <c r="A240" s="9">
        <v>204</v>
      </c>
      <c r="B240" s="8" t="s">
        <v>20</v>
      </c>
      <c r="C240" s="9">
        <v>2027</v>
      </c>
      <c r="E240" s="17">
        <v>-18427907</v>
      </c>
      <c r="G240" s="17">
        <v>51189</v>
      </c>
      <c r="H240" s="17">
        <v>10468150</v>
      </c>
      <c r="J240" s="17">
        <v>-7959757</v>
      </c>
      <c r="M240" s="17">
        <v>32147</v>
      </c>
      <c r="N240" s="17">
        <v>-4998695</v>
      </c>
      <c r="Q240" s="17">
        <v>-16073</v>
      </c>
      <c r="R240" s="17">
        <v>2499449</v>
      </c>
    </row>
    <row r="241" spans="1:18" x14ac:dyDescent="0.2">
      <c r="A241" s="9">
        <v>205</v>
      </c>
      <c r="B241" s="8" t="s">
        <v>21</v>
      </c>
      <c r="C241" s="9">
        <v>2027</v>
      </c>
      <c r="E241" s="17">
        <v>-18427907</v>
      </c>
      <c r="G241" s="17">
        <v>51189</v>
      </c>
      <c r="H241" s="17">
        <v>10519339</v>
      </c>
      <c r="J241" s="17">
        <v>-7908568</v>
      </c>
      <c r="M241" s="17">
        <v>32147</v>
      </c>
      <c r="N241" s="17">
        <v>-4966548</v>
      </c>
      <c r="Q241" s="17">
        <v>-16073</v>
      </c>
      <c r="R241" s="17">
        <v>2483376</v>
      </c>
    </row>
    <row r="242" spans="1:18" x14ac:dyDescent="0.2">
      <c r="A242" s="9">
        <v>206</v>
      </c>
      <c r="B242" s="8" t="s">
        <v>22</v>
      </c>
      <c r="C242" s="9">
        <v>2027</v>
      </c>
      <c r="E242" s="17">
        <v>-18427907</v>
      </c>
      <c r="G242" s="17">
        <v>51189</v>
      </c>
      <c r="H242" s="17">
        <v>10570528</v>
      </c>
      <c r="J242" s="17">
        <v>-7857379</v>
      </c>
      <c r="M242" s="17">
        <v>32147</v>
      </c>
      <c r="N242" s="17">
        <v>-4934401</v>
      </c>
      <c r="Q242" s="17">
        <v>-16073</v>
      </c>
      <c r="R242" s="17">
        <v>2467303</v>
      </c>
    </row>
    <row r="243" spans="1:18" x14ac:dyDescent="0.2">
      <c r="A243" s="9">
        <v>207</v>
      </c>
      <c r="B243" s="8" t="s">
        <v>23</v>
      </c>
      <c r="C243" s="9">
        <v>2027</v>
      </c>
      <c r="E243" s="17">
        <v>-18427907</v>
      </c>
      <c r="G243" s="17">
        <v>51189</v>
      </c>
      <c r="H243" s="17">
        <v>10621717</v>
      </c>
      <c r="J243" s="17">
        <v>-7806190</v>
      </c>
      <c r="M243" s="17">
        <v>32147</v>
      </c>
      <c r="N243" s="17">
        <v>-4902254</v>
      </c>
      <c r="Q243" s="17">
        <v>-16073</v>
      </c>
      <c r="R243" s="17">
        <v>2451230</v>
      </c>
    </row>
    <row r="244" spans="1:18" x14ac:dyDescent="0.2">
      <c r="A244" s="9">
        <v>208</v>
      </c>
      <c r="B244" s="8" t="s">
        <v>24</v>
      </c>
      <c r="C244" s="9">
        <v>2027</v>
      </c>
      <c r="E244" s="17">
        <v>-18427907</v>
      </c>
      <c r="G244" s="17">
        <v>51189</v>
      </c>
      <c r="H244" s="17">
        <v>10672906</v>
      </c>
      <c r="J244" s="17">
        <v>-7755001</v>
      </c>
      <c r="M244" s="17">
        <v>32147</v>
      </c>
      <c r="N244" s="17">
        <v>-4870107</v>
      </c>
      <c r="Q244" s="17">
        <v>-16073</v>
      </c>
      <c r="R244" s="17">
        <v>2435157</v>
      </c>
    </row>
    <row r="245" spans="1:18" x14ac:dyDescent="0.2">
      <c r="A245" s="9">
        <v>209</v>
      </c>
      <c r="B245" s="8" t="s">
        <v>25</v>
      </c>
      <c r="C245" s="9">
        <v>2027</v>
      </c>
      <c r="E245" s="17">
        <v>-18427907</v>
      </c>
      <c r="G245" s="17">
        <v>51189</v>
      </c>
      <c r="H245" s="17">
        <v>10724095</v>
      </c>
      <c r="J245" s="17">
        <v>-7703812</v>
      </c>
      <c r="M245" s="17">
        <v>32147</v>
      </c>
      <c r="N245" s="17">
        <v>-4837960</v>
      </c>
      <c r="Q245" s="17">
        <v>-16073</v>
      </c>
      <c r="R245" s="17">
        <v>2419084</v>
      </c>
    </row>
    <row r="246" spans="1:18" x14ac:dyDescent="0.2">
      <c r="A246" s="9">
        <v>210</v>
      </c>
      <c r="B246" s="8" t="s">
        <v>26</v>
      </c>
      <c r="C246" s="9">
        <v>2027</v>
      </c>
      <c r="E246" s="17">
        <v>-18427907</v>
      </c>
      <c r="G246" s="17">
        <v>51189</v>
      </c>
      <c r="H246" s="17">
        <v>10775284</v>
      </c>
      <c r="J246" s="17">
        <v>-7652623</v>
      </c>
      <c r="M246" s="17">
        <v>32147</v>
      </c>
      <c r="N246" s="17">
        <v>-4805813</v>
      </c>
      <c r="Q246" s="17">
        <v>-16073</v>
      </c>
      <c r="R246" s="17">
        <v>2403011</v>
      </c>
    </row>
    <row r="247" spans="1:18" x14ac:dyDescent="0.2">
      <c r="A247" s="9">
        <v>211</v>
      </c>
      <c r="B247" s="8" t="s">
        <v>27</v>
      </c>
      <c r="C247" s="9">
        <v>2027</v>
      </c>
      <c r="E247" s="17">
        <v>-18427907</v>
      </c>
      <c r="G247" s="17">
        <v>51189</v>
      </c>
      <c r="H247" s="17">
        <v>10826473</v>
      </c>
      <c r="J247" s="17">
        <v>-7601434</v>
      </c>
      <c r="M247" s="17">
        <v>32147</v>
      </c>
      <c r="N247" s="17">
        <v>-4773666</v>
      </c>
      <c r="Q247" s="17">
        <v>-16073</v>
      </c>
      <c r="R247" s="17">
        <v>2386938</v>
      </c>
    </row>
    <row r="248" spans="1:18" x14ac:dyDescent="0.2">
      <c r="A248" s="9">
        <v>212</v>
      </c>
      <c r="B248" s="8" t="s">
        <v>28</v>
      </c>
      <c r="C248" s="9">
        <v>2027</v>
      </c>
      <c r="E248" s="17">
        <v>-18427907</v>
      </c>
      <c r="G248" s="17">
        <v>51189</v>
      </c>
      <c r="H248" s="17">
        <v>10877662</v>
      </c>
      <c r="J248" s="17">
        <v>-7550245</v>
      </c>
      <c r="M248" s="17">
        <v>32147</v>
      </c>
      <c r="N248" s="17">
        <v>-4741519</v>
      </c>
      <c r="Q248" s="17">
        <v>-16073</v>
      </c>
      <c r="R248" s="17">
        <v>2370865</v>
      </c>
    </row>
    <row r="249" spans="1:18" ht="12" thickBot="1" x14ac:dyDescent="0.25">
      <c r="D249" s="65">
        <v>0</v>
      </c>
      <c r="G249" s="65">
        <v>614268</v>
      </c>
      <c r="L249" s="65">
        <v>0</v>
      </c>
      <c r="M249" s="65">
        <v>385764</v>
      </c>
      <c r="P249" s="65">
        <v>0</v>
      </c>
      <c r="Q249" s="65">
        <v>-192876</v>
      </c>
    </row>
    <row r="250" spans="1:18" ht="12" thickTop="1" x14ac:dyDescent="0.2"/>
    <row r="251" spans="1:18" x14ac:dyDescent="0.2">
      <c r="A251" s="9">
        <v>213</v>
      </c>
      <c r="B251" s="8" t="s">
        <v>17</v>
      </c>
      <c r="C251" s="9">
        <v>2028</v>
      </c>
      <c r="E251" s="17">
        <v>-18427907</v>
      </c>
      <c r="G251" s="17">
        <v>51189</v>
      </c>
      <c r="H251" s="17">
        <v>10928851</v>
      </c>
      <c r="J251" s="17">
        <v>-7499056</v>
      </c>
      <c r="M251" s="17">
        <v>32147</v>
      </c>
      <c r="N251" s="17">
        <v>-4709372</v>
      </c>
      <c r="Q251" s="17">
        <v>-16073</v>
      </c>
      <c r="R251" s="17">
        <v>2354792</v>
      </c>
    </row>
    <row r="252" spans="1:18" x14ac:dyDescent="0.2">
      <c r="A252" s="9">
        <v>214</v>
      </c>
      <c r="B252" s="8" t="s">
        <v>18</v>
      </c>
      <c r="C252" s="9">
        <v>2028</v>
      </c>
      <c r="E252" s="17">
        <v>-18427907</v>
      </c>
      <c r="G252" s="17">
        <v>51189</v>
      </c>
      <c r="H252" s="17">
        <v>10980040</v>
      </c>
      <c r="J252" s="17">
        <v>-7447867</v>
      </c>
      <c r="M252" s="17">
        <v>32147</v>
      </c>
      <c r="N252" s="17">
        <v>-4677225</v>
      </c>
      <c r="Q252" s="17">
        <v>-16073</v>
      </c>
      <c r="R252" s="17">
        <v>2338719</v>
      </c>
    </row>
    <row r="253" spans="1:18" x14ac:dyDescent="0.2">
      <c r="A253" s="9">
        <v>215</v>
      </c>
      <c r="B253" s="8" t="s">
        <v>19</v>
      </c>
      <c r="C253" s="9">
        <v>2028</v>
      </c>
      <c r="E253" s="17">
        <v>-18427907</v>
      </c>
      <c r="G253" s="17">
        <v>51189</v>
      </c>
      <c r="H253" s="17">
        <v>11031229</v>
      </c>
      <c r="J253" s="17">
        <v>-7396678</v>
      </c>
      <c r="M253" s="17">
        <v>32147</v>
      </c>
      <c r="N253" s="17">
        <v>-4645078</v>
      </c>
      <c r="Q253" s="17">
        <v>-16073</v>
      </c>
      <c r="R253" s="17">
        <v>2322646</v>
      </c>
    </row>
    <row r="254" spans="1:18" x14ac:dyDescent="0.2">
      <c r="A254" s="9">
        <v>216</v>
      </c>
      <c r="B254" s="8" t="s">
        <v>20</v>
      </c>
      <c r="C254" s="9">
        <v>2028</v>
      </c>
      <c r="E254" s="17">
        <v>-18427907</v>
      </c>
      <c r="G254" s="17">
        <v>51189</v>
      </c>
      <c r="H254" s="17">
        <v>11082418</v>
      </c>
      <c r="J254" s="17">
        <v>-7345489</v>
      </c>
      <c r="M254" s="17">
        <v>32147</v>
      </c>
      <c r="N254" s="17">
        <v>-4612931</v>
      </c>
      <c r="Q254" s="17">
        <v>-16073</v>
      </c>
      <c r="R254" s="17">
        <v>2306573</v>
      </c>
    </row>
    <row r="255" spans="1:18" x14ac:dyDescent="0.2">
      <c r="A255" s="9">
        <v>217</v>
      </c>
      <c r="B255" s="8" t="s">
        <v>21</v>
      </c>
      <c r="C255" s="9">
        <v>2028</v>
      </c>
      <c r="E255" s="17">
        <v>-18427907</v>
      </c>
      <c r="G255" s="17">
        <v>51189</v>
      </c>
      <c r="H255" s="17">
        <v>11133607</v>
      </c>
      <c r="J255" s="17">
        <v>-7294300</v>
      </c>
      <c r="M255" s="17">
        <v>32147</v>
      </c>
      <c r="N255" s="17">
        <v>-4580784</v>
      </c>
      <c r="Q255" s="17">
        <v>-16073</v>
      </c>
      <c r="R255" s="17">
        <v>2290500</v>
      </c>
    </row>
    <row r="256" spans="1:18" x14ac:dyDescent="0.2">
      <c r="A256" s="9">
        <v>218</v>
      </c>
      <c r="B256" s="8" t="s">
        <v>22</v>
      </c>
      <c r="C256" s="9">
        <v>2028</v>
      </c>
      <c r="E256" s="17">
        <v>-18427907</v>
      </c>
      <c r="G256" s="17">
        <v>51189</v>
      </c>
      <c r="H256" s="17">
        <v>11184796</v>
      </c>
      <c r="J256" s="17">
        <v>-7243111</v>
      </c>
      <c r="M256" s="17">
        <v>32147</v>
      </c>
      <c r="N256" s="17">
        <v>-4548637</v>
      </c>
      <c r="Q256" s="17">
        <v>-16073</v>
      </c>
      <c r="R256" s="17">
        <v>2274427</v>
      </c>
    </row>
    <row r="257" spans="1:18" x14ac:dyDescent="0.2">
      <c r="A257" s="9">
        <v>219</v>
      </c>
      <c r="B257" s="8" t="s">
        <v>23</v>
      </c>
      <c r="C257" s="9">
        <v>2028</v>
      </c>
      <c r="E257" s="17">
        <v>-18427907</v>
      </c>
      <c r="G257" s="17">
        <v>51189</v>
      </c>
      <c r="H257" s="17">
        <v>11235985</v>
      </c>
      <c r="J257" s="17">
        <v>-7191922</v>
      </c>
      <c r="M257" s="17">
        <v>32147</v>
      </c>
      <c r="N257" s="17">
        <v>-4516490</v>
      </c>
      <c r="Q257" s="17">
        <v>-16073</v>
      </c>
      <c r="R257" s="17">
        <v>2258354</v>
      </c>
    </row>
    <row r="258" spans="1:18" x14ac:dyDescent="0.2">
      <c r="A258" s="9">
        <v>220</v>
      </c>
      <c r="B258" s="8" t="s">
        <v>24</v>
      </c>
      <c r="C258" s="9">
        <v>2028</v>
      </c>
      <c r="E258" s="17">
        <v>-18427907</v>
      </c>
      <c r="G258" s="17">
        <v>51189</v>
      </c>
      <c r="H258" s="17">
        <v>11287174</v>
      </c>
      <c r="J258" s="17">
        <v>-7140733</v>
      </c>
      <c r="M258" s="17">
        <v>32147</v>
      </c>
      <c r="N258" s="17">
        <v>-4484343</v>
      </c>
      <c r="Q258" s="17">
        <v>-16073</v>
      </c>
      <c r="R258" s="17">
        <v>2242281</v>
      </c>
    </row>
    <row r="259" spans="1:18" x14ac:dyDescent="0.2">
      <c r="A259" s="9">
        <v>221</v>
      </c>
      <c r="B259" s="8" t="s">
        <v>25</v>
      </c>
      <c r="C259" s="9">
        <v>2028</v>
      </c>
      <c r="E259" s="17">
        <v>-18427907</v>
      </c>
      <c r="G259" s="17">
        <v>51189</v>
      </c>
      <c r="H259" s="17">
        <v>11338363</v>
      </c>
      <c r="J259" s="17">
        <v>-7089544</v>
      </c>
      <c r="M259" s="17">
        <v>32147</v>
      </c>
      <c r="N259" s="17">
        <v>-4452196</v>
      </c>
      <c r="Q259" s="17">
        <v>-16073</v>
      </c>
      <c r="R259" s="17">
        <v>2226208</v>
      </c>
    </row>
    <row r="260" spans="1:18" x14ac:dyDescent="0.2">
      <c r="A260" s="9">
        <v>222</v>
      </c>
      <c r="B260" s="8" t="s">
        <v>26</v>
      </c>
      <c r="C260" s="9">
        <v>2028</v>
      </c>
      <c r="E260" s="17">
        <v>-18427907</v>
      </c>
      <c r="G260" s="17">
        <v>51189</v>
      </c>
      <c r="H260" s="17">
        <v>11389552</v>
      </c>
      <c r="J260" s="17">
        <v>-7038355</v>
      </c>
      <c r="M260" s="17">
        <v>32147</v>
      </c>
      <c r="N260" s="17">
        <v>-4420049</v>
      </c>
      <c r="Q260" s="17">
        <v>-16073</v>
      </c>
      <c r="R260" s="17">
        <v>2210135</v>
      </c>
    </row>
    <row r="261" spans="1:18" x14ac:dyDescent="0.2">
      <c r="A261" s="9">
        <v>223</v>
      </c>
      <c r="B261" s="8" t="s">
        <v>27</v>
      </c>
      <c r="C261" s="9">
        <v>2028</v>
      </c>
      <c r="E261" s="17">
        <v>-18427907</v>
      </c>
      <c r="G261" s="17">
        <v>51189</v>
      </c>
      <c r="H261" s="17">
        <v>11440741</v>
      </c>
      <c r="J261" s="17">
        <v>-6987166</v>
      </c>
      <c r="M261" s="17">
        <v>32147</v>
      </c>
      <c r="N261" s="17">
        <v>-4387902</v>
      </c>
      <c r="Q261" s="17">
        <v>-16073</v>
      </c>
      <c r="R261" s="17">
        <v>2194062</v>
      </c>
    </row>
    <row r="262" spans="1:18" x14ac:dyDescent="0.2">
      <c r="A262" s="9">
        <v>224</v>
      </c>
      <c r="B262" s="8" t="s">
        <v>28</v>
      </c>
      <c r="C262" s="9">
        <v>2028</v>
      </c>
      <c r="E262" s="17">
        <v>-18427907</v>
      </c>
      <c r="G262" s="17">
        <v>51189</v>
      </c>
      <c r="H262" s="17">
        <v>11491930</v>
      </c>
      <c r="J262" s="17">
        <v>-6935977</v>
      </c>
      <c r="M262" s="17">
        <v>32147</v>
      </c>
      <c r="N262" s="17">
        <v>-4355755</v>
      </c>
      <c r="Q262" s="17">
        <v>-16073</v>
      </c>
      <c r="R262" s="17">
        <v>2177989</v>
      </c>
    </row>
    <row r="263" spans="1:18" ht="12" thickBot="1" x14ac:dyDescent="0.25">
      <c r="D263" s="65">
        <v>0</v>
      </c>
      <c r="G263" s="65">
        <v>614268</v>
      </c>
      <c r="L263" s="65">
        <v>0</v>
      </c>
      <c r="M263" s="65">
        <v>385764</v>
      </c>
      <c r="P263" s="65">
        <v>0</v>
      </c>
      <c r="Q263" s="65">
        <v>-192876</v>
      </c>
    </row>
    <row r="264" spans="1:18" ht="12" thickTop="1" x14ac:dyDescent="0.2"/>
    <row r="265" spans="1:18" x14ac:dyDescent="0.2">
      <c r="A265" s="9">
        <v>225</v>
      </c>
      <c r="B265" s="8" t="s">
        <v>17</v>
      </c>
      <c r="C265" s="9">
        <v>2029</v>
      </c>
      <c r="E265" s="17">
        <v>-18427907</v>
      </c>
      <c r="G265" s="17">
        <v>51189</v>
      </c>
      <c r="H265" s="17">
        <v>11543119</v>
      </c>
      <c r="J265" s="17">
        <v>-6884788</v>
      </c>
      <c r="M265" s="17">
        <v>32147</v>
      </c>
      <c r="N265" s="17">
        <v>-4323608</v>
      </c>
      <c r="Q265" s="17">
        <v>-16073</v>
      </c>
      <c r="R265" s="17">
        <v>2161916</v>
      </c>
    </row>
    <row r="266" spans="1:18" x14ac:dyDescent="0.2">
      <c r="A266" s="9">
        <v>226</v>
      </c>
      <c r="B266" s="8" t="s">
        <v>18</v>
      </c>
      <c r="C266" s="9">
        <v>2029</v>
      </c>
      <c r="E266" s="17">
        <v>-18427907</v>
      </c>
      <c r="G266" s="17">
        <v>51189</v>
      </c>
      <c r="H266" s="17">
        <v>11594308</v>
      </c>
      <c r="J266" s="17">
        <v>-6833599</v>
      </c>
      <c r="M266" s="17">
        <v>32147</v>
      </c>
      <c r="N266" s="17">
        <v>-4291461</v>
      </c>
      <c r="Q266" s="17">
        <v>-16073</v>
      </c>
      <c r="R266" s="17">
        <v>2145843</v>
      </c>
    </row>
    <row r="267" spans="1:18" x14ac:dyDescent="0.2">
      <c r="A267" s="9">
        <v>227</v>
      </c>
      <c r="B267" s="8" t="s">
        <v>19</v>
      </c>
      <c r="C267" s="9">
        <v>2029</v>
      </c>
      <c r="E267" s="17">
        <v>-18427907</v>
      </c>
      <c r="G267" s="17">
        <v>51189</v>
      </c>
      <c r="H267" s="17">
        <v>11645497</v>
      </c>
      <c r="J267" s="17">
        <v>-6782410</v>
      </c>
      <c r="M267" s="17">
        <v>32147</v>
      </c>
      <c r="N267" s="17">
        <v>-4259314</v>
      </c>
      <c r="Q267" s="17">
        <v>-16073</v>
      </c>
      <c r="R267" s="17">
        <v>2129770</v>
      </c>
    </row>
    <row r="268" spans="1:18" x14ac:dyDescent="0.2">
      <c r="A268" s="9">
        <v>228</v>
      </c>
      <c r="B268" s="8" t="s">
        <v>20</v>
      </c>
      <c r="C268" s="9">
        <v>2029</v>
      </c>
      <c r="E268" s="17">
        <v>-18427907</v>
      </c>
      <c r="G268" s="17">
        <v>51189</v>
      </c>
      <c r="H268" s="17">
        <v>11696686</v>
      </c>
      <c r="J268" s="17">
        <v>-6731221</v>
      </c>
      <c r="M268" s="17">
        <v>32147</v>
      </c>
      <c r="N268" s="17">
        <v>-4227167</v>
      </c>
      <c r="Q268" s="17">
        <v>-16073</v>
      </c>
      <c r="R268" s="17">
        <v>2113697</v>
      </c>
    </row>
    <row r="269" spans="1:18" x14ac:dyDescent="0.2">
      <c r="A269" s="9">
        <v>229</v>
      </c>
      <c r="B269" s="8" t="s">
        <v>21</v>
      </c>
      <c r="C269" s="9">
        <v>2029</v>
      </c>
      <c r="E269" s="17">
        <v>-18427907</v>
      </c>
      <c r="G269" s="17">
        <v>51189</v>
      </c>
      <c r="H269" s="17">
        <v>11747875</v>
      </c>
      <c r="J269" s="17">
        <v>-6680032</v>
      </c>
      <c r="M269" s="17">
        <v>32147</v>
      </c>
      <c r="N269" s="17">
        <v>-4195020</v>
      </c>
      <c r="Q269" s="17">
        <v>-16073</v>
      </c>
      <c r="R269" s="17">
        <v>2097624</v>
      </c>
    </row>
    <row r="270" spans="1:18" x14ac:dyDescent="0.2">
      <c r="A270" s="9">
        <v>230</v>
      </c>
      <c r="B270" s="8" t="s">
        <v>22</v>
      </c>
      <c r="C270" s="9">
        <v>2029</v>
      </c>
      <c r="E270" s="17">
        <v>-18427907</v>
      </c>
      <c r="G270" s="17">
        <v>51189</v>
      </c>
      <c r="H270" s="17">
        <v>11799064</v>
      </c>
      <c r="J270" s="17">
        <v>-6628843</v>
      </c>
      <c r="M270" s="17">
        <v>32147</v>
      </c>
      <c r="N270" s="17">
        <v>-4162873</v>
      </c>
      <c r="Q270" s="17">
        <v>-16073</v>
      </c>
      <c r="R270" s="17">
        <v>2081551</v>
      </c>
    </row>
    <row r="271" spans="1:18" x14ac:dyDescent="0.2">
      <c r="A271" s="9">
        <v>231</v>
      </c>
      <c r="B271" s="8" t="s">
        <v>23</v>
      </c>
      <c r="C271" s="9">
        <v>2029</v>
      </c>
      <c r="E271" s="17">
        <v>-18427907</v>
      </c>
      <c r="G271" s="17">
        <v>51189</v>
      </c>
      <c r="H271" s="17">
        <v>11850253</v>
      </c>
      <c r="J271" s="17">
        <v>-6577654</v>
      </c>
      <c r="M271" s="17">
        <v>32147</v>
      </c>
      <c r="N271" s="17">
        <v>-4130726</v>
      </c>
      <c r="Q271" s="17">
        <v>-16073</v>
      </c>
      <c r="R271" s="17">
        <v>2065478</v>
      </c>
    </row>
    <row r="272" spans="1:18" x14ac:dyDescent="0.2">
      <c r="A272" s="9">
        <v>232</v>
      </c>
      <c r="B272" s="8" t="s">
        <v>24</v>
      </c>
      <c r="C272" s="9">
        <v>2029</v>
      </c>
      <c r="E272" s="17">
        <v>-18427907</v>
      </c>
      <c r="G272" s="17">
        <v>51189</v>
      </c>
      <c r="H272" s="17">
        <v>11901442</v>
      </c>
      <c r="J272" s="17">
        <v>-6526465</v>
      </c>
      <c r="M272" s="17">
        <v>32147</v>
      </c>
      <c r="N272" s="17">
        <v>-4098579</v>
      </c>
      <c r="Q272" s="17">
        <v>-16073</v>
      </c>
      <c r="R272" s="17">
        <v>2049405</v>
      </c>
    </row>
    <row r="273" spans="1:18" x14ac:dyDescent="0.2">
      <c r="A273" s="9">
        <v>233</v>
      </c>
      <c r="B273" s="8" t="s">
        <v>25</v>
      </c>
      <c r="C273" s="9">
        <v>2029</v>
      </c>
      <c r="E273" s="17">
        <v>-18427907</v>
      </c>
      <c r="G273" s="17">
        <v>51189</v>
      </c>
      <c r="H273" s="17">
        <v>11952631</v>
      </c>
      <c r="J273" s="17">
        <v>-6475276</v>
      </c>
      <c r="M273" s="17">
        <v>32147</v>
      </c>
      <c r="N273" s="17">
        <v>-4066432</v>
      </c>
      <c r="Q273" s="17">
        <v>-16073</v>
      </c>
      <c r="R273" s="17">
        <v>2033332</v>
      </c>
    </row>
    <row r="274" spans="1:18" x14ac:dyDescent="0.2">
      <c r="A274" s="9">
        <v>234</v>
      </c>
      <c r="B274" s="8" t="s">
        <v>26</v>
      </c>
      <c r="C274" s="9">
        <v>2029</v>
      </c>
      <c r="E274" s="17">
        <v>-18427907</v>
      </c>
      <c r="G274" s="17">
        <v>51189</v>
      </c>
      <c r="H274" s="17">
        <v>12003820</v>
      </c>
      <c r="J274" s="17">
        <v>-6424087</v>
      </c>
      <c r="M274" s="17">
        <v>32147</v>
      </c>
      <c r="N274" s="17">
        <v>-4034285</v>
      </c>
      <c r="Q274" s="17">
        <v>-16073</v>
      </c>
      <c r="R274" s="17">
        <v>2017259</v>
      </c>
    </row>
    <row r="275" spans="1:18" x14ac:dyDescent="0.2">
      <c r="A275" s="9">
        <v>235</v>
      </c>
      <c r="B275" s="8" t="s">
        <v>27</v>
      </c>
      <c r="C275" s="9">
        <v>2029</v>
      </c>
      <c r="E275" s="17">
        <v>-18427907</v>
      </c>
      <c r="G275" s="17">
        <v>51189</v>
      </c>
      <c r="H275" s="17">
        <v>12055009</v>
      </c>
      <c r="J275" s="17">
        <v>-6372898</v>
      </c>
      <c r="M275" s="17">
        <v>32147</v>
      </c>
      <c r="N275" s="17">
        <v>-4002138</v>
      </c>
      <c r="Q275" s="17">
        <v>-16073</v>
      </c>
      <c r="R275" s="17">
        <v>2001186</v>
      </c>
    </row>
    <row r="276" spans="1:18" x14ac:dyDescent="0.2">
      <c r="A276" s="9">
        <v>236</v>
      </c>
      <c r="B276" s="8" t="s">
        <v>28</v>
      </c>
      <c r="C276" s="9">
        <v>2029</v>
      </c>
      <c r="E276" s="17">
        <v>-18427907</v>
      </c>
      <c r="G276" s="17">
        <v>51189</v>
      </c>
      <c r="H276" s="17">
        <v>12106198</v>
      </c>
      <c r="J276" s="17">
        <v>-6321709</v>
      </c>
      <c r="M276" s="17">
        <v>32147</v>
      </c>
      <c r="N276" s="17">
        <v>-3969991</v>
      </c>
      <c r="Q276" s="17">
        <v>-16073</v>
      </c>
      <c r="R276" s="17">
        <v>1985113</v>
      </c>
    </row>
    <row r="277" spans="1:18" ht="12" thickBot="1" x14ac:dyDescent="0.25">
      <c r="D277" s="65">
        <v>0</v>
      </c>
      <c r="G277" s="65">
        <v>614268</v>
      </c>
      <c r="L277" s="65">
        <v>0</v>
      </c>
      <c r="M277" s="65">
        <v>385764</v>
      </c>
      <c r="P277" s="65">
        <v>0</v>
      </c>
      <c r="Q277" s="65">
        <v>-192876</v>
      </c>
    </row>
    <row r="278" spans="1:18" ht="12" thickTop="1" x14ac:dyDescent="0.2"/>
    <row r="279" spans="1:18" x14ac:dyDescent="0.2">
      <c r="A279" s="9">
        <v>237</v>
      </c>
      <c r="B279" s="8" t="s">
        <v>17</v>
      </c>
      <c r="C279" s="9">
        <v>2030</v>
      </c>
      <c r="E279" s="17">
        <v>-18427907</v>
      </c>
      <c r="G279" s="17">
        <v>51189</v>
      </c>
      <c r="H279" s="17">
        <v>12157387</v>
      </c>
      <c r="J279" s="17">
        <v>-6270520</v>
      </c>
      <c r="M279" s="17">
        <v>32147</v>
      </c>
      <c r="N279" s="17">
        <v>-3937844</v>
      </c>
      <c r="Q279" s="17">
        <v>-16073</v>
      </c>
      <c r="R279" s="17">
        <v>1969040</v>
      </c>
    </row>
    <row r="280" spans="1:18" x14ac:dyDescent="0.2">
      <c r="A280" s="9">
        <v>238</v>
      </c>
      <c r="B280" s="8" t="s">
        <v>18</v>
      </c>
      <c r="C280" s="9">
        <v>2030</v>
      </c>
      <c r="E280" s="17">
        <v>-18427907</v>
      </c>
      <c r="G280" s="17">
        <v>51189</v>
      </c>
      <c r="H280" s="17">
        <v>12208576</v>
      </c>
      <c r="J280" s="17">
        <v>-6219331</v>
      </c>
      <c r="M280" s="17">
        <v>32147</v>
      </c>
      <c r="N280" s="17">
        <v>-3905697</v>
      </c>
      <c r="Q280" s="17">
        <v>-16073</v>
      </c>
      <c r="R280" s="17">
        <v>1952967</v>
      </c>
    </row>
    <row r="281" spans="1:18" x14ac:dyDescent="0.2">
      <c r="A281" s="9">
        <v>239</v>
      </c>
      <c r="B281" s="8" t="s">
        <v>19</v>
      </c>
      <c r="C281" s="9">
        <v>2030</v>
      </c>
      <c r="E281" s="17">
        <v>-18427907</v>
      </c>
      <c r="G281" s="17">
        <v>51189</v>
      </c>
      <c r="H281" s="17">
        <v>12259765</v>
      </c>
      <c r="J281" s="17">
        <v>-6168142</v>
      </c>
      <c r="M281" s="17">
        <v>32147</v>
      </c>
      <c r="N281" s="17">
        <v>-3873550</v>
      </c>
      <c r="Q281" s="17">
        <v>-16073</v>
      </c>
      <c r="R281" s="17">
        <v>1936894</v>
      </c>
    </row>
    <row r="282" spans="1:18" x14ac:dyDescent="0.2">
      <c r="A282" s="9">
        <v>240</v>
      </c>
      <c r="B282" s="8" t="s">
        <v>20</v>
      </c>
      <c r="C282" s="9">
        <v>2030</v>
      </c>
      <c r="E282" s="17">
        <v>-18427907</v>
      </c>
      <c r="G282" s="17">
        <v>51189</v>
      </c>
      <c r="H282" s="17">
        <v>12310954</v>
      </c>
      <c r="J282" s="17">
        <v>-6116953</v>
      </c>
      <c r="M282" s="17">
        <v>32147</v>
      </c>
      <c r="N282" s="17">
        <v>-3841403</v>
      </c>
      <c r="Q282" s="17">
        <v>-16073</v>
      </c>
      <c r="R282" s="17">
        <v>1920821</v>
      </c>
    </row>
    <row r="283" spans="1:18" x14ac:dyDescent="0.2">
      <c r="A283" s="9">
        <v>241</v>
      </c>
      <c r="B283" s="8" t="s">
        <v>21</v>
      </c>
      <c r="C283" s="9">
        <v>2030</v>
      </c>
      <c r="E283" s="17">
        <v>-18427907</v>
      </c>
      <c r="G283" s="17">
        <v>51189</v>
      </c>
      <c r="H283" s="17">
        <v>12362143</v>
      </c>
      <c r="J283" s="17">
        <v>-6065764</v>
      </c>
      <c r="M283" s="17">
        <v>32147</v>
      </c>
      <c r="N283" s="17">
        <v>-3809256</v>
      </c>
      <c r="Q283" s="17">
        <v>-16073</v>
      </c>
      <c r="R283" s="17">
        <v>1904748</v>
      </c>
    </row>
    <row r="284" spans="1:18" x14ac:dyDescent="0.2">
      <c r="A284" s="9">
        <v>242</v>
      </c>
      <c r="B284" s="8" t="s">
        <v>22</v>
      </c>
      <c r="C284" s="9">
        <v>2030</v>
      </c>
      <c r="E284" s="17">
        <v>-18427907</v>
      </c>
      <c r="G284" s="17">
        <v>51189</v>
      </c>
      <c r="H284" s="17">
        <v>12413332</v>
      </c>
      <c r="J284" s="17">
        <v>-6014575</v>
      </c>
      <c r="M284" s="17">
        <v>32147</v>
      </c>
      <c r="N284" s="17">
        <v>-3777109</v>
      </c>
      <c r="Q284" s="17">
        <v>-16073</v>
      </c>
      <c r="R284" s="17">
        <v>1888675</v>
      </c>
    </row>
    <row r="285" spans="1:18" x14ac:dyDescent="0.2">
      <c r="A285" s="9">
        <v>243</v>
      </c>
      <c r="B285" s="8" t="s">
        <v>23</v>
      </c>
      <c r="C285" s="9">
        <v>2030</v>
      </c>
      <c r="E285" s="17">
        <v>-18427907</v>
      </c>
      <c r="G285" s="17">
        <v>51189</v>
      </c>
      <c r="H285" s="17">
        <v>12464521</v>
      </c>
      <c r="J285" s="17">
        <v>-5963386</v>
      </c>
      <c r="M285" s="17">
        <v>32147</v>
      </c>
      <c r="N285" s="17">
        <v>-3744962</v>
      </c>
      <c r="Q285" s="17">
        <v>-16073</v>
      </c>
      <c r="R285" s="17">
        <v>1872602</v>
      </c>
    </row>
    <row r="286" spans="1:18" x14ac:dyDescent="0.2">
      <c r="A286" s="9">
        <v>244</v>
      </c>
      <c r="B286" s="8" t="s">
        <v>24</v>
      </c>
      <c r="C286" s="9">
        <v>2030</v>
      </c>
      <c r="E286" s="17">
        <v>-18427907</v>
      </c>
      <c r="G286" s="17">
        <v>51189</v>
      </c>
      <c r="H286" s="17">
        <v>12515710</v>
      </c>
      <c r="J286" s="17">
        <v>-5912197</v>
      </c>
      <c r="M286" s="17">
        <v>32147</v>
      </c>
      <c r="N286" s="17">
        <v>-3712815</v>
      </c>
      <c r="Q286" s="17">
        <v>-16073</v>
      </c>
      <c r="R286" s="17">
        <v>1856529</v>
      </c>
    </row>
    <row r="287" spans="1:18" x14ac:dyDescent="0.2">
      <c r="A287" s="9">
        <v>245</v>
      </c>
      <c r="B287" s="8" t="s">
        <v>25</v>
      </c>
      <c r="C287" s="9">
        <v>2030</v>
      </c>
      <c r="E287" s="17">
        <v>-18427907</v>
      </c>
      <c r="G287" s="17">
        <v>51189</v>
      </c>
      <c r="H287" s="17">
        <v>12566899</v>
      </c>
      <c r="J287" s="17">
        <v>-5861008</v>
      </c>
      <c r="M287" s="17">
        <v>32147</v>
      </c>
      <c r="N287" s="17">
        <v>-3680668</v>
      </c>
      <c r="Q287" s="17">
        <v>-16073</v>
      </c>
      <c r="R287" s="17">
        <v>1840456</v>
      </c>
    </row>
    <row r="288" spans="1:18" x14ac:dyDescent="0.2">
      <c r="A288" s="9">
        <v>246</v>
      </c>
      <c r="B288" s="8" t="s">
        <v>26</v>
      </c>
      <c r="C288" s="9">
        <v>2030</v>
      </c>
      <c r="E288" s="17">
        <v>-18427907</v>
      </c>
      <c r="G288" s="17">
        <v>51189</v>
      </c>
      <c r="H288" s="17">
        <v>12618088</v>
      </c>
      <c r="J288" s="17">
        <v>-5809819</v>
      </c>
      <c r="M288" s="17">
        <v>32147</v>
      </c>
      <c r="N288" s="17">
        <v>-3648521</v>
      </c>
      <c r="Q288" s="17">
        <v>-16073</v>
      </c>
      <c r="R288" s="17">
        <v>1824383</v>
      </c>
    </row>
    <row r="289" spans="1:18" x14ac:dyDescent="0.2">
      <c r="A289" s="9">
        <v>247</v>
      </c>
      <c r="B289" s="8" t="s">
        <v>27</v>
      </c>
      <c r="C289" s="9">
        <v>2030</v>
      </c>
      <c r="E289" s="17">
        <v>-18427907</v>
      </c>
      <c r="G289" s="17">
        <v>51189</v>
      </c>
      <c r="H289" s="17">
        <v>12669277</v>
      </c>
      <c r="J289" s="17">
        <v>-5758630</v>
      </c>
      <c r="M289" s="17">
        <v>32147</v>
      </c>
      <c r="N289" s="17">
        <v>-3616374</v>
      </c>
      <c r="Q289" s="17">
        <v>-16073</v>
      </c>
      <c r="R289" s="17">
        <v>1808310</v>
      </c>
    </row>
    <row r="290" spans="1:18" x14ac:dyDescent="0.2">
      <c r="A290" s="9">
        <v>248</v>
      </c>
      <c r="B290" s="8" t="s">
        <v>28</v>
      </c>
      <c r="C290" s="9">
        <v>2030</v>
      </c>
      <c r="E290" s="17">
        <v>-18427907</v>
      </c>
      <c r="G290" s="17">
        <v>51189</v>
      </c>
      <c r="H290" s="17">
        <v>12720466</v>
      </c>
      <c r="J290" s="17">
        <v>-5707441</v>
      </c>
      <c r="M290" s="17">
        <v>32147</v>
      </c>
      <c r="N290" s="17">
        <v>-3584227</v>
      </c>
      <c r="Q290" s="17">
        <v>-16073</v>
      </c>
      <c r="R290" s="17">
        <v>1792237</v>
      </c>
    </row>
    <row r="291" spans="1:18" ht="12" thickBot="1" x14ac:dyDescent="0.25">
      <c r="D291" s="65">
        <v>0</v>
      </c>
      <c r="G291" s="65">
        <v>614268</v>
      </c>
      <c r="L291" s="65">
        <v>0</v>
      </c>
      <c r="M291" s="65">
        <v>385764</v>
      </c>
      <c r="P291" s="65">
        <v>0</v>
      </c>
      <c r="Q291" s="65">
        <v>-192876</v>
      </c>
    </row>
    <row r="292" spans="1:18" ht="12" thickTop="1" x14ac:dyDescent="0.2"/>
    <row r="293" spans="1:18" x14ac:dyDescent="0.2">
      <c r="A293" s="9">
        <v>249</v>
      </c>
      <c r="B293" s="8" t="s">
        <v>17</v>
      </c>
      <c r="C293" s="9">
        <v>2031</v>
      </c>
      <c r="E293" s="17">
        <v>-18427907</v>
      </c>
      <c r="G293" s="17">
        <v>51189</v>
      </c>
      <c r="H293" s="17">
        <v>12771655</v>
      </c>
      <c r="J293" s="17">
        <v>-5656252</v>
      </c>
      <c r="M293" s="17">
        <v>32147</v>
      </c>
      <c r="N293" s="17">
        <v>-3552080</v>
      </c>
      <c r="Q293" s="17">
        <v>-16073</v>
      </c>
      <c r="R293" s="17">
        <v>1776164</v>
      </c>
    </row>
    <row r="294" spans="1:18" x14ac:dyDescent="0.2">
      <c r="A294" s="9">
        <v>250</v>
      </c>
      <c r="B294" s="8" t="s">
        <v>18</v>
      </c>
      <c r="C294" s="9">
        <v>2031</v>
      </c>
      <c r="E294" s="17">
        <v>-18427907</v>
      </c>
      <c r="G294" s="17">
        <v>51189</v>
      </c>
      <c r="H294" s="17">
        <v>12822844</v>
      </c>
      <c r="J294" s="17">
        <v>-5605063</v>
      </c>
      <c r="M294" s="17">
        <v>32147</v>
      </c>
      <c r="N294" s="17">
        <v>-3519933</v>
      </c>
      <c r="Q294" s="17">
        <v>-16073</v>
      </c>
      <c r="R294" s="17">
        <v>1760091</v>
      </c>
    </row>
    <row r="295" spans="1:18" x14ac:dyDescent="0.2">
      <c r="A295" s="9">
        <v>251</v>
      </c>
      <c r="B295" s="8" t="s">
        <v>19</v>
      </c>
      <c r="C295" s="9">
        <v>2031</v>
      </c>
      <c r="E295" s="17">
        <v>-18427907</v>
      </c>
      <c r="G295" s="17">
        <v>51189</v>
      </c>
      <c r="H295" s="17">
        <v>12874033</v>
      </c>
      <c r="J295" s="17">
        <v>-5553874</v>
      </c>
      <c r="M295" s="17">
        <v>32147</v>
      </c>
      <c r="N295" s="17">
        <v>-3487786</v>
      </c>
      <c r="Q295" s="17">
        <v>-16073</v>
      </c>
      <c r="R295" s="17">
        <v>1744018</v>
      </c>
    </row>
    <row r="296" spans="1:18" x14ac:dyDescent="0.2">
      <c r="A296" s="9">
        <v>252</v>
      </c>
      <c r="B296" s="8" t="s">
        <v>20</v>
      </c>
      <c r="C296" s="9">
        <v>2031</v>
      </c>
      <c r="E296" s="17">
        <v>-18427907</v>
      </c>
      <c r="G296" s="17">
        <v>51189</v>
      </c>
      <c r="H296" s="17">
        <v>12925222</v>
      </c>
      <c r="J296" s="17">
        <v>-5502685</v>
      </c>
      <c r="M296" s="17">
        <v>32147</v>
      </c>
      <c r="N296" s="17">
        <v>-3455639</v>
      </c>
      <c r="Q296" s="17">
        <v>-16073</v>
      </c>
      <c r="R296" s="17">
        <v>1727945</v>
      </c>
    </row>
    <row r="297" spans="1:18" x14ac:dyDescent="0.2">
      <c r="A297" s="9">
        <v>253</v>
      </c>
      <c r="B297" s="8" t="s">
        <v>21</v>
      </c>
      <c r="C297" s="9">
        <v>2031</v>
      </c>
      <c r="E297" s="17">
        <v>-18427907</v>
      </c>
      <c r="G297" s="17">
        <v>51189</v>
      </c>
      <c r="H297" s="17">
        <v>12976411</v>
      </c>
      <c r="J297" s="17">
        <v>-5451496</v>
      </c>
      <c r="M297" s="17">
        <v>32147</v>
      </c>
      <c r="N297" s="17">
        <v>-3423492</v>
      </c>
      <c r="Q297" s="17">
        <v>-16073</v>
      </c>
      <c r="R297" s="17">
        <v>1711872</v>
      </c>
    </row>
    <row r="298" spans="1:18" x14ac:dyDescent="0.2">
      <c r="A298" s="9">
        <v>254</v>
      </c>
      <c r="B298" s="8" t="s">
        <v>22</v>
      </c>
      <c r="C298" s="9">
        <v>2031</v>
      </c>
      <c r="E298" s="17">
        <v>-18427907</v>
      </c>
      <c r="G298" s="17">
        <v>51189</v>
      </c>
      <c r="H298" s="17">
        <v>13027600</v>
      </c>
      <c r="J298" s="17">
        <v>-5400307</v>
      </c>
      <c r="M298" s="17">
        <v>32147</v>
      </c>
      <c r="N298" s="17">
        <v>-3391345</v>
      </c>
      <c r="Q298" s="17">
        <v>-16073</v>
      </c>
      <c r="R298" s="17">
        <v>1695799</v>
      </c>
    </row>
    <row r="299" spans="1:18" x14ac:dyDescent="0.2">
      <c r="A299" s="9">
        <v>255</v>
      </c>
      <c r="B299" s="8" t="s">
        <v>23</v>
      </c>
      <c r="C299" s="9">
        <v>2031</v>
      </c>
      <c r="E299" s="17">
        <v>-18427907</v>
      </c>
      <c r="G299" s="17">
        <v>51189</v>
      </c>
      <c r="H299" s="17">
        <v>13078789</v>
      </c>
      <c r="J299" s="17">
        <v>-5349118</v>
      </c>
      <c r="M299" s="17">
        <v>32147</v>
      </c>
      <c r="N299" s="17">
        <v>-3359198</v>
      </c>
      <c r="Q299" s="17">
        <v>-16073</v>
      </c>
      <c r="R299" s="17">
        <v>1679726</v>
      </c>
    </row>
    <row r="300" spans="1:18" x14ac:dyDescent="0.2">
      <c r="A300" s="9">
        <v>256</v>
      </c>
      <c r="B300" s="8" t="s">
        <v>24</v>
      </c>
      <c r="C300" s="9">
        <v>2031</v>
      </c>
      <c r="E300" s="17">
        <v>-18427907</v>
      </c>
      <c r="G300" s="17">
        <v>51189</v>
      </c>
      <c r="H300" s="17">
        <v>13129978</v>
      </c>
      <c r="J300" s="17">
        <v>-5297929</v>
      </c>
      <c r="M300" s="17">
        <v>32147</v>
      </c>
      <c r="N300" s="17">
        <v>-3327051</v>
      </c>
      <c r="Q300" s="17">
        <v>-16073</v>
      </c>
      <c r="R300" s="17">
        <v>1663653</v>
      </c>
    </row>
    <row r="301" spans="1:18" x14ac:dyDescent="0.2">
      <c r="A301" s="9">
        <v>257</v>
      </c>
      <c r="B301" s="8" t="s">
        <v>25</v>
      </c>
      <c r="C301" s="9">
        <v>2031</v>
      </c>
      <c r="E301" s="17">
        <v>-18427907</v>
      </c>
      <c r="G301" s="17">
        <v>51189</v>
      </c>
      <c r="H301" s="17">
        <v>13181167</v>
      </c>
      <c r="J301" s="17">
        <v>-5246740</v>
      </c>
      <c r="M301" s="17">
        <v>32147</v>
      </c>
      <c r="N301" s="17">
        <v>-3294904</v>
      </c>
      <c r="Q301" s="17">
        <v>-16073</v>
      </c>
      <c r="R301" s="17">
        <v>1647580</v>
      </c>
    </row>
    <row r="302" spans="1:18" x14ac:dyDescent="0.2">
      <c r="A302" s="9">
        <v>258</v>
      </c>
      <c r="B302" s="8" t="s">
        <v>26</v>
      </c>
      <c r="C302" s="9">
        <v>2031</v>
      </c>
      <c r="E302" s="17">
        <v>-18427907</v>
      </c>
      <c r="G302" s="17">
        <v>51189</v>
      </c>
      <c r="H302" s="17">
        <v>13232356</v>
      </c>
      <c r="J302" s="17">
        <v>-5195551</v>
      </c>
      <c r="M302" s="17">
        <v>32147</v>
      </c>
      <c r="N302" s="17">
        <v>-3262757</v>
      </c>
      <c r="Q302" s="17">
        <v>-16073</v>
      </c>
      <c r="R302" s="17">
        <v>1631507</v>
      </c>
    </row>
    <row r="303" spans="1:18" x14ac:dyDescent="0.2">
      <c r="A303" s="9">
        <v>259</v>
      </c>
      <c r="B303" s="8" t="s">
        <v>27</v>
      </c>
      <c r="C303" s="9">
        <v>2031</v>
      </c>
      <c r="E303" s="17">
        <v>-18427907</v>
      </c>
      <c r="G303" s="17">
        <v>51189</v>
      </c>
      <c r="H303" s="17">
        <v>13283545</v>
      </c>
      <c r="J303" s="17">
        <v>-5144362</v>
      </c>
      <c r="M303" s="17">
        <v>32147</v>
      </c>
      <c r="N303" s="17">
        <v>-3230610</v>
      </c>
      <c r="Q303" s="17">
        <v>-16073</v>
      </c>
      <c r="R303" s="17">
        <v>1615434</v>
      </c>
    </row>
    <row r="304" spans="1:18" x14ac:dyDescent="0.2">
      <c r="A304" s="9">
        <v>260</v>
      </c>
      <c r="B304" s="8" t="s">
        <v>28</v>
      </c>
      <c r="C304" s="9">
        <v>2031</v>
      </c>
      <c r="E304" s="17">
        <v>-18427907</v>
      </c>
      <c r="G304" s="17">
        <v>51189</v>
      </c>
      <c r="H304" s="17">
        <v>13334734</v>
      </c>
      <c r="J304" s="17">
        <v>-5093173</v>
      </c>
      <c r="M304" s="17">
        <v>32147</v>
      </c>
      <c r="N304" s="17">
        <v>-3198463</v>
      </c>
      <c r="Q304" s="17">
        <v>-16073</v>
      </c>
      <c r="R304" s="17">
        <v>1599361</v>
      </c>
    </row>
    <row r="305" spans="1:18" ht="12" thickBot="1" x14ac:dyDescent="0.25">
      <c r="D305" s="65">
        <v>0</v>
      </c>
      <c r="G305" s="65">
        <v>614268</v>
      </c>
      <c r="L305" s="65">
        <v>0</v>
      </c>
      <c r="M305" s="65">
        <v>385764</v>
      </c>
      <c r="P305" s="65">
        <v>0</v>
      </c>
      <c r="Q305" s="65">
        <v>-192876</v>
      </c>
    </row>
    <row r="306" spans="1:18" ht="12" thickTop="1" x14ac:dyDescent="0.2"/>
    <row r="307" spans="1:18" x14ac:dyDescent="0.2">
      <c r="A307" s="9">
        <v>261</v>
      </c>
      <c r="B307" s="8" t="s">
        <v>17</v>
      </c>
      <c r="C307" s="9">
        <v>2032</v>
      </c>
      <c r="E307" s="17">
        <v>-18427907</v>
      </c>
      <c r="G307" s="17">
        <v>51189</v>
      </c>
      <c r="H307" s="17">
        <v>13385923</v>
      </c>
      <c r="J307" s="17">
        <v>-5041984</v>
      </c>
      <c r="M307" s="17">
        <v>32147</v>
      </c>
      <c r="N307" s="17">
        <v>-3166316</v>
      </c>
      <c r="Q307" s="17">
        <v>-16073</v>
      </c>
      <c r="R307" s="17">
        <v>1583288</v>
      </c>
    </row>
    <row r="308" spans="1:18" x14ac:dyDescent="0.2">
      <c r="A308" s="9">
        <v>262</v>
      </c>
      <c r="B308" s="8" t="s">
        <v>18</v>
      </c>
      <c r="C308" s="9">
        <v>2032</v>
      </c>
      <c r="E308" s="17">
        <v>-18427907</v>
      </c>
      <c r="G308" s="17">
        <v>51189</v>
      </c>
      <c r="H308" s="17">
        <v>13437112</v>
      </c>
      <c r="J308" s="17">
        <v>-4990795</v>
      </c>
      <c r="M308" s="17">
        <v>32147</v>
      </c>
      <c r="N308" s="17">
        <v>-3134169</v>
      </c>
      <c r="Q308" s="17">
        <v>-16073</v>
      </c>
      <c r="R308" s="17">
        <v>1567215</v>
      </c>
    </row>
    <row r="309" spans="1:18" x14ac:dyDescent="0.2">
      <c r="A309" s="9">
        <v>263</v>
      </c>
      <c r="B309" s="8" t="s">
        <v>19</v>
      </c>
      <c r="C309" s="9">
        <v>2032</v>
      </c>
      <c r="E309" s="17">
        <v>-18427907</v>
      </c>
      <c r="G309" s="17">
        <v>51189</v>
      </c>
      <c r="H309" s="17">
        <v>13488301</v>
      </c>
      <c r="J309" s="17">
        <v>-4939606</v>
      </c>
      <c r="M309" s="17">
        <v>32147</v>
      </c>
      <c r="N309" s="17">
        <v>-3102022</v>
      </c>
      <c r="Q309" s="17">
        <v>-16073</v>
      </c>
      <c r="R309" s="17">
        <v>1551142</v>
      </c>
    </row>
    <row r="310" spans="1:18" x14ac:dyDescent="0.2">
      <c r="A310" s="9">
        <v>264</v>
      </c>
      <c r="B310" s="8" t="s">
        <v>20</v>
      </c>
      <c r="C310" s="9">
        <v>2032</v>
      </c>
      <c r="E310" s="17">
        <v>-18427907</v>
      </c>
      <c r="G310" s="17">
        <v>51189</v>
      </c>
      <c r="H310" s="17">
        <v>13539490</v>
      </c>
      <c r="J310" s="17">
        <v>-4888417</v>
      </c>
      <c r="M310" s="17">
        <v>32147</v>
      </c>
      <c r="N310" s="17">
        <v>-3069875</v>
      </c>
      <c r="Q310" s="17">
        <v>-16073</v>
      </c>
      <c r="R310" s="17">
        <v>1535069</v>
      </c>
    </row>
    <row r="311" spans="1:18" x14ac:dyDescent="0.2">
      <c r="A311" s="9">
        <v>265</v>
      </c>
      <c r="B311" s="8" t="s">
        <v>21</v>
      </c>
      <c r="C311" s="9">
        <v>2032</v>
      </c>
      <c r="E311" s="17">
        <v>-18427907</v>
      </c>
      <c r="G311" s="17">
        <v>51189</v>
      </c>
      <c r="H311" s="17">
        <v>13590679</v>
      </c>
      <c r="J311" s="17">
        <v>-4837228</v>
      </c>
      <c r="M311" s="17">
        <v>32147</v>
      </c>
      <c r="N311" s="17">
        <v>-3037728</v>
      </c>
      <c r="Q311" s="17">
        <v>-16073</v>
      </c>
      <c r="R311" s="17">
        <v>1518996</v>
      </c>
    </row>
    <row r="312" spans="1:18" x14ac:dyDescent="0.2">
      <c r="A312" s="9">
        <v>266</v>
      </c>
      <c r="B312" s="8" t="s">
        <v>22</v>
      </c>
      <c r="C312" s="9">
        <v>2032</v>
      </c>
      <c r="E312" s="17">
        <v>-18427907</v>
      </c>
      <c r="G312" s="17">
        <v>51189</v>
      </c>
      <c r="H312" s="17">
        <v>13641868</v>
      </c>
      <c r="J312" s="17">
        <v>-4786039</v>
      </c>
      <c r="M312" s="17">
        <v>32147</v>
      </c>
      <c r="N312" s="17">
        <v>-3005581</v>
      </c>
      <c r="Q312" s="17">
        <v>-16073</v>
      </c>
      <c r="R312" s="17">
        <v>1502923</v>
      </c>
    </row>
    <row r="313" spans="1:18" x14ac:dyDescent="0.2">
      <c r="A313" s="9">
        <v>267</v>
      </c>
      <c r="B313" s="8" t="s">
        <v>23</v>
      </c>
      <c r="C313" s="9">
        <v>2032</v>
      </c>
      <c r="E313" s="17">
        <v>-18427907</v>
      </c>
      <c r="G313" s="17">
        <v>51189</v>
      </c>
      <c r="H313" s="17">
        <v>13693057</v>
      </c>
      <c r="J313" s="17">
        <v>-4734850</v>
      </c>
      <c r="M313" s="17">
        <v>32147</v>
      </c>
      <c r="N313" s="17">
        <v>-2973434</v>
      </c>
      <c r="Q313" s="17">
        <v>-16073</v>
      </c>
      <c r="R313" s="17">
        <v>1486850</v>
      </c>
    </row>
    <row r="314" spans="1:18" x14ac:dyDescent="0.2">
      <c r="A314" s="9">
        <v>268</v>
      </c>
      <c r="B314" s="8" t="s">
        <v>24</v>
      </c>
      <c r="C314" s="9">
        <v>2032</v>
      </c>
      <c r="E314" s="17">
        <v>-18427907</v>
      </c>
      <c r="G314" s="17">
        <v>51189</v>
      </c>
      <c r="H314" s="17">
        <v>13744246</v>
      </c>
      <c r="J314" s="17">
        <v>-4683661</v>
      </c>
      <c r="M314" s="17">
        <v>32147</v>
      </c>
      <c r="N314" s="17">
        <v>-2941287</v>
      </c>
      <c r="Q314" s="17">
        <v>-16073</v>
      </c>
      <c r="R314" s="17">
        <v>1470777</v>
      </c>
    </row>
    <row r="315" spans="1:18" x14ac:dyDescent="0.2">
      <c r="A315" s="9">
        <v>269</v>
      </c>
      <c r="B315" s="8" t="s">
        <v>25</v>
      </c>
      <c r="C315" s="9">
        <v>2032</v>
      </c>
      <c r="E315" s="17">
        <v>-18427907</v>
      </c>
      <c r="G315" s="17">
        <v>51189</v>
      </c>
      <c r="H315" s="17">
        <v>13795435</v>
      </c>
      <c r="J315" s="17">
        <v>-4632472</v>
      </c>
      <c r="M315" s="17">
        <v>32147</v>
      </c>
      <c r="N315" s="17">
        <v>-2909140</v>
      </c>
      <c r="Q315" s="17">
        <v>-16073</v>
      </c>
      <c r="R315" s="17">
        <v>1454704</v>
      </c>
    </row>
    <row r="316" spans="1:18" x14ac:dyDescent="0.2">
      <c r="A316" s="9">
        <v>270</v>
      </c>
      <c r="B316" s="8" t="s">
        <v>26</v>
      </c>
      <c r="C316" s="9">
        <v>2032</v>
      </c>
      <c r="E316" s="17">
        <v>-18427907</v>
      </c>
      <c r="G316" s="17">
        <v>51189</v>
      </c>
      <c r="H316" s="17">
        <v>13846624</v>
      </c>
      <c r="J316" s="17">
        <v>-4581283</v>
      </c>
      <c r="M316" s="17">
        <v>32147</v>
      </c>
      <c r="N316" s="17">
        <v>-2876993</v>
      </c>
      <c r="Q316" s="17">
        <v>-16073</v>
      </c>
      <c r="R316" s="17">
        <v>1438631</v>
      </c>
    </row>
    <row r="317" spans="1:18" x14ac:dyDescent="0.2">
      <c r="A317" s="9">
        <v>271</v>
      </c>
      <c r="B317" s="8" t="s">
        <v>27</v>
      </c>
      <c r="C317" s="9">
        <v>2032</v>
      </c>
      <c r="E317" s="17">
        <v>-18427907</v>
      </c>
      <c r="G317" s="17">
        <v>51189</v>
      </c>
      <c r="H317" s="17">
        <v>13897813</v>
      </c>
      <c r="J317" s="17">
        <v>-4530094</v>
      </c>
      <c r="M317" s="17">
        <v>32147</v>
      </c>
      <c r="N317" s="17">
        <v>-2844846</v>
      </c>
      <c r="Q317" s="17">
        <v>-16073</v>
      </c>
      <c r="R317" s="17">
        <v>1422558</v>
      </c>
    </row>
    <row r="318" spans="1:18" x14ac:dyDescent="0.2">
      <c r="A318" s="9">
        <v>272</v>
      </c>
      <c r="B318" s="8" t="s">
        <v>28</v>
      </c>
      <c r="C318" s="9">
        <v>2032</v>
      </c>
      <c r="E318" s="17">
        <v>-18427907</v>
      </c>
      <c r="G318" s="17">
        <v>51189</v>
      </c>
      <c r="H318" s="17">
        <v>13949002</v>
      </c>
      <c r="J318" s="17">
        <v>-4478905</v>
      </c>
      <c r="M318" s="17">
        <v>32147</v>
      </c>
      <c r="N318" s="17">
        <v>-2812699</v>
      </c>
      <c r="Q318" s="17">
        <v>-16073</v>
      </c>
      <c r="R318" s="17">
        <v>1406485</v>
      </c>
    </row>
    <row r="319" spans="1:18" ht="12" thickBot="1" x14ac:dyDescent="0.25">
      <c r="D319" s="65">
        <v>0</v>
      </c>
      <c r="G319" s="65">
        <v>614268</v>
      </c>
      <c r="L319" s="65">
        <v>0</v>
      </c>
      <c r="M319" s="65">
        <v>385764</v>
      </c>
      <c r="P319" s="65">
        <v>0</v>
      </c>
      <c r="Q319" s="65">
        <v>-192876</v>
      </c>
    </row>
    <row r="320" spans="1:18" ht="12" thickTop="1" x14ac:dyDescent="0.2"/>
    <row r="321" spans="1:18" x14ac:dyDescent="0.2">
      <c r="A321" s="9">
        <v>273</v>
      </c>
      <c r="B321" s="8" t="s">
        <v>17</v>
      </c>
      <c r="C321" s="9">
        <v>2033</v>
      </c>
      <c r="E321" s="17">
        <v>-18427907</v>
      </c>
      <c r="G321" s="17">
        <v>51189</v>
      </c>
      <c r="H321" s="17">
        <v>14000191</v>
      </c>
      <c r="J321" s="17">
        <v>-4427716</v>
      </c>
      <c r="M321" s="17">
        <v>32147</v>
      </c>
      <c r="N321" s="17">
        <v>-2780552</v>
      </c>
      <c r="Q321" s="17">
        <v>-16073</v>
      </c>
      <c r="R321" s="17">
        <v>1390412</v>
      </c>
    </row>
    <row r="322" spans="1:18" x14ac:dyDescent="0.2">
      <c r="A322" s="9">
        <v>274</v>
      </c>
      <c r="B322" s="8" t="s">
        <v>18</v>
      </c>
      <c r="C322" s="9">
        <v>2033</v>
      </c>
      <c r="E322" s="17">
        <v>-18427907</v>
      </c>
      <c r="G322" s="17">
        <v>51189</v>
      </c>
      <c r="H322" s="17">
        <v>14051380</v>
      </c>
      <c r="J322" s="17">
        <v>-4376527</v>
      </c>
      <c r="M322" s="17">
        <v>32147</v>
      </c>
      <c r="N322" s="17">
        <v>-2748405</v>
      </c>
      <c r="Q322" s="17">
        <v>-16073</v>
      </c>
      <c r="R322" s="17">
        <v>1374339</v>
      </c>
    </row>
    <row r="323" spans="1:18" x14ac:dyDescent="0.2">
      <c r="A323" s="9">
        <v>275</v>
      </c>
      <c r="B323" s="8" t="s">
        <v>19</v>
      </c>
      <c r="C323" s="9">
        <v>2033</v>
      </c>
      <c r="E323" s="17">
        <v>-18427907</v>
      </c>
      <c r="G323" s="17">
        <v>51189</v>
      </c>
      <c r="H323" s="17">
        <v>14102569</v>
      </c>
      <c r="J323" s="17">
        <v>-4325338</v>
      </c>
      <c r="M323" s="17">
        <v>32147</v>
      </c>
      <c r="N323" s="17">
        <v>-2716258</v>
      </c>
      <c r="Q323" s="17">
        <v>-16073</v>
      </c>
      <c r="R323" s="17">
        <v>1358266</v>
      </c>
    </row>
    <row r="324" spans="1:18" x14ac:dyDescent="0.2">
      <c r="A324" s="9">
        <v>276</v>
      </c>
      <c r="B324" s="8" t="s">
        <v>20</v>
      </c>
      <c r="C324" s="9">
        <v>2033</v>
      </c>
      <c r="E324" s="17">
        <v>-18427907</v>
      </c>
      <c r="G324" s="17">
        <v>51189</v>
      </c>
      <c r="H324" s="17">
        <v>14153758</v>
      </c>
      <c r="J324" s="17">
        <v>-4274149</v>
      </c>
      <c r="M324" s="17">
        <v>32147</v>
      </c>
      <c r="N324" s="17">
        <v>-2684111</v>
      </c>
      <c r="Q324" s="17">
        <v>-16073</v>
      </c>
      <c r="R324" s="17">
        <v>1342193</v>
      </c>
    </row>
    <row r="325" spans="1:18" x14ac:dyDescent="0.2">
      <c r="A325" s="9">
        <v>277</v>
      </c>
      <c r="B325" s="8" t="s">
        <v>21</v>
      </c>
      <c r="C325" s="9">
        <v>2033</v>
      </c>
      <c r="E325" s="17">
        <v>-18427907</v>
      </c>
      <c r="G325" s="17">
        <v>51189</v>
      </c>
      <c r="H325" s="17">
        <v>14204947</v>
      </c>
      <c r="J325" s="17">
        <v>-4222960</v>
      </c>
      <c r="M325" s="17">
        <v>32147</v>
      </c>
      <c r="N325" s="17">
        <v>-2651964</v>
      </c>
      <c r="Q325" s="17">
        <v>-16073</v>
      </c>
      <c r="R325" s="17">
        <v>1326120</v>
      </c>
    </row>
    <row r="326" spans="1:18" x14ac:dyDescent="0.2">
      <c r="A326" s="9">
        <v>278</v>
      </c>
      <c r="B326" s="8" t="s">
        <v>22</v>
      </c>
      <c r="C326" s="9">
        <v>2033</v>
      </c>
      <c r="E326" s="17">
        <v>-18427907</v>
      </c>
      <c r="G326" s="17">
        <v>51189</v>
      </c>
      <c r="H326" s="17">
        <v>14256136</v>
      </c>
      <c r="J326" s="17">
        <v>-4171771</v>
      </c>
      <c r="M326" s="17">
        <v>32147</v>
      </c>
      <c r="N326" s="17">
        <v>-2619817</v>
      </c>
      <c r="Q326" s="17">
        <v>-16073</v>
      </c>
      <c r="R326" s="17">
        <v>1310047</v>
      </c>
    </row>
    <row r="327" spans="1:18" x14ac:dyDescent="0.2">
      <c r="A327" s="9">
        <v>279</v>
      </c>
      <c r="B327" s="8" t="s">
        <v>23</v>
      </c>
      <c r="C327" s="9">
        <v>2033</v>
      </c>
      <c r="E327" s="17">
        <v>-18427907</v>
      </c>
      <c r="G327" s="17">
        <v>51189</v>
      </c>
      <c r="H327" s="17">
        <v>14307325</v>
      </c>
      <c r="J327" s="17">
        <v>-4120582</v>
      </c>
      <c r="M327" s="17">
        <v>32147</v>
      </c>
      <c r="N327" s="17">
        <v>-2587670</v>
      </c>
      <c r="Q327" s="17">
        <v>-16073</v>
      </c>
      <c r="R327" s="17">
        <v>1293974</v>
      </c>
    </row>
    <row r="328" spans="1:18" x14ac:dyDescent="0.2">
      <c r="A328" s="9">
        <v>280</v>
      </c>
      <c r="B328" s="8" t="s">
        <v>24</v>
      </c>
      <c r="C328" s="9">
        <v>2033</v>
      </c>
      <c r="E328" s="17">
        <v>-18427907</v>
      </c>
      <c r="G328" s="17">
        <v>51189</v>
      </c>
      <c r="H328" s="17">
        <v>14358514</v>
      </c>
      <c r="J328" s="17">
        <v>-4069393</v>
      </c>
      <c r="M328" s="17">
        <v>32147</v>
      </c>
      <c r="N328" s="17">
        <v>-2555523</v>
      </c>
      <c r="Q328" s="17">
        <v>-16073</v>
      </c>
      <c r="R328" s="17">
        <v>1277901</v>
      </c>
    </row>
    <row r="329" spans="1:18" x14ac:dyDescent="0.2">
      <c r="A329" s="9">
        <v>281</v>
      </c>
      <c r="B329" s="8" t="s">
        <v>25</v>
      </c>
      <c r="C329" s="9">
        <v>2033</v>
      </c>
      <c r="E329" s="17">
        <v>-18427907</v>
      </c>
      <c r="G329" s="17">
        <v>51189</v>
      </c>
      <c r="H329" s="17">
        <v>14409703</v>
      </c>
      <c r="J329" s="17">
        <v>-4018204</v>
      </c>
      <c r="M329" s="17">
        <v>32147</v>
      </c>
      <c r="N329" s="17">
        <v>-2523376</v>
      </c>
      <c r="Q329" s="17">
        <v>-16073</v>
      </c>
      <c r="R329" s="17">
        <v>1261828</v>
      </c>
    </row>
    <row r="330" spans="1:18" x14ac:dyDescent="0.2">
      <c r="A330" s="9">
        <v>282</v>
      </c>
      <c r="B330" s="8" t="s">
        <v>26</v>
      </c>
      <c r="C330" s="9">
        <v>2033</v>
      </c>
      <c r="E330" s="17">
        <v>-18427907</v>
      </c>
      <c r="G330" s="17">
        <v>51189</v>
      </c>
      <c r="H330" s="17">
        <v>14460892</v>
      </c>
      <c r="J330" s="17">
        <v>-3967015</v>
      </c>
      <c r="M330" s="17">
        <v>32147</v>
      </c>
      <c r="N330" s="17">
        <v>-2491229</v>
      </c>
      <c r="Q330" s="17">
        <v>-16073</v>
      </c>
      <c r="R330" s="17">
        <v>1245755</v>
      </c>
    </row>
    <row r="331" spans="1:18" x14ac:dyDescent="0.2">
      <c r="A331" s="9">
        <v>283</v>
      </c>
      <c r="B331" s="8" t="s">
        <v>27</v>
      </c>
      <c r="C331" s="9">
        <v>2033</v>
      </c>
      <c r="E331" s="17">
        <v>-18427907</v>
      </c>
      <c r="G331" s="17">
        <v>51189</v>
      </c>
      <c r="H331" s="17">
        <v>14512081</v>
      </c>
      <c r="J331" s="17">
        <v>-3915826</v>
      </c>
      <c r="M331" s="17">
        <v>32147</v>
      </c>
      <c r="N331" s="17">
        <v>-2459082</v>
      </c>
      <c r="Q331" s="17">
        <v>-16073</v>
      </c>
      <c r="R331" s="17">
        <v>1229682</v>
      </c>
    </row>
    <row r="332" spans="1:18" x14ac:dyDescent="0.2">
      <c r="A332" s="9">
        <v>284</v>
      </c>
      <c r="B332" s="8" t="s">
        <v>28</v>
      </c>
      <c r="C332" s="9">
        <v>2033</v>
      </c>
      <c r="E332" s="17">
        <v>-18427907</v>
      </c>
      <c r="G332" s="17">
        <v>51189</v>
      </c>
      <c r="H332" s="17">
        <v>14563270</v>
      </c>
      <c r="J332" s="17">
        <v>-3864637</v>
      </c>
      <c r="M332" s="17">
        <v>32147</v>
      </c>
      <c r="N332" s="17">
        <v>-2426935</v>
      </c>
      <c r="Q332" s="17">
        <v>-16073</v>
      </c>
      <c r="R332" s="17">
        <v>1213609</v>
      </c>
    </row>
    <row r="333" spans="1:18" ht="12" thickBot="1" x14ac:dyDescent="0.25">
      <c r="D333" s="65">
        <v>0</v>
      </c>
      <c r="G333" s="65">
        <v>614268</v>
      </c>
      <c r="L333" s="65">
        <v>0</v>
      </c>
      <c r="M333" s="65">
        <v>385764</v>
      </c>
      <c r="P333" s="65">
        <v>0</v>
      </c>
      <c r="Q333" s="65">
        <v>-192876</v>
      </c>
    </row>
    <row r="334" spans="1:18" ht="12" thickTop="1" x14ac:dyDescent="0.2"/>
    <row r="335" spans="1:18" x14ac:dyDescent="0.2">
      <c r="A335" s="9">
        <v>285</v>
      </c>
      <c r="B335" s="8" t="s">
        <v>17</v>
      </c>
      <c r="C335" s="9">
        <v>2034</v>
      </c>
      <c r="E335" s="17">
        <v>-18427907</v>
      </c>
      <c r="G335" s="17">
        <v>51189</v>
      </c>
      <c r="H335" s="17">
        <v>14614459</v>
      </c>
      <c r="J335" s="17">
        <v>-3813448</v>
      </c>
      <c r="M335" s="17">
        <v>32147</v>
      </c>
      <c r="N335" s="17">
        <v>-2394788</v>
      </c>
      <c r="Q335" s="17">
        <v>-16073</v>
      </c>
      <c r="R335" s="17">
        <v>1197536</v>
      </c>
    </row>
    <row r="336" spans="1:18" x14ac:dyDescent="0.2">
      <c r="A336" s="9">
        <v>286</v>
      </c>
      <c r="B336" s="8" t="s">
        <v>18</v>
      </c>
      <c r="C336" s="9">
        <v>2034</v>
      </c>
      <c r="E336" s="17">
        <v>-18427907</v>
      </c>
      <c r="G336" s="17">
        <v>51189</v>
      </c>
      <c r="H336" s="17">
        <v>14665648</v>
      </c>
      <c r="J336" s="17">
        <v>-3762259</v>
      </c>
      <c r="M336" s="17">
        <v>32147</v>
      </c>
      <c r="N336" s="17">
        <v>-2362641</v>
      </c>
      <c r="Q336" s="17">
        <v>-16073</v>
      </c>
      <c r="R336" s="17">
        <v>1181463</v>
      </c>
    </row>
    <row r="337" spans="1:18" x14ac:dyDescent="0.2">
      <c r="A337" s="9">
        <v>287</v>
      </c>
      <c r="B337" s="8" t="s">
        <v>19</v>
      </c>
      <c r="C337" s="9">
        <v>2034</v>
      </c>
      <c r="E337" s="17">
        <v>-18427907</v>
      </c>
      <c r="G337" s="17">
        <v>51189</v>
      </c>
      <c r="H337" s="17">
        <v>14716837</v>
      </c>
      <c r="J337" s="17">
        <v>-3711070</v>
      </c>
      <c r="M337" s="17">
        <v>32147</v>
      </c>
      <c r="N337" s="17">
        <v>-2330494</v>
      </c>
      <c r="Q337" s="17">
        <v>-16073</v>
      </c>
      <c r="R337" s="17">
        <v>1165390</v>
      </c>
    </row>
    <row r="338" spans="1:18" x14ac:dyDescent="0.2">
      <c r="A338" s="9">
        <v>288</v>
      </c>
      <c r="B338" s="8" t="s">
        <v>20</v>
      </c>
      <c r="C338" s="9">
        <v>2034</v>
      </c>
      <c r="E338" s="17">
        <v>-18427907</v>
      </c>
      <c r="G338" s="17">
        <v>51189</v>
      </c>
      <c r="H338" s="17">
        <v>14768026</v>
      </c>
      <c r="J338" s="17">
        <v>-3659881</v>
      </c>
      <c r="M338" s="17">
        <v>32147</v>
      </c>
      <c r="N338" s="17">
        <v>-2298347</v>
      </c>
      <c r="Q338" s="17">
        <v>-16073</v>
      </c>
      <c r="R338" s="17">
        <v>1149317</v>
      </c>
    </row>
    <row r="339" spans="1:18" x14ac:dyDescent="0.2">
      <c r="A339" s="9">
        <v>289</v>
      </c>
      <c r="B339" s="8" t="s">
        <v>21</v>
      </c>
      <c r="C339" s="9">
        <v>2034</v>
      </c>
      <c r="E339" s="17">
        <v>-18427907</v>
      </c>
      <c r="G339" s="17">
        <v>51189</v>
      </c>
      <c r="H339" s="17">
        <v>14819215</v>
      </c>
      <c r="J339" s="17">
        <v>-3608692</v>
      </c>
      <c r="M339" s="17">
        <v>32147</v>
      </c>
      <c r="N339" s="17">
        <v>-2266200</v>
      </c>
      <c r="Q339" s="17">
        <v>-16073</v>
      </c>
      <c r="R339" s="17">
        <v>1133244</v>
      </c>
    </row>
    <row r="340" spans="1:18" x14ac:dyDescent="0.2">
      <c r="A340" s="9">
        <v>290</v>
      </c>
      <c r="B340" s="8" t="s">
        <v>22</v>
      </c>
      <c r="C340" s="9">
        <v>2034</v>
      </c>
      <c r="E340" s="17">
        <v>-18427907</v>
      </c>
      <c r="G340" s="17">
        <v>51189</v>
      </c>
      <c r="H340" s="17">
        <v>14870404</v>
      </c>
      <c r="J340" s="17">
        <v>-3557503</v>
      </c>
      <c r="M340" s="17">
        <v>32147</v>
      </c>
      <c r="N340" s="17">
        <v>-2234053</v>
      </c>
      <c r="Q340" s="17">
        <v>-16073</v>
      </c>
      <c r="R340" s="17">
        <v>1117171</v>
      </c>
    </row>
    <row r="341" spans="1:18" x14ac:dyDescent="0.2">
      <c r="A341" s="9">
        <v>291</v>
      </c>
      <c r="B341" s="8" t="s">
        <v>23</v>
      </c>
      <c r="C341" s="9">
        <v>2034</v>
      </c>
      <c r="E341" s="17">
        <v>-18427907</v>
      </c>
      <c r="G341" s="17">
        <v>51189</v>
      </c>
      <c r="H341" s="17">
        <v>14921593</v>
      </c>
      <c r="J341" s="17">
        <v>-3506314</v>
      </c>
      <c r="M341" s="17">
        <v>32147</v>
      </c>
      <c r="N341" s="17">
        <v>-2201906</v>
      </c>
      <c r="Q341" s="17">
        <v>-16073</v>
      </c>
      <c r="R341" s="17">
        <v>1101098</v>
      </c>
    </row>
    <row r="342" spans="1:18" x14ac:dyDescent="0.2">
      <c r="A342" s="9">
        <v>292</v>
      </c>
      <c r="B342" s="8" t="s">
        <v>24</v>
      </c>
      <c r="C342" s="9">
        <v>2034</v>
      </c>
      <c r="E342" s="17">
        <v>-18427907</v>
      </c>
      <c r="G342" s="17">
        <v>51189</v>
      </c>
      <c r="H342" s="17">
        <v>14972782</v>
      </c>
      <c r="J342" s="17">
        <v>-3455125</v>
      </c>
      <c r="M342" s="17">
        <v>32147</v>
      </c>
      <c r="N342" s="17">
        <v>-2169759</v>
      </c>
      <c r="Q342" s="17">
        <v>-16073</v>
      </c>
      <c r="R342" s="17">
        <v>1085025</v>
      </c>
    </row>
    <row r="343" spans="1:18" x14ac:dyDescent="0.2">
      <c r="A343" s="9">
        <v>293</v>
      </c>
      <c r="B343" s="8" t="s">
        <v>25</v>
      </c>
      <c r="C343" s="9">
        <v>2034</v>
      </c>
      <c r="E343" s="17">
        <v>-18427907</v>
      </c>
      <c r="G343" s="17">
        <v>51189</v>
      </c>
      <c r="H343" s="17">
        <v>15023971</v>
      </c>
      <c r="J343" s="17">
        <v>-3403936</v>
      </c>
      <c r="M343" s="17">
        <v>32147</v>
      </c>
      <c r="N343" s="17">
        <v>-2137612</v>
      </c>
      <c r="Q343" s="17">
        <v>-16073</v>
      </c>
      <c r="R343" s="17">
        <v>1068952</v>
      </c>
    </row>
    <row r="344" spans="1:18" x14ac:dyDescent="0.2">
      <c r="A344" s="9">
        <v>294</v>
      </c>
      <c r="B344" s="8" t="s">
        <v>26</v>
      </c>
      <c r="C344" s="9">
        <v>2034</v>
      </c>
      <c r="E344" s="17">
        <v>-18427907</v>
      </c>
      <c r="G344" s="17">
        <v>51189</v>
      </c>
      <c r="H344" s="17">
        <v>15075160</v>
      </c>
      <c r="J344" s="17">
        <v>-3352747</v>
      </c>
      <c r="M344" s="17">
        <v>32147</v>
      </c>
      <c r="N344" s="17">
        <v>-2105465</v>
      </c>
      <c r="Q344" s="17">
        <v>-16073</v>
      </c>
      <c r="R344" s="17">
        <v>1052879</v>
      </c>
    </row>
    <row r="345" spans="1:18" x14ac:dyDescent="0.2">
      <c r="A345" s="9">
        <v>295</v>
      </c>
      <c r="B345" s="8" t="s">
        <v>27</v>
      </c>
      <c r="C345" s="9">
        <v>2034</v>
      </c>
      <c r="E345" s="17">
        <v>-18427907</v>
      </c>
      <c r="G345" s="17">
        <v>51189</v>
      </c>
      <c r="H345" s="17">
        <v>15126349</v>
      </c>
      <c r="J345" s="17">
        <v>-3301558</v>
      </c>
      <c r="M345" s="17">
        <v>32147</v>
      </c>
      <c r="N345" s="17">
        <v>-2073318</v>
      </c>
      <c r="Q345" s="17">
        <v>-16073</v>
      </c>
      <c r="R345" s="17">
        <v>1036806</v>
      </c>
    </row>
    <row r="346" spans="1:18" x14ac:dyDescent="0.2">
      <c r="A346" s="9">
        <v>296</v>
      </c>
      <c r="B346" s="8" t="s">
        <v>28</v>
      </c>
      <c r="C346" s="9">
        <v>2034</v>
      </c>
      <c r="E346" s="17">
        <v>-18427907</v>
      </c>
      <c r="G346" s="17">
        <v>51189</v>
      </c>
      <c r="H346" s="17">
        <v>15177538</v>
      </c>
      <c r="J346" s="17">
        <v>-3250369</v>
      </c>
      <c r="M346" s="17">
        <v>32147</v>
      </c>
      <c r="N346" s="17">
        <v>-2041171</v>
      </c>
      <c r="Q346" s="17">
        <v>-16073</v>
      </c>
      <c r="R346" s="17">
        <v>1020733</v>
      </c>
    </row>
    <row r="347" spans="1:18" ht="12" thickBot="1" x14ac:dyDescent="0.25">
      <c r="D347" s="65">
        <v>0</v>
      </c>
      <c r="G347" s="65">
        <v>614268</v>
      </c>
      <c r="L347" s="65">
        <v>0</v>
      </c>
      <c r="M347" s="65">
        <v>385764</v>
      </c>
      <c r="P347" s="65">
        <v>0</v>
      </c>
      <c r="Q347" s="65">
        <v>-192876</v>
      </c>
    </row>
    <row r="348" spans="1:18" ht="12" thickTop="1" x14ac:dyDescent="0.2"/>
    <row r="349" spans="1:18" x14ac:dyDescent="0.2">
      <c r="A349" s="9">
        <v>297</v>
      </c>
      <c r="B349" s="8" t="s">
        <v>17</v>
      </c>
      <c r="C349" s="9">
        <v>2035</v>
      </c>
      <c r="E349" s="17">
        <v>-18427907</v>
      </c>
      <c r="G349" s="17">
        <v>51189</v>
      </c>
      <c r="H349" s="17">
        <v>15228727</v>
      </c>
      <c r="J349" s="17">
        <v>-3199180</v>
      </c>
      <c r="M349" s="17">
        <v>32147</v>
      </c>
      <c r="N349" s="17">
        <v>-2009024</v>
      </c>
      <c r="Q349" s="17">
        <v>-16073</v>
      </c>
      <c r="R349" s="17">
        <v>1004660</v>
      </c>
    </row>
    <row r="350" spans="1:18" x14ac:dyDescent="0.2">
      <c r="A350" s="9">
        <v>298</v>
      </c>
      <c r="B350" s="8" t="s">
        <v>18</v>
      </c>
      <c r="C350" s="9">
        <v>2035</v>
      </c>
      <c r="E350" s="17">
        <v>-18427907</v>
      </c>
      <c r="G350" s="17">
        <v>51189</v>
      </c>
      <c r="H350" s="17">
        <v>15279916</v>
      </c>
      <c r="J350" s="17">
        <v>-3147991</v>
      </c>
      <c r="M350" s="17">
        <v>32147</v>
      </c>
      <c r="N350" s="17">
        <v>-1976877</v>
      </c>
      <c r="Q350" s="17">
        <v>-16073</v>
      </c>
      <c r="R350" s="17">
        <v>988587</v>
      </c>
    </row>
    <row r="351" spans="1:18" x14ac:dyDescent="0.2">
      <c r="A351" s="9">
        <v>299</v>
      </c>
      <c r="B351" s="8" t="s">
        <v>19</v>
      </c>
      <c r="C351" s="9">
        <v>2035</v>
      </c>
      <c r="E351" s="17">
        <v>-18427907</v>
      </c>
      <c r="G351" s="17">
        <v>51189</v>
      </c>
      <c r="H351" s="17">
        <v>15331105</v>
      </c>
      <c r="J351" s="17">
        <v>-3096802</v>
      </c>
      <c r="M351" s="17">
        <v>32147</v>
      </c>
      <c r="N351" s="17">
        <v>-1944730</v>
      </c>
      <c r="Q351" s="17">
        <v>-16073</v>
      </c>
      <c r="R351" s="17">
        <v>972514</v>
      </c>
    </row>
    <row r="352" spans="1:18" x14ac:dyDescent="0.2">
      <c r="A352" s="9">
        <v>300</v>
      </c>
      <c r="B352" s="8" t="s">
        <v>20</v>
      </c>
      <c r="C352" s="9">
        <v>2035</v>
      </c>
      <c r="E352" s="17">
        <v>-18427907</v>
      </c>
      <c r="G352" s="17">
        <v>51189</v>
      </c>
      <c r="H352" s="17">
        <v>15382294</v>
      </c>
      <c r="J352" s="17">
        <v>-3045613</v>
      </c>
      <c r="M352" s="17">
        <v>32147</v>
      </c>
      <c r="N352" s="17">
        <v>-1912583</v>
      </c>
      <c r="Q352" s="17">
        <v>-16073</v>
      </c>
      <c r="R352" s="17">
        <v>956441</v>
      </c>
    </row>
    <row r="353" spans="1:18" x14ac:dyDescent="0.2">
      <c r="A353" s="9">
        <v>301</v>
      </c>
      <c r="B353" s="8" t="s">
        <v>21</v>
      </c>
      <c r="C353" s="9">
        <v>2035</v>
      </c>
      <c r="E353" s="17">
        <v>-18427907</v>
      </c>
      <c r="G353" s="17">
        <v>51189</v>
      </c>
      <c r="H353" s="17">
        <v>15433483</v>
      </c>
      <c r="J353" s="17">
        <v>-2994424</v>
      </c>
      <c r="M353" s="17">
        <v>32147</v>
      </c>
      <c r="N353" s="17">
        <v>-1880436</v>
      </c>
      <c r="Q353" s="17">
        <v>-16073</v>
      </c>
      <c r="R353" s="17">
        <v>940368</v>
      </c>
    </row>
    <row r="354" spans="1:18" x14ac:dyDescent="0.2">
      <c r="A354" s="9">
        <v>302</v>
      </c>
      <c r="B354" s="8" t="s">
        <v>22</v>
      </c>
      <c r="C354" s="9">
        <v>2035</v>
      </c>
      <c r="E354" s="17">
        <v>-18427907</v>
      </c>
      <c r="G354" s="17">
        <v>51189</v>
      </c>
      <c r="H354" s="17">
        <v>15484672</v>
      </c>
      <c r="J354" s="17">
        <v>-2943235</v>
      </c>
      <c r="M354" s="17">
        <v>32147</v>
      </c>
      <c r="N354" s="17">
        <v>-1848289</v>
      </c>
      <c r="Q354" s="17">
        <v>-16073</v>
      </c>
      <c r="R354" s="17">
        <v>924295</v>
      </c>
    </row>
    <row r="355" spans="1:18" x14ac:dyDescent="0.2">
      <c r="A355" s="9">
        <v>303</v>
      </c>
      <c r="B355" s="8" t="s">
        <v>23</v>
      </c>
      <c r="C355" s="9">
        <v>2035</v>
      </c>
      <c r="E355" s="17">
        <v>-18427907</v>
      </c>
      <c r="G355" s="17">
        <v>51189</v>
      </c>
      <c r="H355" s="17">
        <v>15535861</v>
      </c>
      <c r="J355" s="17">
        <v>-2892046</v>
      </c>
      <c r="M355" s="17">
        <v>32147</v>
      </c>
      <c r="N355" s="17">
        <v>-1816142</v>
      </c>
      <c r="Q355" s="17">
        <v>-16073</v>
      </c>
      <c r="R355" s="17">
        <v>908222</v>
      </c>
    </row>
    <row r="356" spans="1:18" x14ac:dyDescent="0.2">
      <c r="A356" s="9">
        <v>304</v>
      </c>
      <c r="B356" s="8" t="s">
        <v>24</v>
      </c>
      <c r="C356" s="9">
        <v>2035</v>
      </c>
      <c r="E356" s="17">
        <v>-18427907</v>
      </c>
      <c r="G356" s="17">
        <v>51189</v>
      </c>
      <c r="H356" s="17">
        <v>15587050</v>
      </c>
      <c r="J356" s="17">
        <v>-2840857</v>
      </c>
      <c r="M356" s="17">
        <v>32147</v>
      </c>
      <c r="N356" s="17">
        <v>-1783995</v>
      </c>
      <c r="Q356" s="17">
        <v>-16073</v>
      </c>
      <c r="R356" s="17">
        <v>892149</v>
      </c>
    </row>
    <row r="357" spans="1:18" x14ac:dyDescent="0.2">
      <c r="A357" s="9">
        <v>305</v>
      </c>
      <c r="B357" s="8" t="s">
        <v>25</v>
      </c>
      <c r="C357" s="9">
        <v>2035</v>
      </c>
      <c r="E357" s="17">
        <v>-18427907</v>
      </c>
      <c r="G357" s="17">
        <v>51189</v>
      </c>
      <c r="H357" s="17">
        <v>15638239</v>
      </c>
      <c r="J357" s="17">
        <v>-2789668</v>
      </c>
      <c r="M357" s="17">
        <v>32147</v>
      </c>
      <c r="N357" s="17">
        <v>-1751848</v>
      </c>
      <c r="Q357" s="17">
        <v>-16073</v>
      </c>
      <c r="R357" s="17">
        <v>876076</v>
      </c>
    </row>
    <row r="358" spans="1:18" x14ac:dyDescent="0.2">
      <c r="A358" s="9">
        <v>306</v>
      </c>
      <c r="B358" s="8" t="s">
        <v>26</v>
      </c>
      <c r="C358" s="9">
        <v>2035</v>
      </c>
      <c r="E358" s="17">
        <v>-18427907</v>
      </c>
      <c r="G358" s="17">
        <v>51189</v>
      </c>
      <c r="H358" s="17">
        <v>15689428</v>
      </c>
      <c r="J358" s="17">
        <v>-2738479</v>
      </c>
      <c r="M358" s="17">
        <v>32147</v>
      </c>
      <c r="N358" s="17">
        <v>-1719701</v>
      </c>
      <c r="Q358" s="17">
        <v>-16073</v>
      </c>
      <c r="R358" s="17">
        <v>860003</v>
      </c>
    </row>
    <row r="359" spans="1:18" x14ac:dyDescent="0.2">
      <c r="A359" s="9">
        <v>307</v>
      </c>
      <c r="B359" s="8" t="s">
        <v>27</v>
      </c>
      <c r="C359" s="9">
        <v>2035</v>
      </c>
      <c r="E359" s="17">
        <v>-18427907</v>
      </c>
      <c r="G359" s="17">
        <v>51189</v>
      </c>
      <c r="H359" s="17">
        <v>15740617</v>
      </c>
      <c r="J359" s="17">
        <v>-2687290</v>
      </c>
      <c r="M359" s="17">
        <v>32147</v>
      </c>
      <c r="N359" s="17">
        <v>-1687554</v>
      </c>
      <c r="Q359" s="17">
        <v>-16073</v>
      </c>
      <c r="R359" s="17">
        <v>843930</v>
      </c>
    </row>
    <row r="360" spans="1:18" x14ac:dyDescent="0.2">
      <c r="A360" s="9">
        <v>308</v>
      </c>
      <c r="B360" s="8" t="s">
        <v>28</v>
      </c>
      <c r="C360" s="9">
        <v>2035</v>
      </c>
      <c r="E360" s="17">
        <v>-18427907</v>
      </c>
      <c r="G360" s="17">
        <v>51189</v>
      </c>
      <c r="H360" s="17">
        <v>15791806</v>
      </c>
      <c r="J360" s="17">
        <v>-2636101</v>
      </c>
      <c r="M360" s="17">
        <v>32147</v>
      </c>
      <c r="N360" s="17">
        <v>-1655407</v>
      </c>
      <c r="Q360" s="17">
        <v>-16073</v>
      </c>
      <c r="R360" s="17">
        <v>827857</v>
      </c>
    </row>
    <row r="361" spans="1:18" ht="12" thickBot="1" x14ac:dyDescent="0.25">
      <c r="D361" s="65">
        <v>0</v>
      </c>
      <c r="G361" s="65">
        <v>614268</v>
      </c>
      <c r="L361" s="65">
        <v>0</v>
      </c>
      <c r="M361" s="65">
        <v>385764</v>
      </c>
      <c r="P361" s="65">
        <v>0</v>
      </c>
      <c r="Q361" s="65">
        <v>-192876</v>
      </c>
    </row>
    <row r="362" spans="1:18" ht="12" thickTop="1" x14ac:dyDescent="0.2"/>
    <row r="363" spans="1:18" x14ac:dyDescent="0.2">
      <c r="A363" s="9">
        <v>309</v>
      </c>
      <c r="B363" s="8" t="s">
        <v>17</v>
      </c>
      <c r="C363" s="9">
        <v>2036</v>
      </c>
      <c r="E363" s="17">
        <v>-18427907</v>
      </c>
      <c r="G363" s="17">
        <v>51189</v>
      </c>
      <c r="H363" s="17">
        <v>15842995</v>
      </c>
      <c r="J363" s="17">
        <v>-2584912</v>
      </c>
      <c r="M363" s="17">
        <v>32147</v>
      </c>
      <c r="N363" s="17">
        <v>-1623260</v>
      </c>
      <c r="Q363" s="17">
        <v>-16073</v>
      </c>
      <c r="R363" s="17">
        <v>811784</v>
      </c>
    </row>
    <row r="364" spans="1:18" x14ac:dyDescent="0.2">
      <c r="A364" s="9">
        <v>310</v>
      </c>
      <c r="B364" s="8" t="s">
        <v>18</v>
      </c>
      <c r="C364" s="9">
        <v>2036</v>
      </c>
      <c r="E364" s="17">
        <v>-18427907</v>
      </c>
      <c r="G364" s="17">
        <v>51189</v>
      </c>
      <c r="H364" s="17">
        <v>15894184</v>
      </c>
      <c r="J364" s="17">
        <v>-2533723</v>
      </c>
      <c r="M364" s="17">
        <v>32147</v>
      </c>
      <c r="N364" s="17">
        <v>-1591113</v>
      </c>
      <c r="Q364" s="17">
        <v>-16073</v>
      </c>
      <c r="R364" s="17">
        <v>795711</v>
      </c>
    </row>
    <row r="365" spans="1:18" x14ac:dyDescent="0.2">
      <c r="A365" s="9">
        <v>311</v>
      </c>
      <c r="B365" s="8" t="s">
        <v>19</v>
      </c>
      <c r="C365" s="9">
        <v>2036</v>
      </c>
      <c r="E365" s="17">
        <v>-18427907</v>
      </c>
      <c r="G365" s="17">
        <v>51189</v>
      </c>
      <c r="H365" s="17">
        <v>15945373</v>
      </c>
      <c r="J365" s="17">
        <v>-2482534</v>
      </c>
      <c r="M365" s="17">
        <v>32147</v>
      </c>
      <c r="N365" s="17">
        <v>-1558966</v>
      </c>
      <c r="Q365" s="17">
        <v>-16073</v>
      </c>
      <c r="R365" s="17">
        <v>779638</v>
      </c>
    </row>
    <row r="366" spans="1:18" x14ac:dyDescent="0.2">
      <c r="A366" s="9">
        <v>312</v>
      </c>
      <c r="B366" s="8" t="s">
        <v>20</v>
      </c>
      <c r="C366" s="9">
        <v>2036</v>
      </c>
      <c r="E366" s="17">
        <v>-18427907</v>
      </c>
      <c r="G366" s="17">
        <v>51189</v>
      </c>
      <c r="H366" s="17">
        <v>15996562</v>
      </c>
      <c r="J366" s="17">
        <v>-2431345</v>
      </c>
      <c r="M366" s="17">
        <v>32147</v>
      </c>
      <c r="N366" s="17">
        <v>-1526819</v>
      </c>
      <c r="Q366" s="17">
        <v>-16073</v>
      </c>
      <c r="R366" s="17">
        <v>763565</v>
      </c>
    </row>
    <row r="367" spans="1:18" x14ac:dyDescent="0.2">
      <c r="A367" s="9">
        <v>313</v>
      </c>
      <c r="B367" s="8" t="s">
        <v>21</v>
      </c>
      <c r="C367" s="9">
        <v>2036</v>
      </c>
      <c r="E367" s="17">
        <v>-18427907</v>
      </c>
      <c r="G367" s="17">
        <v>51189</v>
      </c>
      <c r="H367" s="17">
        <v>16047751</v>
      </c>
      <c r="J367" s="17">
        <v>-2380156</v>
      </c>
      <c r="M367" s="17">
        <v>32147</v>
      </c>
      <c r="N367" s="17">
        <v>-1494672</v>
      </c>
      <c r="Q367" s="17">
        <v>-16073</v>
      </c>
      <c r="R367" s="17">
        <v>747492</v>
      </c>
    </row>
    <row r="368" spans="1:18" x14ac:dyDescent="0.2">
      <c r="A368" s="9">
        <v>314</v>
      </c>
      <c r="B368" s="8" t="s">
        <v>22</v>
      </c>
      <c r="C368" s="9">
        <v>2036</v>
      </c>
      <c r="E368" s="17">
        <v>-18427907</v>
      </c>
      <c r="G368" s="17">
        <v>51189</v>
      </c>
      <c r="H368" s="17">
        <v>16098940</v>
      </c>
      <c r="J368" s="17">
        <v>-2328967</v>
      </c>
      <c r="M368" s="17">
        <v>32147</v>
      </c>
      <c r="N368" s="17">
        <v>-1462525</v>
      </c>
      <c r="Q368" s="17">
        <v>-16073</v>
      </c>
      <c r="R368" s="17">
        <v>731419</v>
      </c>
    </row>
    <row r="369" spans="1:18" x14ac:dyDescent="0.2">
      <c r="A369" s="9">
        <v>315</v>
      </c>
      <c r="B369" s="8" t="s">
        <v>23</v>
      </c>
      <c r="C369" s="9">
        <v>2036</v>
      </c>
      <c r="E369" s="17">
        <v>-18427907</v>
      </c>
      <c r="G369" s="17">
        <v>51189</v>
      </c>
      <c r="H369" s="17">
        <v>16150129</v>
      </c>
      <c r="J369" s="17">
        <v>-2277778</v>
      </c>
      <c r="M369" s="17">
        <v>32147</v>
      </c>
      <c r="N369" s="17">
        <v>-1430378</v>
      </c>
      <c r="Q369" s="17">
        <v>-16073</v>
      </c>
      <c r="R369" s="17">
        <v>715346</v>
      </c>
    </row>
    <row r="370" spans="1:18" x14ac:dyDescent="0.2">
      <c r="A370" s="9">
        <v>316</v>
      </c>
      <c r="B370" s="8" t="s">
        <v>24</v>
      </c>
      <c r="C370" s="9">
        <v>2036</v>
      </c>
      <c r="E370" s="17">
        <v>-18427907</v>
      </c>
      <c r="G370" s="17">
        <v>51189</v>
      </c>
      <c r="H370" s="17">
        <v>16201318</v>
      </c>
      <c r="J370" s="17">
        <v>-2226589</v>
      </c>
      <c r="M370" s="17">
        <v>32147</v>
      </c>
      <c r="N370" s="17">
        <v>-1398231</v>
      </c>
      <c r="Q370" s="17">
        <v>-16073</v>
      </c>
      <c r="R370" s="17">
        <v>699273</v>
      </c>
    </row>
    <row r="371" spans="1:18" x14ac:dyDescent="0.2">
      <c r="A371" s="9">
        <v>317</v>
      </c>
      <c r="B371" s="8" t="s">
        <v>25</v>
      </c>
      <c r="C371" s="9">
        <v>2036</v>
      </c>
      <c r="E371" s="17">
        <v>-18427907</v>
      </c>
      <c r="G371" s="17">
        <v>51189</v>
      </c>
      <c r="H371" s="17">
        <v>16252507</v>
      </c>
      <c r="J371" s="17">
        <v>-2175400</v>
      </c>
      <c r="M371" s="17">
        <v>32147</v>
      </c>
      <c r="N371" s="17">
        <v>-1366084</v>
      </c>
      <c r="Q371" s="17">
        <v>-16073</v>
      </c>
      <c r="R371" s="17">
        <v>683200</v>
      </c>
    </row>
    <row r="372" spans="1:18" x14ac:dyDescent="0.2">
      <c r="A372" s="9">
        <v>318</v>
      </c>
      <c r="B372" s="8" t="s">
        <v>26</v>
      </c>
      <c r="C372" s="9">
        <v>2036</v>
      </c>
      <c r="E372" s="17">
        <v>-18427907</v>
      </c>
      <c r="G372" s="17">
        <v>51189</v>
      </c>
      <c r="H372" s="17">
        <v>16303696</v>
      </c>
      <c r="J372" s="17">
        <v>-2124211</v>
      </c>
      <c r="M372" s="17">
        <v>32147</v>
      </c>
      <c r="N372" s="17">
        <v>-1333937</v>
      </c>
      <c r="Q372" s="17">
        <v>-16073</v>
      </c>
      <c r="R372" s="17">
        <v>667127</v>
      </c>
    </row>
    <row r="373" spans="1:18" x14ac:dyDescent="0.2">
      <c r="A373" s="9">
        <v>319</v>
      </c>
      <c r="B373" s="8" t="s">
        <v>27</v>
      </c>
      <c r="C373" s="9">
        <v>2036</v>
      </c>
      <c r="E373" s="17">
        <v>-18427907</v>
      </c>
      <c r="G373" s="17">
        <v>51189</v>
      </c>
      <c r="H373" s="17">
        <v>16354885</v>
      </c>
      <c r="J373" s="17">
        <v>-2073022</v>
      </c>
      <c r="M373" s="17">
        <v>32147</v>
      </c>
      <c r="N373" s="17">
        <v>-1301790</v>
      </c>
      <c r="Q373" s="17">
        <v>-16073</v>
      </c>
      <c r="R373" s="17">
        <v>651054</v>
      </c>
    </row>
    <row r="374" spans="1:18" x14ac:dyDescent="0.2">
      <c r="A374" s="9">
        <v>320</v>
      </c>
      <c r="B374" s="8" t="s">
        <v>28</v>
      </c>
      <c r="C374" s="9">
        <v>2036</v>
      </c>
      <c r="E374" s="17">
        <v>-18427907</v>
      </c>
      <c r="G374" s="17">
        <v>51189</v>
      </c>
      <c r="H374" s="17">
        <v>16406074</v>
      </c>
      <c r="J374" s="17">
        <v>-2021833</v>
      </c>
      <c r="M374" s="17">
        <v>32147</v>
      </c>
      <c r="N374" s="17">
        <v>-1269643</v>
      </c>
      <c r="Q374" s="17">
        <v>-16073</v>
      </c>
      <c r="R374" s="17">
        <v>634981</v>
      </c>
    </row>
    <row r="375" spans="1:18" ht="12" thickBot="1" x14ac:dyDescent="0.25">
      <c r="D375" s="65">
        <v>0</v>
      </c>
      <c r="G375" s="65">
        <v>614268</v>
      </c>
      <c r="L375" s="65">
        <v>0</v>
      </c>
      <c r="M375" s="65">
        <v>385764</v>
      </c>
      <c r="P375" s="65">
        <v>0</v>
      </c>
      <c r="Q375" s="65">
        <v>-192876</v>
      </c>
    </row>
    <row r="376" spans="1:18" ht="12" thickTop="1" x14ac:dyDescent="0.2"/>
    <row r="377" spans="1:18" x14ac:dyDescent="0.2">
      <c r="A377" s="9">
        <v>321</v>
      </c>
      <c r="B377" s="8" t="s">
        <v>17</v>
      </c>
      <c r="C377" s="9">
        <v>2037</v>
      </c>
      <c r="E377" s="17">
        <v>-18427907</v>
      </c>
      <c r="G377" s="17">
        <v>51189</v>
      </c>
      <c r="H377" s="17">
        <v>16457263</v>
      </c>
      <c r="J377" s="17">
        <v>-1970644</v>
      </c>
      <c r="M377" s="17">
        <v>32147</v>
      </c>
      <c r="N377" s="17">
        <v>-1237496</v>
      </c>
      <c r="Q377" s="17">
        <v>-16073</v>
      </c>
      <c r="R377" s="17">
        <v>618908</v>
      </c>
    </row>
    <row r="378" spans="1:18" x14ac:dyDescent="0.2">
      <c r="A378" s="9">
        <v>322</v>
      </c>
      <c r="B378" s="8" t="s">
        <v>18</v>
      </c>
      <c r="C378" s="9">
        <v>2037</v>
      </c>
      <c r="E378" s="17">
        <v>-18427907</v>
      </c>
      <c r="G378" s="17">
        <v>51189</v>
      </c>
      <c r="H378" s="17">
        <v>16508452</v>
      </c>
      <c r="J378" s="17">
        <v>-1919455</v>
      </c>
      <c r="M378" s="17">
        <v>32147</v>
      </c>
      <c r="N378" s="17">
        <v>-1205349</v>
      </c>
      <c r="Q378" s="17">
        <v>-16073</v>
      </c>
      <c r="R378" s="17">
        <v>602835</v>
      </c>
    </row>
    <row r="379" spans="1:18" x14ac:dyDescent="0.2">
      <c r="A379" s="9">
        <v>323</v>
      </c>
      <c r="B379" s="8" t="s">
        <v>19</v>
      </c>
      <c r="C379" s="9">
        <v>2037</v>
      </c>
      <c r="E379" s="17">
        <v>-18427907</v>
      </c>
      <c r="G379" s="17">
        <v>51189</v>
      </c>
      <c r="H379" s="17">
        <v>16559641</v>
      </c>
      <c r="J379" s="17">
        <v>-1868266</v>
      </c>
      <c r="M379" s="17">
        <v>32147</v>
      </c>
      <c r="N379" s="17">
        <v>-1173202</v>
      </c>
      <c r="Q379" s="17">
        <v>-16073</v>
      </c>
      <c r="R379" s="17">
        <v>586762</v>
      </c>
    </row>
    <row r="380" spans="1:18" x14ac:dyDescent="0.2">
      <c r="A380" s="9">
        <v>324</v>
      </c>
      <c r="B380" s="8" t="s">
        <v>20</v>
      </c>
      <c r="C380" s="9">
        <v>2037</v>
      </c>
      <c r="E380" s="17">
        <v>-18427907</v>
      </c>
      <c r="G380" s="17">
        <v>51189</v>
      </c>
      <c r="H380" s="17">
        <v>16610830</v>
      </c>
      <c r="J380" s="17">
        <v>-1817077</v>
      </c>
      <c r="M380" s="17">
        <v>32147</v>
      </c>
      <c r="N380" s="17">
        <v>-1141055</v>
      </c>
      <c r="Q380" s="17">
        <v>-16073</v>
      </c>
      <c r="R380" s="17">
        <v>570689</v>
      </c>
    </row>
    <row r="381" spans="1:18" x14ac:dyDescent="0.2">
      <c r="A381" s="9">
        <v>325</v>
      </c>
      <c r="B381" s="8" t="s">
        <v>21</v>
      </c>
      <c r="C381" s="9">
        <v>2037</v>
      </c>
      <c r="E381" s="17">
        <v>-18427907</v>
      </c>
      <c r="G381" s="17">
        <v>51189</v>
      </c>
      <c r="H381" s="17">
        <v>16662019</v>
      </c>
      <c r="J381" s="17">
        <v>-1765888</v>
      </c>
      <c r="M381" s="17">
        <v>32147</v>
      </c>
      <c r="N381" s="17">
        <v>-1108908</v>
      </c>
      <c r="Q381" s="17">
        <v>-16073</v>
      </c>
      <c r="R381" s="17">
        <v>554616</v>
      </c>
    </row>
    <row r="382" spans="1:18" x14ac:dyDescent="0.2">
      <c r="A382" s="9">
        <v>326</v>
      </c>
      <c r="B382" s="8" t="s">
        <v>22</v>
      </c>
      <c r="C382" s="9">
        <v>2037</v>
      </c>
      <c r="E382" s="17">
        <v>-18427907</v>
      </c>
      <c r="G382" s="17">
        <v>51189</v>
      </c>
      <c r="H382" s="17">
        <v>16713208</v>
      </c>
      <c r="J382" s="17">
        <v>-1714699</v>
      </c>
      <c r="M382" s="17">
        <v>32147</v>
      </c>
      <c r="N382" s="17">
        <v>-1076761</v>
      </c>
      <c r="Q382" s="17">
        <v>-16073</v>
      </c>
      <c r="R382" s="17">
        <v>538543</v>
      </c>
    </row>
    <row r="383" spans="1:18" x14ac:dyDescent="0.2">
      <c r="A383" s="9">
        <v>327</v>
      </c>
      <c r="B383" s="8" t="s">
        <v>23</v>
      </c>
      <c r="C383" s="9">
        <v>2037</v>
      </c>
      <c r="E383" s="17">
        <v>-18427907</v>
      </c>
      <c r="G383" s="17">
        <v>51189</v>
      </c>
      <c r="H383" s="17">
        <v>16764397</v>
      </c>
      <c r="J383" s="17">
        <v>-1663510</v>
      </c>
      <c r="M383" s="17">
        <v>32147</v>
      </c>
      <c r="N383" s="17">
        <v>-1044614</v>
      </c>
      <c r="Q383" s="17">
        <v>-16073</v>
      </c>
      <c r="R383" s="17">
        <v>522470</v>
      </c>
    </row>
    <row r="384" spans="1:18" x14ac:dyDescent="0.2">
      <c r="A384" s="9">
        <v>328</v>
      </c>
      <c r="B384" s="8" t="s">
        <v>24</v>
      </c>
      <c r="C384" s="9">
        <v>2037</v>
      </c>
      <c r="E384" s="17">
        <v>-18427907</v>
      </c>
      <c r="G384" s="17">
        <v>51189</v>
      </c>
      <c r="H384" s="17">
        <v>16815586</v>
      </c>
      <c r="J384" s="17">
        <v>-1612321</v>
      </c>
      <c r="M384" s="17">
        <v>32147</v>
      </c>
      <c r="N384" s="17">
        <v>-1012467</v>
      </c>
      <c r="Q384" s="17">
        <v>-16073</v>
      </c>
      <c r="R384" s="17">
        <v>506397</v>
      </c>
    </row>
    <row r="385" spans="1:18" x14ac:dyDescent="0.2">
      <c r="A385" s="9">
        <v>329</v>
      </c>
      <c r="B385" s="8" t="s">
        <v>25</v>
      </c>
      <c r="C385" s="9">
        <v>2037</v>
      </c>
      <c r="E385" s="17">
        <v>-18427907</v>
      </c>
      <c r="G385" s="17">
        <v>51189</v>
      </c>
      <c r="H385" s="17">
        <v>16866775</v>
      </c>
      <c r="J385" s="17">
        <v>-1561132</v>
      </c>
      <c r="M385" s="17">
        <v>32147</v>
      </c>
      <c r="N385" s="17">
        <v>-980320</v>
      </c>
      <c r="Q385" s="17">
        <v>-16073</v>
      </c>
      <c r="R385" s="17">
        <v>490324</v>
      </c>
    </row>
    <row r="386" spans="1:18" x14ac:dyDescent="0.2">
      <c r="A386" s="9">
        <v>330</v>
      </c>
      <c r="B386" s="8" t="s">
        <v>26</v>
      </c>
      <c r="C386" s="9">
        <v>2037</v>
      </c>
      <c r="E386" s="17">
        <v>-18427907</v>
      </c>
      <c r="G386" s="17">
        <v>51189</v>
      </c>
      <c r="H386" s="17">
        <v>16917964</v>
      </c>
      <c r="J386" s="17">
        <v>-1509943</v>
      </c>
      <c r="M386" s="17">
        <v>32147</v>
      </c>
      <c r="N386" s="17">
        <v>-948173</v>
      </c>
      <c r="Q386" s="17">
        <v>-16073</v>
      </c>
      <c r="R386" s="17">
        <v>474251</v>
      </c>
    </row>
    <row r="387" spans="1:18" x14ac:dyDescent="0.2">
      <c r="A387" s="9">
        <v>331</v>
      </c>
      <c r="B387" s="8" t="s">
        <v>27</v>
      </c>
      <c r="C387" s="9">
        <v>2037</v>
      </c>
      <c r="E387" s="17">
        <v>-18427907</v>
      </c>
      <c r="G387" s="17">
        <v>51189</v>
      </c>
      <c r="H387" s="17">
        <v>16969153</v>
      </c>
      <c r="J387" s="17">
        <v>-1458754</v>
      </c>
      <c r="M387" s="17">
        <v>32147</v>
      </c>
      <c r="N387" s="17">
        <v>-916026</v>
      </c>
      <c r="Q387" s="17">
        <v>-16073</v>
      </c>
      <c r="R387" s="17">
        <v>458178</v>
      </c>
    </row>
    <row r="388" spans="1:18" x14ac:dyDescent="0.2">
      <c r="A388" s="9">
        <v>332</v>
      </c>
      <c r="B388" s="8" t="s">
        <v>28</v>
      </c>
      <c r="C388" s="9">
        <v>2037</v>
      </c>
      <c r="E388" s="17">
        <v>-18427907</v>
      </c>
      <c r="G388" s="17">
        <v>51189</v>
      </c>
      <c r="H388" s="17">
        <v>17020342</v>
      </c>
      <c r="J388" s="17">
        <v>-1407565</v>
      </c>
      <c r="M388" s="17">
        <v>32147</v>
      </c>
      <c r="N388" s="17">
        <v>-883879</v>
      </c>
      <c r="Q388" s="17">
        <v>-16073</v>
      </c>
      <c r="R388" s="17">
        <v>442105</v>
      </c>
    </row>
    <row r="389" spans="1:18" ht="12" thickBot="1" x14ac:dyDescent="0.25">
      <c r="D389" s="65">
        <v>0</v>
      </c>
      <c r="G389" s="65">
        <v>614268</v>
      </c>
      <c r="L389" s="65">
        <v>0</v>
      </c>
      <c r="M389" s="65">
        <v>385764</v>
      </c>
      <c r="P389" s="65">
        <v>0</v>
      </c>
      <c r="Q389" s="65">
        <v>-192876</v>
      </c>
    </row>
    <row r="390" spans="1:18" ht="12" thickTop="1" x14ac:dyDescent="0.2"/>
    <row r="391" spans="1:18" x14ac:dyDescent="0.2">
      <c r="A391" s="9">
        <v>333</v>
      </c>
      <c r="B391" s="8" t="s">
        <v>17</v>
      </c>
      <c r="C391" s="9">
        <v>2038</v>
      </c>
      <c r="E391" s="17">
        <v>-18427907</v>
      </c>
      <c r="G391" s="17">
        <v>51189</v>
      </c>
      <c r="H391" s="17">
        <v>17071531</v>
      </c>
      <c r="J391" s="17">
        <v>-1356376</v>
      </c>
      <c r="M391" s="17">
        <v>32147</v>
      </c>
      <c r="N391" s="17">
        <v>-851732</v>
      </c>
      <c r="Q391" s="17">
        <v>-16073</v>
      </c>
      <c r="R391" s="17">
        <v>426032</v>
      </c>
    </row>
    <row r="392" spans="1:18" x14ac:dyDescent="0.2">
      <c r="A392" s="9">
        <v>334</v>
      </c>
      <c r="B392" s="8" t="s">
        <v>18</v>
      </c>
      <c r="C392" s="9">
        <v>2038</v>
      </c>
      <c r="E392" s="17">
        <v>-18427907</v>
      </c>
      <c r="G392" s="17">
        <v>51189</v>
      </c>
      <c r="H392" s="17">
        <v>17122720</v>
      </c>
      <c r="J392" s="17">
        <v>-1305187</v>
      </c>
      <c r="M392" s="17">
        <v>32147</v>
      </c>
      <c r="N392" s="17">
        <v>-819585</v>
      </c>
      <c r="Q392" s="17">
        <v>-16073</v>
      </c>
      <c r="R392" s="17">
        <v>409959</v>
      </c>
    </row>
    <row r="393" spans="1:18" x14ac:dyDescent="0.2">
      <c r="A393" s="9">
        <v>335</v>
      </c>
      <c r="B393" s="8" t="s">
        <v>19</v>
      </c>
      <c r="C393" s="9">
        <v>2038</v>
      </c>
      <c r="E393" s="17">
        <v>-18427907</v>
      </c>
      <c r="G393" s="17">
        <v>51189</v>
      </c>
      <c r="H393" s="17">
        <v>17173909</v>
      </c>
      <c r="J393" s="17">
        <v>-1253998</v>
      </c>
      <c r="M393" s="17">
        <v>32147</v>
      </c>
      <c r="N393" s="17">
        <v>-787438</v>
      </c>
      <c r="Q393" s="17">
        <v>-16073</v>
      </c>
      <c r="R393" s="17">
        <v>393886</v>
      </c>
    </row>
    <row r="394" spans="1:18" x14ac:dyDescent="0.2">
      <c r="A394" s="9">
        <v>336</v>
      </c>
      <c r="B394" s="8" t="s">
        <v>20</v>
      </c>
      <c r="C394" s="9">
        <v>2038</v>
      </c>
      <c r="E394" s="17">
        <v>-18427907</v>
      </c>
      <c r="G394" s="17">
        <v>51189</v>
      </c>
      <c r="H394" s="17">
        <v>17225098</v>
      </c>
      <c r="J394" s="17">
        <v>-1202809</v>
      </c>
      <c r="M394" s="17">
        <v>32147</v>
      </c>
      <c r="N394" s="17">
        <v>-755291</v>
      </c>
      <c r="Q394" s="17">
        <v>-16073</v>
      </c>
      <c r="R394" s="17">
        <v>377813</v>
      </c>
    </row>
    <row r="395" spans="1:18" x14ac:dyDescent="0.2">
      <c r="A395" s="9">
        <v>337</v>
      </c>
      <c r="B395" s="8" t="s">
        <v>21</v>
      </c>
      <c r="C395" s="9">
        <v>2038</v>
      </c>
      <c r="E395" s="17">
        <v>-18427907</v>
      </c>
      <c r="G395" s="17">
        <v>51189</v>
      </c>
      <c r="H395" s="17">
        <v>17276287</v>
      </c>
      <c r="J395" s="17">
        <v>-1151620</v>
      </c>
      <c r="M395" s="17">
        <v>32147</v>
      </c>
      <c r="N395" s="17">
        <v>-723144</v>
      </c>
      <c r="Q395" s="17">
        <v>-16073</v>
      </c>
      <c r="R395" s="17">
        <v>361740</v>
      </c>
    </row>
    <row r="396" spans="1:18" x14ac:dyDescent="0.2">
      <c r="A396" s="9">
        <v>338</v>
      </c>
      <c r="B396" s="8" t="s">
        <v>22</v>
      </c>
      <c r="C396" s="9">
        <v>2038</v>
      </c>
      <c r="E396" s="17">
        <v>-18427907</v>
      </c>
      <c r="G396" s="17">
        <v>51189</v>
      </c>
      <c r="H396" s="17">
        <v>17327476</v>
      </c>
      <c r="J396" s="17">
        <v>-1100431</v>
      </c>
      <c r="M396" s="17">
        <v>32147</v>
      </c>
      <c r="N396" s="17">
        <v>-690997</v>
      </c>
      <c r="Q396" s="17">
        <v>-16073</v>
      </c>
      <c r="R396" s="17">
        <v>345667</v>
      </c>
    </row>
    <row r="397" spans="1:18" x14ac:dyDescent="0.2">
      <c r="A397" s="9">
        <v>339</v>
      </c>
      <c r="B397" s="8" t="s">
        <v>23</v>
      </c>
      <c r="C397" s="9">
        <v>2038</v>
      </c>
      <c r="E397" s="17">
        <v>-18427907</v>
      </c>
      <c r="G397" s="17">
        <v>51189</v>
      </c>
      <c r="H397" s="17">
        <v>17378665</v>
      </c>
      <c r="J397" s="17">
        <v>-1049242</v>
      </c>
      <c r="M397" s="17">
        <v>32147</v>
      </c>
      <c r="N397" s="17">
        <v>-658850</v>
      </c>
      <c r="Q397" s="17">
        <v>-16073</v>
      </c>
      <c r="R397" s="17">
        <v>329594</v>
      </c>
    </row>
    <row r="398" spans="1:18" x14ac:dyDescent="0.2">
      <c r="A398" s="9">
        <v>340</v>
      </c>
      <c r="B398" s="8" t="s">
        <v>24</v>
      </c>
      <c r="C398" s="9">
        <v>2038</v>
      </c>
      <c r="E398" s="17">
        <v>-18427907</v>
      </c>
      <c r="G398" s="17">
        <v>51189</v>
      </c>
      <c r="H398" s="17">
        <v>17429854</v>
      </c>
      <c r="J398" s="17">
        <v>-998053</v>
      </c>
      <c r="M398" s="17">
        <v>32147</v>
      </c>
      <c r="N398" s="17">
        <v>-626703</v>
      </c>
      <c r="Q398" s="17">
        <v>-16073</v>
      </c>
      <c r="R398" s="17">
        <v>313521</v>
      </c>
    </row>
    <row r="399" spans="1:18" x14ac:dyDescent="0.2">
      <c r="A399" s="9">
        <v>341</v>
      </c>
      <c r="B399" s="8" t="s">
        <v>25</v>
      </c>
      <c r="C399" s="9">
        <v>2038</v>
      </c>
      <c r="E399" s="17">
        <v>-18427907</v>
      </c>
      <c r="G399" s="17">
        <v>51189</v>
      </c>
      <c r="H399" s="17">
        <v>17481043</v>
      </c>
      <c r="J399" s="17">
        <v>-946864</v>
      </c>
      <c r="M399" s="17">
        <v>32147</v>
      </c>
      <c r="N399" s="17">
        <v>-594556</v>
      </c>
      <c r="Q399" s="17">
        <v>-16073</v>
      </c>
      <c r="R399" s="17">
        <v>297448</v>
      </c>
    </row>
    <row r="400" spans="1:18" x14ac:dyDescent="0.2">
      <c r="A400" s="9">
        <v>342</v>
      </c>
      <c r="B400" s="8" t="s">
        <v>26</v>
      </c>
      <c r="C400" s="9">
        <v>2038</v>
      </c>
      <c r="E400" s="17">
        <v>-18427907</v>
      </c>
      <c r="G400" s="17">
        <v>51189</v>
      </c>
      <c r="H400" s="17">
        <v>17532232</v>
      </c>
      <c r="J400" s="17">
        <v>-895675</v>
      </c>
      <c r="M400" s="17">
        <v>32147</v>
      </c>
      <c r="N400" s="17">
        <v>-562409</v>
      </c>
      <c r="Q400" s="17">
        <v>-16073</v>
      </c>
      <c r="R400" s="17">
        <v>281375</v>
      </c>
    </row>
    <row r="401" spans="1:18" x14ac:dyDescent="0.2">
      <c r="A401" s="9">
        <v>343</v>
      </c>
      <c r="B401" s="8" t="s">
        <v>27</v>
      </c>
      <c r="C401" s="9">
        <v>2038</v>
      </c>
      <c r="E401" s="17">
        <v>-18427907</v>
      </c>
      <c r="G401" s="17">
        <v>51189</v>
      </c>
      <c r="H401" s="17">
        <v>17583421</v>
      </c>
      <c r="J401" s="17">
        <v>-844486</v>
      </c>
      <c r="M401" s="17">
        <v>32147</v>
      </c>
      <c r="N401" s="17">
        <v>-530262</v>
      </c>
      <c r="Q401" s="17">
        <v>-16073</v>
      </c>
      <c r="R401" s="17">
        <v>265302</v>
      </c>
    </row>
    <row r="402" spans="1:18" x14ac:dyDescent="0.2">
      <c r="A402" s="9">
        <v>344</v>
      </c>
      <c r="B402" s="8" t="s">
        <v>28</v>
      </c>
      <c r="C402" s="9">
        <v>2038</v>
      </c>
      <c r="E402" s="17">
        <v>-18427907</v>
      </c>
      <c r="G402" s="17">
        <v>51189</v>
      </c>
      <c r="H402" s="17">
        <v>17634610</v>
      </c>
      <c r="J402" s="17">
        <v>-793297</v>
      </c>
      <c r="M402" s="17">
        <v>32147</v>
      </c>
      <c r="N402" s="17">
        <v>-498115</v>
      </c>
      <c r="Q402" s="17">
        <v>-16073</v>
      </c>
      <c r="R402" s="17">
        <v>249229</v>
      </c>
    </row>
    <row r="403" spans="1:18" ht="12" thickBot="1" x14ac:dyDescent="0.25">
      <c r="D403" s="65">
        <v>0</v>
      </c>
      <c r="G403" s="65">
        <v>614268</v>
      </c>
      <c r="L403" s="65">
        <v>0</v>
      </c>
      <c r="M403" s="65">
        <v>385764</v>
      </c>
      <c r="P403" s="65">
        <v>0</v>
      </c>
      <c r="Q403" s="65">
        <v>-192876</v>
      </c>
    </row>
    <row r="404" spans="1:18" ht="12" thickTop="1" x14ac:dyDescent="0.2"/>
    <row r="405" spans="1:18" x14ac:dyDescent="0.2">
      <c r="A405" s="9">
        <v>345</v>
      </c>
      <c r="B405" s="8" t="s">
        <v>17</v>
      </c>
      <c r="C405" s="9">
        <v>2039</v>
      </c>
      <c r="E405" s="17">
        <v>-18427907</v>
      </c>
      <c r="G405" s="17">
        <v>51189</v>
      </c>
      <c r="H405" s="17">
        <v>17685799</v>
      </c>
      <c r="J405" s="17">
        <v>-742108</v>
      </c>
      <c r="M405" s="17">
        <v>32147</v>
      </c>
      <c r="N405" s="17">
        <v>-465968</v>
      </c>
      <c r="Q405" s="17">
        <v>-16073</v>
      </c>
      <c r="R405" s="17">
        <v>233156</v>
      </c>
    </row>
    <row r="406" spans="1:18" x14ac:dyDescent="0.2">
      <c r="A406" s="9">
        <v>346</v>
      </c>
      <c r="B406" s="8" t="s">
        <v>18</v>
      </c>
      <c r="C406" s="9">
        <v>2039</v>
      </c>
      <c r="E406" s="17">
        <v>-18427907</v>
      </c>
      <c r="G406" s="17">
        <v>51189</v>
      </c>
      <c r="H406" s="17">
        <v>17736988</v>
      </c>
      <c r="J406" s="17">
        <v>-690919</v>
      </c>
      <c r="M406" s="17">
        <v>32147</v>
      </c>
      <c r="N406" s="17">
        <v>-433821</v>
      </c>
      <c r="Q406" s="17">
        <v>-16073</v>
      </c>
      <c r="R406" s="17">
        <v>217083</v>
      </c>
    </row>
    <row r="407" spans="1:18" x14ac:dyDescent="0.2">
      <c r="A407" s="9">
        <v>347</v>
      </c>
      <c r="B407" s="8" t="s">
        <v>19</v>
      </c>
      <c r="C407" s="9">
        <v>2039</v>
      </c>
      <c r="E407" s="17">
        <v>-18427907</v>
      </c>
      <c r="G407" s="17">
        <v>51189</v>
      </c>
      <c r="H407" s="17">
        <v>17788177</v>
      </c>
      <c r="J407" s="17">
        <v>-639730</v>
      </c>
      <c r="M407" s="17">
        <v>32147</v>
      </c>
      <c r="N407" s="17">
        <v>-401674</v>
      </c>
      <c r="Q407" s="17">
        <v>-16073</v>
      </c>
      <c r="R407" s="17">
        <v>201010</v>
      </c>
    </row>
    <row r="408" spans="1:18" x14ac:dyDescent="0.2">
      <c r="A408" s="9">
        <v>348</v>
      </c>
      <c r="B408" s="8" t="s">
        <v>20</v>
      </c>
      <c r="C408" s="9">
        <v>2039</v>
      </c>
      <c r="E408" s="17">
        <v>-18427907</v>
      </c>
      <c r="G408" s="17">
        <v>51189</v>
      </c>
      <c r="H408" s="17">
        <v>17839366</v>
      </c>
      <c r="J408" s="17">
        <v>-588541</v>
      </c>
      <c r="M408" s="17">
        <v>32147</v>
      </c>
      <c r="N408" s="17">
        <v>-369527</v>
      </c>
      <c r="Q408" s="17">
        <v>-16073</v>
      </c>
      <c r="R408" s="17">
        <v>184937</v>
      </c>
    </row>
    <row r="409" spans="1:18" x14ac:dyDescent="0.2">
      <c r="A409" s="9">
        <v>349</v>
      </c>
      <c r="B409" s="8" t="s">
        <v>21</v>
      </c>
      <c r="C409" s="9">
        <v>2039</v>
      </c>
      <c r="E409" s="17">
        <v>-18427907</v>
      </c>
      <c r="G409" s="17">
        <v>51189</v>
      </c>
      <c r="H409" s="17">
        <v>17890555</v>
      </c>
      <c r="J409" s="17">
        <v>-537352</v>
      </c>
      <c r="M409" s="17">
        <v>32147</v>
      </c>
      <c r="N409" s="17">
        <v>-337380</v>
      </c>
      <c r="Q409" s="17">
        <v>-16073</v>
      </c>
      <c r="R409" s="17">
        <v>168864</v>
      </c>
    </row>
    <row r="410" spans="1:18" x14ac:dyDescent="0.2">
      <c r="A410" s="9">
        <v>350</v>
      </c>
      <c r="B410" s="8" t="s">
        <v>22</v>
      </c>
      <c r="C410" s="9">
        <v>2039</v>
      </c>
      <c r="E410" s="17">
        <v>-18427907</v>
      </c>
      <c r="G410" s="17">
        <v>51189</v>
      </c>
      <c r="H410" s="17">
        <v>17941744</v>
      </c>
      <c r="J410" s="17">
        <v>-486163</v>
      </c>
      <c r="M410" s="17">
        <v>32147</v>
      </c>
      <c r="N410" s="17">
        <v>-305233</v>
      </c>
      <c r="Q410" s="17">
        <v>-16073</v>
      </c>
      <c r="R410" s="17">
        <v>152791</v>
      </c>
    </row>
    <row r="411" spans="1:18" x14ac:dyDescent="0.2">
      <c r="A411" s="9">
        <v>351</v>
      </c>
      <c r="B411" s="8" t="s">
        <v>23</v>
      </c>
      <c r="C411" s="9">
        <v>2039</v>
      </c>
      <c r="E411" s="17">
        <v>-18427907</v>
      </c>
      <c r="G411" s="17">
        <v>51189</v>
      </c>
      <c r="H411" s="17">
        <v>17992933</v>
      </c>
      <c r="J411" s="17">
        <v>-434974</v>
      </c>
      <c r="M411" s="17">
        <v>32147</v>
      </c>
      <c r="N411" s="17">
        <v>-273086</v>
      </c>
      <c r="Q411" s="17">
        <v>-16073</v>
      </c>
      <c r="R411" s="17">
        <v>136718</v>
      </c>
    </row>
    <row r="412" spans="1:18" x14ac:dyDescent="0.2">
      <c r="A412" s="9">
        <v>352</v>
      </c>
      <c r="B412" s="8" t="s">
        <v>24</v>
      </c>
      <c r="C412" s="9">
        <v>2039</v>
      </c>
      <c r="E412" s="17">
        <v>-18427907</v>
      </c>
      <c r="G412" s="17">
        <v>51189</v>
      </c>
      <c r="H412" s="17">
        <v>18044122</v>
      </c>
      <c r="J412" s="17">
        <v>-383785</v>
      </c>
      <c r="M412" s="17">
        <v>32147</v>
      </c>
      <c r="N412" s="17">
        <v>-240939</v>
      </c>
      <c r="Q412" s="17">
        <v>-16073</v>
      </c>
      <c r="R412" s="17">
        <v>120645</v>
      </c>
    </row>
    <row r="413" spans="1:18" x14ac:dyDescent="0.2">
      <c r="A413" s="9">
        <v>353</v>
      </c>
      <c r="B413" s="8" t="s">
        <v>25</v>
      </c>
      <c r="C413" s="9">
        <v>2039</v>
      </c>
      <c r="E413" s="17">
        <v>-18427907</v>
      </c>
      <c r="G413" s="17">
        <v>51189</v>
      </c>
      <c r="H413" s="17">
        <v>18095311</v>
      </c>
      <c r="J413" s="17">
        <v>-332596</v>
      </c>
      <c r="M413" s="17">
        <v>32147</v>
      </c>
      <c r="N413" s="17">
        <v>-208792</v>
      </c>
      <c r="Q413" s="17">
        <v>-16073</v>
      </c>
      <c r="R413" s="17">
        <v>104572</v>
      </c>
    </row>
    <row r="414" spans="1:18" x14ac:dyDescent="0.2">
      <c r="A414" s="9">
        <v>354</v>
      </c>
      <c r="B414" s="8" t="s">
        <v>26</v>
      </c>
      <c r="C414" s="9">
        <v>2039</v>
      </c>
      <c r="E414" s="17">
        <v>-18427907</v>
      </c>
      <c r="G414" s="17">
        <v>51189</v>
      </c>
      <c r="H414" s="17">
        <v>18146500</v>
      </c>
      <c r="J414" s="17">
        <v>-281407</v>
      </c>
      <c r="M414" s="17">
        <v>32147</v>
      </c>
      <c r="N414" s="17">
        <v>-176645</v>
      </c>
      <c r="Q414" s="17">
        <v>-16073</v>
      </c>
      <c r="R414" s="17">
        <v>88499</v>
      </c>
    </row>
    <row r="415" spans="1:18" x14ac:dyDescent="0.2">
      <c r="A415" s="9">
        <v>355</v>
      </c>
      <c r="B415" s="8" t="s">
        <v>27</v>
      </c>
      <c r="C415" s="9">
        <v>2039</v>
      </c>
      <c r="E415" s="17">
        <v>-18427907</v>
      </c>
      <c r="G415" s="17">
        <v>51189</v>
      </c>
      <c r="H415" s="17">
        <v>18197689</v>
      </c>
      <c r="J415" s="17">
        <v>-230218</v>
      </c>
      <c r="M415" s="17">
        <v>32147</v>
      </c>
      <c r="N415" s="17">
        <v>-144498</v>
      </c>
      <c r="Q415" s="17">
        <v>-16073</v>
      </c>
      <c r="R415" s="17">
        <v>72426</v>
      </c>
    </row>
    <row r="416" spans="1:18" x14ac:dyDescent="0.2">
      <c r="A416" s="9">
        <v>356</v>
      </c>
      <c r="B416" s="8" t="s">
        <v>28</v>
      </c>
      <c r="C416" s="9">
        <v>2039</v>
      </c>
      <c r="E416" s="17">
        <v>-18427907</v>
      </c>
      <c r="G416" s="17">
        <v>51189</v>
      </c>
      <c r="H416" s="17">
        <v>18248878</v>
      </c>
      <c r="J416" s="17">
        <v>-179029</v>
      </c>
      <c r="M416" s="17">
        <v>32147</v>
      </c>
      <c r="N416" s="17">
        <v>-112351</v>
      </c>
      <c r="Q416" s="17">
        <v>-16073</v>
      </c>
      <c r="R416" s="17">
        <v>56353</v>
      </c>
    </row>
    <row r="417" spans="1:18" ht="12" thickBot="1" x14ac:dyDescent="0.25">
      <c r="D417" s="65">
        <v>0</v>
      </c>
      <c r="G417" s="65">
        <v>614268</v>
      </c>
      <c r="L417" s="65">
        <v>0</v>
      </c>
      <c r="M417" s="65">
        <v>385764</v>
      </c>
      <c r="P417" s="65">
        <v>0</v>
      </c>
      <c r="Q417" s="65">
        <v>-192876</v>
      </c>
    </row>
    <row r="418" spans="1:18" ht="12" thickTop="1" x14ac:dyDescent="0.2"/>
    <row r="419" spans="1:18" x14ac:dyDescent="0.2">
      <c r="A419" s="9">
        <v>357</v>
      </c>
      <c r="B419" s="8" t="s">
        <v>17</v>
      </c>
      <c r="C419" s="9">
        <v>2040</v>
      </c>
      <c r="E419" s="17">
        <v>-18427907</v>
      </c>
      <c r="G419" s="17">
        <v>51189</v>
      </c>
      <c r="H419" s="17">
        <v>18300067</v>
      </c>
      <c r="J419" s="17">
        <v>-127840</v>
      </c>
      <c r="M419" s="17">
        <v>32147</v>
      </c>
      <c r="N419" s="17">
        <v>-80204</v>
      </c>
      <c r="Q419" s="17">
        <v>-16073</v>
      </c>
      <c r="R419" s="17">
        <v>40280</v>
      </c>
    </row>
    <row r="420" spans="1:18" x14ac:dyDescent="0.2">
      <c r="A420" s="9">
        <v>358</v>
      </c>
      <c r="B420" s="8" t="s">
        <v>18</v>
      </c>
      <c r="C420" s="9">
        <v>2040</v>
      </c>
      <c r="E420" s="17">
        <v>-18427907</v>
      </c>
      <c r="G420" s="17">
        <v>51189</v>
      </c>
      <c r="H420" s="17">
        <v>18351256</v>
      </c>
      <c r="J420" s="17">
        <v>-76651</v>
      </c>
      <c r="M420" s="17">
        <v>32147</v>
      </c>
      <c r="N420" s="17">
        <v>-48057</v>
      </c>
      <c r="Q420" s="17">
        <v>-16073</v>
      </c>
      <c r="R420" s="17">
        <v>24207</v>
      </c>
    </row>
    <row r="421" spans="1:18" x14ac:dyDescent="0.2">
      <c r="A421" s="9">
        <v>359</v>
      </c>
      <c r="B421" s="8" t="s">
        <v>19</v>
      </c>
      <c r="C421" s="9">
        <v>2040</v>
      </c>
      <c r="E421" s="17">
        <v>-18427907</v>
      </c>
      <c r="G421" s="17">
        <v>51189</v>
      </c>
      <c r="H421" s="17">
        <v>18402445</v>
      </c>
      <c r="J421" s="17">
        <v>-25462</v>
      </c>
      <c r="M421" s="17">
        <v>32147</v>
      </c>
      <c r="N421" s="17">
        <v>-15910</v>
      </c>
      <c r="Q421" s="17">
        <v>-16073</v>
      </c>
      <c r="R421" s="17">
        <v>8134</v>
      </c>
    </row>
    <row r="422" spans="1:18" x14ac:dyDescent="0.2">
      <c r="A422" s="9">
        <v>360</v>
      </c>
      <c r="B422" s="8" t="s">
        <v>20</v>
      </c>
      <c r="C422" s="9">
        <v>2040</v>
      </c>
      <c r="E422" s="17">
        <v>-18427907</v>
      </c>
      <c r="G422" s="17">
        <v>25462</v>
      </c>
      <c r="H422" s="17">
        <v>18427907</v>
      </c>
      <c r="J422" s="17">
        <v>0</v>
      </c>
      <c r="M422" s="17">
        <v>15910</v>
      </c>
      <c r="N422" s="17">
        <v>0</v>
      </c>
      <c r="Q422" s="17">
        <v>-8134</v>
      </c>
      <c r="R422" s="17">
        <v>0</v>
      </c>
    </row>
    <row r="423" spans="1:18" x14ac:dyDescent="0.2">
      <c r="A423" s="9">
        <v>361</v>
      </c>
      <c r="B423" s="8" t="s">
        <v>21</v>
      </c>
      <c r="C423" s="9">
        <v>2040</v>
      </c>
      <c r="E423" s="17">
        <v>-18427907</v>
      </c>
      <c r="H423" s="17">
        <v>18427907</v>
      </c>
      <c r="J423" s="17">
        <v>0</v>
      </c>
      <c r="N423" s="17">
        <v>0</v>
      </c>
      <c r="R423" s="17">
        <v>0</v>
      </c>
    </row>
    <row r="424" spans="1:18" x14ac:dyDescent="0.2">
      <c r="A424" s="9">
        <v>362</v>
      </c>
      <c r="B424" s="8" t="s">
        <v>22</v>
      </c>
      <c r="C424" s="9">
        <v>2040</v>
      </c>
      <c r="E424" s="17">
        <v>-18427907</v>
      </c>
      <c r="H424" s="17">
        <v>18427907</v>
      </c>
      <c r="J424" s="17">
        <v>0</v>
      </c>
      <c r="N424" s="17">
        <v>0</v>
      </c>
      <c r="R424" s="17">
        <v>0</v>
      </c>
    </row>
    <row r="425" spans="1:18" x14ac:dyDescent="0.2">
      <c r="A425" s="9">
        <v>363</v>
      </c>
      <c r="B425" s="8" t="s">
        <v>23</v>
      </c>
      <c r="C425" s="9">
        <v>2040</v>
      </c>
      <c r="E425" s="17">
        <v>-18427907</v>
      </c>
      <c r="H425" s="17">
        <v>18427907</v>
      </c>
      <c r="J425" s="17">
        <v>0</v>
      </c>
      <c r="N425" s="17">
        <v>0</v>
      </c>
      <c r="R425" s="17">
        <v>0</v>
      </c>
    </row>
    <row r="426" spans="1:18" x14ac:dyDescent="0.2">
      <c r="A426" s="9">
        <v>364</v>
      </c>
      <c r="B426" s="8" t="s">
        <v>24</v>
      </c>
      <c r="C426" s="9">
        <v>2040</v>
      </c>
      <c r="E426" s="17">
        <v>-18427907</v>
      </c>
      <c r="H426" s="17">
        <v>18427907</v>
      </c>
      <c r="J426" s="17">
        <v>0</v>
      </c>
      <c r="N426" s="17">
        <v>0</v>
      </c>
      <c r="R426" s="17">
        <v>0</v>
      </c>
    </row>
    <row r="427" spans="1:18" x14ac:dyDescent="0.2">
      <c r="A427" s="9">
        <v>365</v>
      </c>
      <c r="B427" s="8" t="s">
        <v>25</v>
      </c>
      <c r="C427" s="9">
        <v>2040</v>
      </c>
      <c r="E427" s="17">
        <v>-18427907</v>
      </c>
      <c r="H427" s="17">
        <v>18427907</v>
      </c>
      <c r="J427" s="17">
        <v>0</v>
      </c>
      <c r="N427" s="17">
        <v>0</v>
      </c>
      <c r="R427" s="17">
        <v>0</v>
      </c>
    </row>
    <row r="428" spans="1:18" x14ac:dyDescent="0.2">
      <c r="A428" s="9">
        <v>366</v>
      </c>
      <c r="B428" s="8" t="s">
        <v>26</v>
      </c>
      <c r="C428" s="9">
        <v>2040</v>
      </c>
      <c r="E428" s="17">
        <v>-18427907</v>
      </c>
      <c r="H428" s="17">
        <v>18427907</v>
      </c>
      <c r="J428" s="17">
        <v>0</v>
      </c>
      <c r="N428" s="17">
        <v>0</v>
      </c>
      <c r="R428" s="17">
        <v>0</v>
      </c>
    </row>
    <row r="429" spans="1:18" x14ac:dyDescent="0.2">
      <c r="A429" s="9">
        <v>367</v>
      </c>
      <c r="B429" s="8" t="s">
        <v>27</v>
      </c>
      <c r="C429" s="9">
        <v>2040</v>
      </c>
      <c r="E429" s="17">
        <v>-18427907</v>
      </c>
      <c r="H429" s="17">
        <v>18427907</v>
      </c>
      <c r="J429" s="17">
        <v>0</v>
      </c>
      <c r="N429" s="17">
        <v>0</v>
      </c>
      <c r="R429" s="17">
        <v>0</v>
      </c>
    </row>
    <row r="430" spans="1:18" ht="12" x14ac:dyDescent="0.2">
      <c r="A430" s="9">
        <v>368</v>
      </c>
      <c r="B430" s="8" t="s">
        <v>28</v>
      </c>
      <c r="C430" s="9">
        <v>2040</v>
      </c>
      <c r="E430" s="17">
        <v>-18427907</v>
      </c>
      <c r="H430" s="17">
        <v>18427907</v>
      </c>
      <c r="J430" s="17">
        <v>0</v>
      </c>
      <c r="N430" s="17">
        <v>0</v>
      </c>
      <c r="R430" s="17">
        <v>0</v>
      </c>
    </row>
    <row r="431" spans="1:18" ht="12.75" thickBot="1" x14ac:dyDescent="0.25">
      <c r="D431" s="65">
        <v>0</v>
      </c>
      <c r="G431" s="65">
        <v>179029</v>
      </c>
      <c r="L431" s="65">
        <v>0</v>
      </c>
      <c r="M431" s="65">
        <v>112351</v>
      </c>
      <c r="P431" s="65">
        <v>0</v>
      </c>
      <c r="Q431" s="65">
        <v>-56353</v>
      </c>
    </row>
    <row r="432" spans="1:18" ht="12" thickTop="1" x14ac:dyDescent="0.2"/>
  </sheetData>
  <mergeCells count="4">
    <mergeCell ref="L10:N10"/>
    <mergeCell ref="P10:R10"/>
    <mergeCell ref="G10:H10"/>
    <mergeCell ref="S10:S12"/>
  </mergeCells>
  <printOptions gridLines="1"/>
  <pageMargins left="0.25" right="0" top="0.5" bottom="0.5" header="0.5" footer="0"/>
  <pageSetup scale="79" orientation="landscape" r:id="rId1"/>
  <headerFooter alignWithMargins="0"/>
  <rowBreaks count="10" manualBreakCount="10">
    <brk id="40" max="16383" man="1"/>
    <brk id="82" max="16383" man="1"/>
    <brk id="124" max="16383" man="1"/>
    <brk id="166" max="16383" man="1"/>
    <brk id="208" max="16383" man="1"/>
    <brk id="250" max="16383" man="1"/>
    <brk id="292" max="16383" man="1"/>
    <brk id="334" max="16383" man="1"/>
    <brk id="376" max="16383" man="1"/>
    <brk id="4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3"/>
  <sheetViews>
    <sheetView zoomScale="60" zoomScaleNormal="60" workbookViewId="0">
      <pane xSplit="3" ySplit="12" topLeftCell="D13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1:XFD3"/>
    </sheetView>
  </sheetViews>
  <sheetFormatPr defaultColWidth="9" defaultRowHeight="11.4" x14ac:dyDescent="0.2"/>
  <cols>
    <col min="1" max="1" width="7.625" style="9" customWidth="1"/>
    <col min="2" max="2" width="12.75" style="8" customWidth="1"/>
    <col min="3" max="3" width="7.25" style="8" customWidth="1"/>
    <col min="4" max="4" width="14.125" style="17" customWidth="1"/>
    <col min="5" max="5" width="14.75" style="17" customWidth="1"/>
    <col min="6" max="6" width="2.375" style="17" customWidth="1"/>
    <col min="7" max="7" width="12.125" style="17" bestFit="1" customWidth="1"/>
    <col min="8" max="8" width="14.25" style="17" bestFit="1" customWidth="1"/>
    <col min="9" max="9" width="2.375" style="17" customWidth="1"/>
    <col min="10" max="10" width="13" style="17" customWidth="1"/>
    <col min="11" max="11" width="2.375" style="17" customWidth="1"/>
    <col min="12" max="12" width="13.875" style="17" bestFit="1" customWidth="1"/>
    <col min="13" max="13" width="12.125" style="17" bestFit="1" customWidth="1"/>
    <col min="14" max="14" width="13.125" style="17" customWidth="1"/>
    <col min="15" max="15" width="2.375" style="17" customWidth="1"/>
    <col min="16" max="16" width="13.25" style="17" bestFit="1" customWidth="1"/>
    <col min="17" max="17" width="12.75" style="17" bestFit="1" customWidth="1"/>
    <col min="18" max="18" width="12.375" style="17" customWidth="1"/>
    <col min="19" max="19" width="14.625" style="94" bestFit="1" customWidth="1"/>
    <col min="20" max="16384" width="9" style="8"/>
  </cols>
  <sheetData>
    <row r="1" spans="1:19" s="93" customFormat="1" ht="12" x14ac:dyDescent="0.25">
      <c r="A1" s="93" t="s">
        <v>389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s="93" customFormat="1" ht="12" x14ac:dyDescent="0.25">
      <c r="A2" s="93" t="s">
        <v>382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/>
    </row>
    <row r="3" spans="1:19" s="93" customFormat="1" ht="12" x14ac:dyDescent="0.25"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70"/>
    </row>
    <row r="4" spans="1:19" ht="12" x14ac:dyDescent="0.25">
      <c r="A4" s="93" t="s">
        <v>98</v>
      </c>
    </row>
    <row r="5" spans="1:19" ht="12" x14ac:dyDescent="0.25">
      <c r="A5" s="93" t="s">
        <v>135</v>
      </c>
    </row>
    <row r="6" spans="1:19" s="18" customFormat="1" x14ac:dyDescent="0.2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96"/>
    </row>
    <row r="7" spans="1:19" s="18" customFormat="1" ht="12" x14ac:dyDescent="0.25">
      <c r="D7" s="98" t="s">
        <v>93</v>
      </c>
      <c r="E7" s="91" t="s">
        <v>73</v>
      </c>
      <c r="F7" s="34"/>
      <c r="G7" s="98" t="s">
        <v>93</v>
      </c>
      <c r="H7" s="91" t="s">
        <v>71</v>
      </c>
      <c r="I7" s="34"/>
      <c r="J7" s="34"/>
      <c r="K7" s="34"/>
      <c r="L7" s="98" t="s">
        <v>93</v>
      </c>
      <c r="M7" s="91" t="s">
        <v>69</v>
      </c>
      <c r="N7" s="34"/>
      <c r="O7" s="34"/>
      <c r="P7" s="98" t="s">
        <v>93</v>
      </c>
      <c r="Q7" s="91" t="s">
        <v>66</v>
      </c>
      <c r="R7" s="19"/>
      <c r="S7" s="96"/>
    </row>
    <row r="8" spans="1:19" s="18" customFormat="1" ht="12" x14ac:dyDescent="0.25">
      <c r="D8" s="97" t="s">
        <v>92</v>
      </c>
      <c r="E8" s="89" t="s">
        <v>72</v>
      </c>
      <c r="F8" s="88"/>
      <c r="G8" s="97" t="s">
        <v>92</v>
      </c>
      <c r="H8" s="89" t="s">
        <v>70</v>
      </c>
      <c r="I8" s="88"/>
      <c r="J8" s="88"/>
      <c r="K8" s="88"/>
      <c r="L8" s="97" t="s">
        <v>92</v>
      </c>
      <c r="M8" s="89" t="s">
        <v>68</v>
      </c>
      <c r="N8" s="88"/>
      <c r="O8" s="88"/>
      <c r="P8" s="97" t="s">
        <v>92</v>
      </c>
      <c r="Q8" s="89" t="s">
        <v>65</v>
      </c>
      <c r="R8" s="19"/>
      <c r="S8" s="96"/>
    </row>
    <row r="9" spans="1:19" ht="12" x14ac:dyDescent="0.25">
      <c r="D9" s="74"/>
      <c r="G9" s="74"/>
      <c r="L9" s="74"/>
    </row>
    <row r="10" spans="1:19" ht="12" x14ac:dyDescent="0.25">
      <c r="D10" s="74"/>
      <c r="G10" s="151" t="s">
        <v>129</v>
      </c>
      <c r="H10" s="153"/>
      <c r="J10" s="86"/>
      <c r="K10" s="74"/>
      <c r="L10" s="151" t="s">
        <v>128</v>
      </c>
      <c r="M10" s="152"/>
      <c r="N10" s="153"/>
      <c r="P10" s="151" t="s">
        <v>127</v>
      </c>
      <c r="Q10" s="152"/>
      <c r="R10" s="153"/>
      <c r="S10" s="157" t="s">
        <v>134</v>
      </c>
    </row>
    <row r="11" spans="1:19" ht="12" x14ac:dyDescent="0.25">
      <c r="B11" s="85"/>
      <c r="C11" s="84"/>
      <c r="D11" s="82" t="s">
        <v>125</v>
      </c>
      <c r="E11" s="78" t="s">
        <v>125</v>
      </c>
      <c r="F11" s="74"/>
      <c r="G11" s="82" t="s">
        <v>125</v>
      </c>
      <c r="H11" s="78" t="s">
        <v>124</v>
      </c>
      <c r="I11" s="74"/>
      <c r="J11" s="83" t="s">
        <v>123</v>
      </c>
      <c r="K11" s="74"/>
      <c r="L11" s="82"/>
      <c r="M11" s="81"/>
      <c r="N11" s="78"/>
      <c r="O11" s="74"/>
      <c r="P11" s="80"/>
      <c r="Q11" s="79"/>
      <c r="R11" s="78"/>
      <c r="S11" s="158"/>
    </row>
    <row r="12" spans="1:19" ht="12" x14ac:dyDescent="0.25">
      <c r="B12" s="77" t="s">
        <v>122</v>
      </c>
      <c r="C12" s="76" t="s">
        <v>121</v>
      </c>
      <c r="D12" s="73" t="s">
        <v>120</v>
      </c>
      <c r="E12" s="71" t="s">
        <v>15</v>
      </c>
      <c r="F12" s="74"/>
      <c r="G12" s="73" t="s">
        <v>13</v>
      </c>
      <c r="H12" s="71" t="s">
        <v>13</v>
      </c>
      <c r="I12" s="74"/>
      <c r="J12" s="75" t="s">
        <v>15</v>
      </c>
      <c r="K12" s="74"/>
      <c r="L12" s="73" t="s">
        <v>12</v>
      </c>
      <c r="M12" s="72" t="s">
        <v>13</v>
      </c>
      <c r="N12" s="71" t="s">
        <v>15</v>
      </c>
      <c r="O12" s="74"/>
      <c r="P12" s="73" t="s">
        <v>12</v>
      </c>
      <c r="Q12" s="72" t="s">
        <v>13</v>
      </c>
      <c r="R12" s="71" t="s">
        <v>15</v>
      </c>
      <c r="S12" s="159"/>
    </row>
    <row r="14" spans="1:19" x14ac:dyDescent="0.2">
      <c r="A14" s="9">
        <v>2</v>
      </c>
      <c r="B14" s="8" t="s">
        <v>17</v>
      </c>
      <c r="C14" s="70">
        <v>2011</v>
      </c>
      <c r="E14" s="17">
        <v>-123767270.00000003</v>
      </c>
      <c r="G14" s="17">
        <v>343798</v>
      </c>
      <c r="H14" s="17">
        <v>587784</v>
      </c>
      <c r="J14" s="17">
        <v>-123179486.00000003</v>
      </c>
      <c r="M14" s="17">
        <v>215906</v>
      </c>
      <c r="N14" s="17">
        <v>-77356918</v>
      </c>
      <c r="Q14" s="17">
        <v>-107953</v>
      </c>
      <c r="R14" s="17">
        <v>38678459</v>
      </c>
    </row>
    <row r="15" spans="1:19" x14ac:dyDescent="0.2">
      <c r="A15" s="9">
        <v>3</v>
      </c>
      <c r="B15" s="8" t="s">
        <v>18</v>
      </c>
      <c r="C15" s="70">
        <v>2011</v>
      </c>
      <c r="E15" s="17">
        <v>-123767270.00000003</v>
      </c>
      <c r="G15" s="17">
        <v>343798</v>
      </c>
      <c r="H15" s="17">
        <v>931582</v>
      </c>
      <c r="J15" s="17">
        <v>-122835688.00000003</v>
      </c>
      <c r="M15" s="17">
        <v>215906</v>
      </c>
      <c r="N15" s="17">
        <v>-77141012</v>
      </c>
      <c r="Q15" s="17">
        <v>-107953</v>
      </c>
      <c r="R15" s="17">
        <v>38570506</v>
      </c>
    </row>
    <row r="16" spans="1:19" x14ac:dyDescent="0.2">
      <c r="A16" s="9">
        <v>4</v>
      </c>
      <c r="B16" s="8" t="s">
        <v>19</v>
      </c>
      <c r="C16" s="70">
        <v>2011</v>
      </c>
      <c r="E16" s="17">
        <v>-123767270.00000003</v>
      </c>
      <c r="G16" s="17">
        <v>343798</v>
      </c>
      <c r="H16" s="17">
        <v>1275380</v>
      </c>
      <c r="J16" s="17">
        <v>-122491890.00000003</v>
      </c>
      <c r="M16" s="17">
        <v>215906</v>
      </c>
      <c r="N16" s="17">
        <v>-76925106</v>
      </c>
      <c r="Q16" s="17">
        <v>-107953</v>
      </c>
      <c r="R16" s="17">
        <v>38462553</v>
      </c>
    </row>
    <row r="17" spans="1:19" x14ac:dyDescent="0.2">
      <c r="A17" s="9">
        <v>5</v>
      </c>
      <c r="B17" s="8" t="s">
        <v>20</v>
      </c>
      <c r="C17" s="70">
        <v>2011</v>
      </c>
      <c r="E17" s="17">
        <v>-123767270.00000003</v>
      </c>
      <c r="G17" s="17">
        <v>343798</v>
      </c>
      <c r="H17" s="17">
        <v>1619178</v>
      </c>
      <c r="J17" s="17">
        <v>-122148092.00000003</v>
      </c>
      <c r="M17" s="17">
        <v>215906</v>
      </c>
      <c r="N17" s="17">
        <v>-76709200</v>
      </c>
      <c r="Q17" s="17">
        <v>-107953</v>
      </c>
      <c r="R17" s="17">
        <v>38354600</v>
      </c>
    </row>
    <row r="18" spans="1:19" x14ac:dyDescent="0.2">
      <c r="A18" s="9">
        <v>6</v>
      </c>
      <c r="B18" s="8" t="s">
        <v>21</v>
      </c>
      <c r="C18" s="70">
        <v>2011</v>
      </c>
      <c r="E18" s="17">
        <v>-123767270.00000003</v>
      </c>
      <c r="G18" s="17">
        <v>343798</v>
      </c>
      <c r="H18" s="17">
        <v>1962976</v>
      </c>
      <c r="J18" s="17">
        <v>-121804294.00000003</v>
      </c>
      <c r="M18" s="17">
        <v>215906</v>
      </c>
      <c r="N18" s="17">
        <v>-76493294</v>
      </c>
      <c r="Q18" s="17">
        <v>-107953</v>
      </c>
      <c r="R18" s="17">
        <v>38246647</v>
      </c>
    </row>
    <row r="19" spans="1:19" x14ac:dyDescent="0.2">
      <c r="A19" s="9">
        <v>7</v>
      </c>
      <c r="B19" s="8" t="s">
        <v>22</v>
      </c>
      <c r="C19" s="70">
        <v>2011</v>
      </c>
      <c r="E19" s="17">
        <v>-123767270.00000003</v>
      </c>
      <c r="G19" s="17">
        <v>343798</v>
      </c>
      <c r="H19" s="17">
        <v>2306774</v>
      </c>
      <c r="J19" s="17">
        <v>-121460496.00000003</v>
      </c>
      <c r="M19" s="17">
        <v>215906</v>
      </c>
      <c r="N19" s="17">
        <v>-76277388</v>
      </c>
      <c r="Q19" s="17">
        <v>-107953</v>
      </c>
      <c r="R19" s="17">
        <v>38138694</v>
      </c>
    </row>
    <row r="20" spans="1:19" x14ac:dyDescent="0.2">
      <c r="A20" s="9">
        <v>8</v>
      </c>
      <c r="B20" s="8" t="s">
        <v>23</v>
      </c>
      <c r="C20" s="70">
        <v>2011</v>
      </c>
      <c r="E20" s="17">
        <v>-123767270.00000003</v>
      </c>
      <c r="G20" s="17">
        <v>343798</v>
      </c>
      <c r="H20" s="17">
        <v>2650572</v>
      </c>
      <c r="J20" s="17">
        <v>-121116698.00000003</v>
      </c>
      <c r="M20" s="17">
        <v>215906</v>
      </c>
      <c r="N20" s="17">
        <v>-76061482</v>
      </c>
      <c r="Q20" s="17">
        <v>-107953</v>
      </c>
      <c r="R20" s="17">
        <v>38030741</v>
      </c>
    </row>
    <row r="21" spans="1:19" x14ac:dyDescent="0.2">
      <c r="A21" s="9">
        <v>9</v>
      </c>
      <c r="B21" s="8" t="s">
        <v>24</v>
      </c>
      <c r="C21" s="70">
        <v>2011</v>
      </c>
      <c r="E21" s="17">
        <v>-123767270.00000003</v>
      </c>
      <c r="G21" s="17">
        <v>343798</v>
      </c>
      <c r="H21" s="17">
        <v>2994370</v>
      </c>
      <c r="J21" s="17">
        <v>-120772900.00000003</v>
      </c>
      <c r="M21" s="17">
        <v>215906</v>
      </c>
      <c r="N21" s="17">
        <v>-75845576</v>
      </c>
      <c r="Q21" s="17">
        <v>-107953</v>
      </c>
      <c r="R21" s="17">
        <v>37922788</v>
      </c>
    </row>
    <row r="22" spans="1:19" x14ac:dyDescent="0.2">
      <c r="A22" s="9">
        <v>10</v>
      </c>
      <c r="B22" s="8" t="s">
        <v>25</v>
      </c>
      <c r="C22" s="70">
        <v>2011</v>
      </c>
      <c r="E22" s="17">
        <v>-123767270.00000003</v>
      </c>
      <c r="G22" s="17">
        <v>343798</v>
      </c>
      <c r="H22" s="17">
        <v>3338168</v>
      </c>
      <c r="J22" s="17">
        <v>-120429102.00000003</v>
      </c>
      <c r="M22" s="17">
        <v>215906</v>
      </c>
      <c r="N22" s="17">
        <v>-75629670</v>
      </c>
      <c r="Q22" s="17">
        <v>-107953</v>
      </c>
      <c r="R22" s="17">
        <v>37814835</v>
      </c>
    </row>
    <row r="23" spans="1:19" x14ac:dyDescent="0.2">
      <c r="A23" s="9">
        <v>11</v>
      </c>
      <c r="B23" s="8" t="s">
        <v>26</v>
      </c>
      <c r="C23" s="70">
        <v>2011</v>
      </c>
      <c r="E23" s="17">
        <v>-123767270.00000003</v>
      </c>
      <c r="G23" s="17">
        <v>343798</v>
      </c>
      <c r="H23" s="17">
        <v>3681966</v>
      </c>
      <c r="J23" s="17">
        <v>-120085304.00000003</v>
      </c>
      <c r="M23" s="17">
        <v>215906</v>
      </c>
      <c r="N23" s="17">
        <v>-75413764</v>
      </c>
      <c r="Q23" s="17">
        <v>-107953</v>
      </c>
      <c r="R23" s="17">
        <v>37706882</v>
      </c>
    </row>
    <row r="24" spans="1:19" x14ac:dyDescent="0.2">
      <c r="A24" s="9">
        <v>12</v>
      </c>
      <c r="B24" s="8" t="s">
        <v>27</v>
      </c>
      <c r="C24" s="70">
        <v>2011</v>
      </c>
      <c r="E24" s="17">
        <v>-123767270.00000003</v>
      </c>
      <c r="G24" s="17">
        <v>343798</v>
      </c>
      <c r="H24" s="17">
        <v>4025764</v>
      </c>
      <c r="J24" s="17">
        <v>-119741506.00000003</v>
      </c>
      <c r="M24" s="17">
        <v>215906</v>
      </c>
      <c r="N24" s="17">
        <v>-75197858</v>
      </c>
      <c r="Q24" s="17">
        <v>-107953</v>
      </c>
      <c r="R24" s="17">
        <v>37598929</v>
      </c>
    </row>
    <row r="25" spans="1:19" x14ac:dyDescent="0.2">
      <c r="A25" s="9">
        <v>13</v>
      </c>
      <c r="B25" s="8" t="s">
        <v>28</v>
      </c>
      <c r="C25" s="70">
        <v>2011</v>
      </c>
      <c r="E25" s="17">
        <v>-123767270.00000003</v>
      </c>
      <c r="G25" s="17">
        <v>343798</v>
      </c>
      <c r="H25" s="17">
        <v>4369562</v>
      </c>
      <c r="J25" s="17">
        <v>-119397708.00000003</v>
      </c>
      <c r="M25" s="17">
        <v>215906</v>
      </c>
      <c r="N25" s="17">
        <v>-74981952</v>
      </c>
      <c r="Q25" s="17">
        <v>-107953</v>
      </c>
      <c r="R25" s="17">
        <v>37490976</v>
      </c>
    </row>
    <row r="26" spans="1:19" ht="12" thickBot="1" x14ac:dyDescent="0.25">
      <c r="D26" s="65">
        <v>0</v>
      </c>
      <c r="G26" s="65">
        <v>4125576</v>
      </c>
      <c r="L26" s="65">
        <v>0</v>
      </c>
      <c r="M26" s="65">
        <v>2590872</v>
      </c>
      <c r="P26" s="65">
        <v>0</v>
      </c>
      <c r="Q26" s="65">
        <v>-1295436</v>
      </c>
      <c r="S26" s="95">
        <v>-3358226.8308489956</v>
      </c>
    </row>
    <row r="27" spans="1:19" ht="12" thickTop="1" x14ac:dyDescent="0.2"/>
    <row r="28" spans="1:19" x14ac:dyDescent="0.2">
      <c r="A28" s="9">
        <f>A25+1</f>
        <v>14</v>
      </c>
      <c r="B28" s="8" t="str">
        <f t="shared" ref="B28:B39" si="0">B14</f>
        <v>January</v>
      </c>
      <c r="C28" s="9">
        <f t="shared" ref="C28:C39" si="1">C14+1</f>
        <v>2012</v>
      </c>
      <c r="E28" s="17">
        <f>E25+D28</f>
        <v>-123767270.00000003</v>
      </c>
      <c r="G28" s="17">
        <f>G25</f>
        <v>343798</v>
      </c>
      <c r="H28" s="17">
        <f>H25+G28</f>
        <v>4713360</v>
      </c>
      <c r="J28" s="17">
        <f t="shared" ref="J28:J39" si="2">E28+H28</f>
        <v>-119053910.00000003</v>
      </c>
      <c r="M28" s="17">
        <f>M25</f>
        <v>215906</v>
      </c>
      <c r="N28" s="17">
        <f>N25+L28+M28</f>
        <v>-74766046</v>
      </c>
      <c r="Q28" s="17">
        <f>Q25</f>
        <v>-107953</v>
      </c>
      <c r="R28" s="17">
        <f>R25+P28+Q28</f>
        <v>37383023</v>
      </c>
    </row>
    <row r="29" spans="1:19" x14ac:dyDescent="0.2">
      <c r="A29" s="9">
        <f t="shared" ref="A29:A39" si="3">A28+1</f>
        <v>15</v>
      </c>
      <c r="B29" s="8" t="str">
        <f t="shared" si="0"/>
        <v>February</v>
      </c>
      <c r="C29" s="9">
        <f t="shared" si="1"/>
        <v>2012</v>
      </c>
      <c r="E29" s="17">
        <f t="shared" ref="E29:E39" si="4">E28+D29</f>
        <v>-123767270.00000003</v>
      </c>
      <c r="G29" s="17">
        <f t="shared" ref="G29:G39" si="5">G28</f>
        <v>343798</v>
      </c>
      <c r="H29" s="17">
        <f t="shared" ref="H29:H39" si="6">H28+G29</f>
        <v>5057158</v>
      </c>
      <c r="J29" s="17">
        <f t="shared" si="2"/>
        <v>-118710112.00000003</v>
      </c>
      <c r="M29" s="17">
        <f t="shared" ref="M29:M39" si="7">M28</f>
        <v>215906</v>
      </c>
      <c r="N29" s="17">
        <f t="shared" ref="N29:N39" si="8">N28+L29+M29</f>
        <v>-74550140</v>
      </c>
      <c r="Q29" s="17">
        <f t="shared" ref="Q29:Q39" si="9">Q28</f>
        <v>-107953</v>
      </c>
      <c r="R29" s="17">
        <f t="shared" ref="R29:R39" si="10">R28+P29+Q29</f>
        <v>37275070</v>
      </c>
    </row>
    <row r="30" spans="1:19" x14ac:dyDescent="0.2">
      <c r="A30" s="9">
        <f t="shared" si="3"/>
        <v>16</v>
      </c>
      <c r="B30" s="8" t="str">
        <f t="shared" si="0"/>
        <v>March</v>
      </c>
      <c r="C30" s="9">
        <f t="shared" si="1"/>
        <v>2012</v>
      </c>
      <c r="E30" s="17">
        <f t="shared" si="4"/>
        <v>-123767270.00000003</v>
      </c>
      <c r="G30" s="17">
        <f t="shared" si="5"/>
        <v>343798</v>
      </c>
      <c r="H30" s="17">
        <f t="shared" si="6"/>
        <v>5400956</v>
      </c>
      <c r="J30" s="17">
        <f t="shared" si="2"/>
        <v>-118366314.00000003</v>
      </c>
      <c r="M30" s="17">
        <f t="shared" si="7"/>
        <v>215906</v>
      </c>
      <c r="N30" s="17">
        <f t="shared" si="8"/>
        <v>-74334234</v>
      </c>
      <c r="Q30" s="17">
        <f t="shared" si="9"/>
        <v>-107953</v>
      </c>
      <c r="R30" s="17">
        <f t="shared" si="10"/>
        <v>37167117</v>
      </c>
    </row>
    <row r="31" spans="1:19" x14ac:dyDescent="0.2">
      <c r="A31" s="9">
        <f t="shared" si="3"/>
        <v>17</v>
      </c>
      <c r="B31" s="8" t="str">
        <f t="shared" si="0"/>
        <v>April</v>
      </c>
      <c r="C31" s="9">
        <f t="shared" si="1"/>
        <v>2012</v>
      </c>
      <c r="E31" s="17">
        <f t="shared" si="4"/>
        <v>-123767270.00000003</v>
      </c>
      <c r="G31" s="17">
        <f t="shared" si="5"/>
        <v>343798</v>
      </c>
      <c r="H31" s="17">
        <f t="shared" si="6"/>
        <v>5744754</v>
      </c>
      <c r="J31" s="17">
        <f t="shared" si="2"/>
        <v>-118022516.00000003</v>
      </c>
      <c r="M31" s="17">
        <f t="shared" si="7"/>
        <v>215906</v>
      </c>
      <c r="N31" s="17">
        <f t="shared" si="8"/>
        <v>-74118328</v>
      </c>
      <c r="Q31" s="17">
        <f t="shared" si="9"/>
        <v>-107953</v>
      </c>
      <c r="R31" s="17">
        <f t="shared" si="10"/>
        <v>37059164</v>
      </c>
    </row>
    <row r="32" spans="1:19" x14ac:dyDescent="0.2">
      <c r="A32" s="9">
        <f t="shared" si="3"/>
        <v>18</v>
      </c>
      <c r="B32" s="8" t="str">
        <f t="shared" si="0"/>
        <v>May</v>
      </c>
      <c r="C32" s="9">
        <f t="shared" si="1"/>
        <v>2012</v>
      </c>
      <c r="E32" s="17">
        <f t="shared" si="4"/>
        <v>-123767270.00000003</v>
      </c>
      <c r="G32" s="17">
        <f t="shared" si="5"/>
        <v>343798</v>
      </c>
      <c r="H32" s="17">
        <f t="shared" si="6"/>
        <v>6088552</v>
      </c>
      <c r="J32" s="17">
        <f t="shared" si="2"/>
        <v>-117678718.00000003</v>
      </c>
      <c r="M32" s="17">
        <f t="shared" si="7"/>
        <v>215906</v>
      </c>
      <c r="N32" s="17">
        <f t="shared" si="8"/>
        <v>-73902422</v>
      </c>
      <c r="Q32" s="17">
        <f t="shared" si="9"/>
        <v>-107953</v>
      </c>
      <c r="R32" s="17">
        <f t="shared" si="10"/>
        <v>36951211</v>
      </c>
    </row>
    <row r="33" spans="1:18" x14ac:dyDescent="0.2">
      <c r="A33" s="9">
        <f t="shared" si="3"/>
        <v>19</v>
      </c>
      <c r="B33" s="8" t="str">
        <f t="shared" si="0"/>
        <v>June</v>
      </c>
      <c r="C33" s="9">
        <f t="shared" si="1"/>
        <v>2012</v>
      </c>
      <c r="E33" s="17">
        <f t="shared" si="4"/>
        <v>-123767270.00000003</v>
      </c>
      <c r="G33" s="17">
        <f t="shared" si="5"/>
        <v>343798</v>
      </c>
      <c r="H33" s="17">
        <f t="shared" si="6"/>
        <v>6432350</v>
      </c>
      <c r="J33" s="17">
        <f t="shared" si="2"/>
        <v>-117334920.00000003</v>
      </c>
      <c r="M33" s="17">
        <f t="shared" si="7"/>
        <v>215906</v>
      </c>
      <c r="N33" s="17">
        <f t="shared" si="8"/>
        <v>-73686516</v>
      </c>
      <c r="Q33" s="17">
        <f t="shared" si="9"/>
        <v>-107953</v>
      </c>
      <c r="R33" s="17">
        <f t="shared" si="10"/>
        <v>36843258</v>
      </c>
    </row>
    <row r="34" spans="1:18" x14ac:dyDescent="0.2">
      <c r="A34" s="9">
        <f t="shared" si="3"/>
        <v>20</v>
      </c>
      <c r="B34" s="8" t="str">
        <f t="shared" si="0"/>
        <v>July</v>
      </c>
      <c r="C34" s="9">
        <f t="shared" si="1"/>
        <v>2012</v>
      </c>
      <c r="E34" s="17">
        <f t="shared" si="4"/>
        <v>-123767270.00000003</v>
      </c>
      <c r="G34" s="17">
        <f t="shared" si="5"/>
        <v>343798</v>
      </c>
      <c r="H34" s="17">
        <f t="shared" si="6"/>
        <v>6776148</v>
      </c>
      <c r="J34" s="17">
        <f t="shared" si="2"/>
        <v>-116991122.00000003</v>
      </c>
      <c r="M34" s="17">
        <f t="shared" si="7"/>
        <v>215906</v>
      </c>
      <c r="N34" s="17">
        <f t="shared" si="8"/>
        <v>-73470610</v>
      </c>
      <c r="Q34" s="17">
        <f t="shared" si="9"/>
        <v>-107953</v>
      </c>
      <c r="R34" s="17">
        <f t="shared" si="10"/>
        <v>36735305</v>
      </c>
    </row>
    <row r="35" spans="1:18" x14ac:dyDescent="0.2">
      <c r="A35" s="9">
        <f t="shared" si="3"/>
        <v>21</v>
      </c>
      <c r="B35" s="8" t="str">
        <f t="shared" si="0"/>
        <v>August</v>
      </c>
      <c r="C35" s="9">
        <f t="shared" si="1"/>
        <v>2012</v>
      </c>
      <c r="E35" s="17">
        <f t="shared" si="4"/>
        <v>-123767270.00000003</v>
      </c>
      <c r="G35" s="17">
        <f t="shared" si="5"/>
        <v>343798</v>
      </c>
      <c r="H35" s="17">
        <f t="shared" si="6"/>
        <v>7119946</v>
      </c>
      <c r="J35" s="17">
        <f t="shared" si="2"/>
        <v>-116647324.00000003</v>
      </c>
      <c r="M35" s="17">
        <f t="shared" si="7"/>
        <v>215906</v>
      </c>
      <c r="N35" s="17">
        <f t="shared" si="8"/>
        <v>-73254704</v>
      </c>
      <c r="Q35" s="17">
        <f t="shared" si="9"/>
        <v>-107953</v>
      </c>
      <c r="R35" s="17">
        <f t="shared" si="10"/>
        <v>36627352</v>
      </c>
    </row>
    <row r="36" spans="1:18" x14ac:dyDescent="0.2">
      <c r="A36" s="9">
        <f t="shared" si="3"/>
        <v>22</v>
      </c>
      <c r="B36" s="8" t="str">
        <f t="shared" si="0"/>
        <v>September</v>
      </c>
      <c r="C36" s="9">
        <f t="shared" si="1"/>
        <v>2012</v>
      </c>
      <c r="E36" s="17">
        <f t="shared" si="4"/>
        <v>-123767270.00000003</v>
      </c>
      <c r="G36" s="17">
        <f t="shared" si="5"/>
        <v>343798</v>
      </c>
      <c r="H36" s="17">
        <f t="shared" si="6"/>
        <v>7463744</v>
      </c>
      <c r="J36" s="17">
        <f t="shared" si="2"/>
        <v>-116303526.00000003</v>
      </c>
      <c r="M36" s="17">
        <f t="shared" si="7"/>
        <v>215906</v>
      </c>
      <c r="N36" s="17">
        <f t="shared" si="8"/>
        <v>-73038798</v>
      </c>
      <c r="Q36" s="17">
        <f t="shared" si="9"/>
        <v>-107953</v>
      </c>
      <c r="R36" s="17">
        <f t="shared" si="10"/>
        <v>36519399</v>
      </c>
    </row>
    <row r="37" spans="1:18" x14ac:dyDescent="0.2">
      <c r="A37" s="9">
        <f t="shared" si="3"/>
        <v>23</v>
      </c>
      <c r="B37" s="8" t="str">
        <f t="shared" si="0"/>
        <v>October</v>
      </c>
      <c r="C37" s="9">
        <f t="shared" si="1"/>
        <v>2012</v>
      </c>
      <c r="E37" s="17">
        <f t="shared" si="4"/>
        <v>-123767270.00000003</v>
      </c>
      <c r="G37" s="17">
        <f t="shared" si="5"/>
        <v>343798</v>
      </c>
      <c r="H37" s="17">
        <f t="shared" si="6"/>
        <v>7807542</v>
      </c>
      <c r="J37" s="17">
        <f t="shared" si="2"/>
        <v>-115959728.00000003</v>
      </c>
      <c r="M37" s="17">
        <f t="shared" si="7"/>
        <v>215906</v>
      </c>
      <c r="N37" s="17">
        <f t="shared" si="8"/>
        <v>-72822892</v>
      </c>
      <c r="Q37" s="17">
        <f t="shared" si="9"/>
        <v>-107953</v>
      </c>
      <c r="R37" s="17">
        <f t="shared" si="10"/>
        <v>36411446</v>
      </c>
    </row>
    <row r="38" spans="1:18" x14ac:dyDescent="0.2">
      <c r="A38" s="9">
        <f t="shared" si="3"/>
        <v>24</v>
      </c>
      <c r="B38" s="8" t="str">
        <f t="shared" si="0"/>
        <v>November</v>
      </c>
      <c r="C38" s="9">
        <f t="shared" si="1"/>
        <v>2012</v>
      </c>
      <c r="E38" s="17">
        <f t="shared" si="4"/>
        <v>-123767270.00000003</v>
      </c>
      <c r="G38" s="17">
        <f t="shared" si="5"/>
        <v>343798</v>
      </c>
      <c r="H38" s="17">
        <f t="shared" si="6"/>
        <v>8151340</v>
      </c>
      <c r="J38" s="17">
        <f t="shared" si="2"/>
        <v>-115615930.00000003</v>
      </c>
      <c r="M38" s="17">
        <f t="shared" si="7"/>
        <v>215906</v>
      </c>
      <c r="N38" s="17">
        <f t="shared" si="8"/>
        <v>-72606986</v>
      </c>
      <c r="Q38" s="17">
        <f t="shared" si="9"/>
        <v>-107953</v>
      </c>
      <c r="R38" s="17">
        <f t="shared" si="10"/>
        <v>36303493</v>
      </c>
    </row>
    <row r="39" spans="1:18" x14ac:dyDescent="0.2">
      <c r="A39" s="9">
        <f t="shared" si="3"/>
        <v>25</v>
      </c>
      <c r="B39" s="8" t="str">
        <f t="shared" si="0"/>
        <v>December</v>
      </c>
      <c r="C39" s="9">
        <f t="shared" si="1"/>
        <v>2012</v>
      </c>
      <c r="E39" s="17">
        <f t="shared" si="4"/>
        <v>-123767270.00000003</v>
      </c>
      <c r="G39" s="17">
        <f t="shared" si="5"/>
        <v>343798</v>
      </c>
      <c r="H39" s="17">
        <f t="shared" si="6"/>
        <v>8495138</v>
      </c>
      <c r="J39" s="17">
        <f t="shared" si="2"/>
        <v>-115272132.00000003</v>
      </c>
      <c r="M39" s="17">
        <f t="shared" si="7"/>
        <v>215906</v>
      </c>
      <c r="N39" s="17">
        <f t="shared" si="8"/>
        <v>-72391080</v>
      </c>
      <c r="Q39" s="17">
        <f t="shared" si="9"/>
        <v>-107953</v>
      </c>
      <c r="R39" s="17">
        <f t="shared" si="10"/>
        <v>36195540</v>
      </c>
    </row>
    <row r="40" spans="1:18" ht="12" thickBot="1" x14ac:dyDescent="0.25">
      <c r="D40" s="65">
        <f>SUM(D28:D39)</f>
        <v>0</v>
      </c>
      <c r="G40" s="65">
        <f>SUM(G28:G39)</f>
        <v>4125576</v>
      </c>
      <c r="L40" s="65">
        <f>SUM(L28:L39)</f>
        <v>0</v>
      </c>
      <c r="M40" s="65">
        <f>SUM(M28:M39)</f>
        <v>2590872</v>
      </c>
      <c r="P40" s="65">
        <f>SUM(P28:P39)</f>
        <v>0</v>
      </c>
      <c r="Q40" s="65">
        <f>SUM(Q28:Q39)</f>
        <v>-1295436</v>
      </c>
    </row>
    <row r="41" spans="1:18" ht="12" thickTop="1" x14ac:dyDescent="0.2"/>
    <row r="42" spans="1:18" x14ac:dyDescent="0.2">
      <c r="A42" s="9">
        <f>A39+1</f>
        <v>26</v>
      </c>
      <c r="B42" s="8" t="str">
        <f t="shared" ref="B42:B53" si="11">B28</f>
        <v>January</v>
      </c>
      <c r="C42" s="9">
        <f t="shared" ref="C42:C53" si="12">C28+1</f>
        <v>2013</v>
      </c>
      <c r="E42" s="17">
        <f>E39+D42</f>
        <v>-123767270.00000003</v>
      </c>
      <c r="G42" s="17">
        <f t="shared" ref="G42:G53" si="13">G28</f>
        <v>343798</v>
      </c>
      <c r="H42" s="17">
        <f>H39+G42</f>
        <v>8838936</v>
      </c>
      <c r="J42" s="17">
        <f t="shared" ref="J42:J53" si="14">E42+H42</f>
        <v>-114928334.00000003</v>
      </c>
      <c r="M42" s="17">
        <f t="shared" ref="M42:M53" si="15">M28</f>
        <v>215906</v>
      </c>
      <c r="N42" s="17">
        <f>N39+L42+M42</f>
        <v>-72175174</v>
      </c>
      <c r="Q42" s="17">
        <f>Q39</f>
        <v>-107953</v>
      </c>
      <c r="R42" s="17">
        <f>R39+P42+Q42</f>
        <v>36087587</v>
      </c>
    </row>
    <row r="43" spans="1:18" x14ac:dyDescent="0.2">
      <c r="A43" s="9">
        <f t="shared" ref="A43:A53" si="16">A42+1</f>
        <v>27</v>
      </c>
      <c r="B43" s="8" t="str">
        <f t="shared" si="11"/>
        <v>February</v>
      </c>
      <c r="C43" s="9">
        <f t="shared" si="12"/>
        <v>2013</v>
      </c>
      <c r="E43" s="17">
        <f t="shared" ref="E43:E53" si="17">E42+D43</f>
        <v>-123767270.00000003</v>
      </c>
      <c r="G43" s="17">
        <f t="shared" si="13"/>
        <v>343798</v>
      </c>
      <c r="H43" s="17">
        <f t="shared" ref="H43:H53" si="18">H42+G43</f>
        <v>9182734</v>
      </c>
      <c r="J43" s="17">
        <f t="shared" si="14"/>
        <v>-114584536.00000003</v>
      </c>
      <c r="M43" s="17">
        <f t="shared" si="15"/>
        <v>215906</v>
      </c>
      <c r="N43" s="17">
        <f t="shared" ref="N43:N53" si="19">N42+L43+M43</f>
        <v>-71959268</v>
      </c>
      <c r="Q43" s="17">
        <f t="shared" ref="Q43:Q53" si="20">Q42</f>
        <v>-107953</v>
      </c>
      <c r="R43" s="17">
        <f t="shared" ref="R43:R53" si="21">R42+P43+Q43</f>
        <v>35979634</v>
      </c>
    </row>
    <row r="44" spans="1:18" x14ac:dyDescent="0.2">
      <c r="A44" s="9">
        <f t="shared" si="16"/>
        <v>28</v>
      </c>
      <c r="B44" s="8" t="str">
        <f t="shared" si="11"/>
        <v>March</v>
      </c>
      <c r="C44" s="9">
        <f t="shared" si="12"/>
        <v>2013</v>
      </c>
      <c r="E44" s="17">
        <f t="shared" si="17"/>
        <v>-123767270.00000003</v>
      </c>
      <c r="G44" s="17">
        <f t="shared" si="13"/>
        <v>343798</v>
      </c>
      <c r="H44" s="17">
        <f t="shared" si="18"/>
        <v>9526532</v>
      </c>
      <c r="J44" s="17">
        <f t="shared" si="14"/>
        <v>-114240738.00000003</v>
      </c>
      <c r="M44" s="17">
        <f t="shared" si="15"/>
        <v>215906</v>
      </c>
      <c r="N44" s="17">
        <f t="shared" si="19"/>
        <v>-71743362</v>
      </c>
      <c r="Q44" s="17">
        <f t="shared" si="20"/>
        <v>-107953</v>
      </c>
      <c r="R44" s="17">
        <f t="shared" si="21"/>
        <v>35871681</v>
      </c>
    </row>
    <row r="45" spans="1:18" x14ac:dyDescent="0.2">
      <c r="A45" s="9">
        <f t="shared" si="16"/>
        <v>29</v>
      </c>
      <c r="B45" s="8" t="str">
        <f t="shared" si="11"/>
        <v>April</v>
      </c>
      <c r="C45" s="9">
        <f t="shared" si="12"/>
        <v>2013</v>
      </c>
      <c r="E45" s="17">
        <f t="shared" si="17"/>
        <v>-123767270.00000003</v>
      </c>
      <c r="G45" s="17">
        <f t="shared" si="13"/>
        <v>343798</v>
      </c>
      <c r="H45" s="17">
        <f t="shared" si="18"/>
        <v>9870330</v>
      </c>
      <c r="J45" s="17">
        <f t="shared" si="14"/>
        <v>-113896940.00000003</v>
      </c>
      <c r="M45" s="17">
        <f t="shared" si="15"/>
        <v>215906</v>
      </c>
      <c r="N45" s="17">
        <f t="shared" si="19"/>
        <v>-71527456</v>
      </c>
      <c r="Q45" s="17">
        <f t="shared" si="20"/>
        <v>-107953</v>
      </c>
      <c r="R45" s="17">
        <f t="shared" si="21"/>
        <v>35763728</v>
      </c>
    </row>
    <row r="46" spans="1:18" x14ac:dyDescent="0.2">
      <c r="A46" s="9">
        <f t="shared" si="16"/>
        <v>30</v>
      </c>
      <c r="B46" s="8" t="str">
        <f t="shared" si="11"/>
        <v>May</v>
      </c>
      <c r="C46" s="9">
        <f t="shared" si="12"/>
        <v>2013</v>
      </c>
      <c r="E46" s="17">
        <f t="shared" si="17"/>
        <v>-123767270.00000003</v>
      </c>
      <c r="G46" s="17">
        <f t="shared" si="13"/>
        <v>343798</v>
      </c>
      <c r="H46" s="17">
        <f t="shared" si="18"/>
        <v>10214128</v>
      </c>
      <c r="J46" s="17">
        <f t="shared" si="14"/>
        <v>-113553142.00000003</v>
      </c>
      <c r="M46" s="17">
        <f t="shared" si="15"/>
        <v>215906</v>
      </c>
      <c r="N46" s="17">
        <f t="shared" si="19"/>
        <v>-71311550</v>
      </c>
      <c r="Q46" s="17">
        <f t="shared" si="20"/>
        <v>-107953</v>
      </c>
      <c r="R46" s="17">
        <f t="shared" si="21"/>
        <v>35655775</v>
      </c>
    </row>
    <row r="47" spans="1:18" x14ac:dyDescent="0.2">
      <c r="A47" s="9">
        <f t="shared" si="16"/>
        <v>31</v>
      </c>
      <c r="B47" s="8" t="str">
        <f t="shared" si="11"/>
        <v>June</v>
      </c>
      <c r="C47" s="9">
        <f t="shared" si="12"/>
        <v>2013</v>
      </c>
      <c r="E47" s="17">
        <f t="shared" si="17"/>
        <v>-123767270.00000003</v>
      </c>
      <c r="G47" s="17">
        <f t="shared" si="13"/>
        <v>343798</v>
      </c>
      <c r="H47" s="17">
        <f t="shared" si="18"/>
        <v>10557926</v>
      </c>
      <c r="J47" s="17">
        <f t="shared" si="14"/>
        <v>-113209344.00000003</v>
      </c>
      <c r="M47" s="17">
        <f t="shared" si="15"/>
        <v>215906</v>
      </c>
      <c r="N47" s="17">
        <f t="shared" si="19"/>
        <v>-71095644</v>
      </c>
      <c r="Q47" s="17">
        <f t="shared" si="20"/>
        <v>-107953</v>
      </c>
      <c r="R47" s="17">
        <f t="shared" si="21"/>
        <v>35547822</v>
      </c>
    </row>
    <row r="48" spans="1:18" x14ac:dyDescent="0.2">
      <c r="A48" s="9">
        <f t="shared" si="16"/>
        <v>32</v>
      </c>
      <c r="B48" s="8" t="str">
        <f t="shared" si="11"/>
        <v>July</v>
      </c>
      <c r="C48" s="9">
        <f t="shared" si="12"/>
        <v>2013</v>
      </c>
      <c r="E48" s="17">
        <f t="shared" si="17"/>
        <v>-123767270.00000003</v>
      </c>
      <c r="G48" s="17">
        <f t="shared" si="13"/>
        <v>343798</v>
      </c>
      <c r="H48" s="17">
        <f t="shared" si="18"/>
        <v>10901724</v>
      </c>
      <c r="J48" s="17">
        <f t="shared" si="14"/>
        <v>-112865546.00000003</v>
      </c>
      <c r="M48" s="17">
        <f t="shared" si="15"/>
        <v>215906</v>
      </c>
      <c r="N48" s="17">
        <f t="shared" si="19"/>
        <v>-70879738</v>
      </c>
      <c r="Q48" s="17">
        <f t="shared" si="20"/>
        <v>-107953</v>
      </c>
      <c r="R48" s="17">
        <f t="shared" si="21"/>
        <v>35439869</v>
      </c>
    </row>
    <row r="49" spans="1:19" x14ac:dyDescent="0.2">
      <c r="A49" s="9">
        <f t="shared" si="16"/>
        <v>33</v>
      </c>
      <c r="B49" s="8" t="str">
        <f t="shared" si="11"/>
        <v>August</v>
      </c>
      <c r="C49" s="9">
        <f t="shared" si="12"/>
        <v>2013</v>
      </c>
      <c r="E49" s="17">
        <f t="shared" si="17"/>
        <v>-123767270.00000003</v>
      </c>
      <c r="G49" s="17">
        <f t="shared" si="13"/>
        <v>343798</v>
      </c>
      <c r="H49" s="17">
        <f t="shared" si="18"/>
        <v>11245522</v>
      </c>
      <c r="J49" s="17">
        <f t="shared" si="14"/>
        <v>-112521748.00000003</v>
      </c>
      <c r="M49" s="17">
        <f t="shared" si="15"/>
        <v>215906</v>
      </c>
      <c r="N49" s="17">
        <f t="shared" si="19"/>
        <v>-70663832</v>
      </c>
      <c r="Q49" s="17">
        <f t="shared" si="20"/>
        <v>-107953</v>
      </c>
      <c r="R49" s="17">
        <f t="shared" si="21"/>
        <v>35331916</v>
      </c>
    </row>
    <row r="50" spans="1:19" x14ac:dyDescent="0.2">
      <c r="A50" s="9">
        <f t="shared" si="16"/>
        <v>34</v>
      </c>
      <c r="B50" s="8" t="str">
        <f t="shared" si="11"/>
        <v>September</v>
      </c>
      <c r="C50" s="9">
        <f t="shared" si="12"/>
        <v>2013</v>
      </c>
      <c r="E50" s="17">
        <f t="shared" si="17"/>
        <v>-123767270.00000003</v>
      </c>
      <c r="G50" s="17">
        <f t="shared" si="13"/>
        <v>343798</v>
      </c>
      <c r="H50" s="17">
        <f t="shared" si="18"/>
        <v>11589320</v>
      </c>
      <c r="J50" s="17">
        <f t="shared" si="14"/>
        <v>-112177950.00000003</v>
      </c>
      <c r="M50" s="17">
        <f t="shared" si="15"/>
        <v>215906</v>
      </c>
      <c r="N50" s="17">
        <f t="shared" si="19"/>
        <v>-70447926</v>
      </c>
      <c r="Q50" s="17">
        <f t="shared" si="20"/>
        <v>-107953</v>
      </c>
      <c r="R50" s="17">
        <f t="shared" si="21"/>
        <v>35223963</v>
      </c>
    </row>
    <row r="51" spans="1:19" x14ac:dyDescent="0.2">
      <c r="A51" s="9">
        <f t="shared" si="16"/>
        <v>35</v>
      </c>
      <c r="B51" s="8" t="str">
        <f t="shared" si="11"/>
        <v>October</v>
      </c>
      <c r="C51" s="9">
        <f t="shared" si="12"/>
        <v>2013</v>
      </c>
      <c r="E51" s="17">
        <f t="shared" si="17"/>
        <v>-123767270.00000003</v>
      </c>
      <c r="G51" s="17">
        <f t="shared" si="13"/>
        <v>343798</v>
      </c>
      <c r="H51" s="17">
        <f t="shared" si="18"/>
        <v>11933118</v>
      </c>
      <c r="J51" s="17">
        <f t="shared" si="14"/>
        <v>-111834152.00000003</v>
      </c>
      <c r="M51" s="17">
        <f t="shared" si="15"/>
        <v>215906</v>
      </c>
      <c r="N51" s="17">
        <f t="shared" si="19"/>
        <v>-70232020</v>
      </c>
      <c r="Q51" s="17">
        <f t="shared" si="20"/>
        <v>-107953</v>
      </c>
      <c r="R51" s="17">
        <f t="shared" si="21"/>
        <v>35116010</v>
      </c>
    </row>
    <row r="52" spans="1:19" x14ac:dyDescent="0.2">
      <c r="A52" s="9">
        <f t="shared" si="16"/>
        <v>36</v>
      </c>
      <c r="B52" s="8" t="str">
        <f t="shared" si="11"/>
        <v>November</v>
      </c>
      <c r="C52" s="9">
        <f t="shared" si="12"/>
        <v>2013</v>
      </c>
      <c r="E52" s="17">
        <f t="shared" si="17"/>
        <v>-123767270.00000003</v>
      </c>
      <c r="G52" s="17">
        <f t="shared" si="13"/>
        <v>343798</v>
      </c>
      <c r="H52" s="17">
        <f t="shared" si="18"/>
        <v>12276916</v>
      </c>
      <c r="J52" s="17">
        <f t="shared" si="14"/>
        <v>-111490354.00000003</v>
      </c>
      <c r="M52" s="17">
        <f t="shared" si="15"/>
        <v>215906</v>
      </c>
      <c r="N52" s="17">
        <f t="shared" si="19"/>
        <v>-70016114</v>
      </c>
      <c r="Q52" s="17">
        <f t="shared" si="20"/>
        <v>-107953</v>
      </c>
      <c r="R52" s="17">
        <f t="shared" si="21"/>
        <v>35008057</v>
      </c>
    </row>
    <row r="53" spans="1:19" x14ac:dyDescent="0.2">
      <c r="A53" s="9">
        <f t="shared" si="16"/>
        <v>37</v>
      </c>
      <c r="B53" s="8" t="str">
        <f t="shared" si="11"/>
        <v>December</v>
      </c>
      <c r="C53" s="9">
        <f t="shared" si="12"/>
        <v>2013</v>
      </c>
      <c r="E53" s="17">
        <f t="shared" si="17"/>
        <v>-123767270.00000003</v>
      </c>
      <c r="G53" s="17">
        <f t="shared" si="13"/>
        <v>343798</v>
      </c>
      <c r="H53" s="17">
        <f t="shared" si="18"/>
        <v>12620714</v>
      </c>
      <c r="J53" s="17">
        <f t="shared" si="14"/>
        <v>-111146556.00000003</v>
      </c>
      <c r="M53" s="17">
        <f t="shared" si="15"/>
        <v>215906</v>
      </c>
      <c r="N53" s="17">
        <f t="shared" si="19"/>
        <v>-69800208</v>
      </c>
      <c r="Q53" s="17">
        <f t="shared" si="20"/>
        <v>-107953</v>
      </c>
      <c r="R53" s="17">
        <f t="shared" si="21"/>
        <v>34900104</v>
      </c>
    </row>
    <row r="54" spans="1:19" ht="12" thickBot="1" x14ac:dyDescent="0.25">
      <c r="D54" s="65">
        <f>SUM(D42:D53)</f>
        <v>0</v>
      </c>
      <c r="G54" s="65">
        <f>SUM(G42:G53)</f>
        <v>4125576</v>
      </c>
      <c r="L54" s="65">
        <f>SUM(L42:L53)</f>
        <v>0</v>
      </c>
      <c r="M54" s="65">
        <f>SUM(M42:M53)</f>
        <v>2590872</v>
      </c>
      <c r="P54" s="65">
        <f>SUM(P42:P53)</f>
        <v>0</v>
      </c>
      <c r="Q54" s="65">
        <f>SUM(Q42:Q53)</f>
        <v>-1295436</v>
      </c>
    </row>
    <row r="55" spans="1:19" ht="12" thickTop="1" x14ac:dyDescent="0.2"/>
    <row r="56" spans="1:19" x14ac:dyDescent="0.2">
      <c r="A56" s="9">
        <f>A53+1</f>
        <v>38</v>
      </c>
      <c r="B56" s="8" t="str">
        <f t="shared" ref="B56:B67" si="22">B42</f>
        <v>January</v>
      </c>
      <c r="C56" s="9">
        <f t="shared" ref="C56:C67" si="23">C42+1</f>
        <v>2014</v>
      </c>
      <c r="E56" s="17">
        <f>E53+D56</f>
        <v>-123767270.00000003</v>
      </c>
      <c r="G56" s="17">
        <f t="shared" ref="G56:G67" si="24">G42</f>
        <v>343798</v>
      </c>
      <c r="H56" s="17">
        <f>H53+G56</f>
        <v>12964512</v>
      </c>
      <c r="J56" s="17">
        <f t="shared" ref="J56:J67" si="25">E56+H56</f>
        <v>-110802758.00000003</v>
      </c>
      <c r="M56" s="17">
        <f t="shared" ref="M56:M67" si="26">M42</f>
        <v>215906</v>
      </c>
      <c r="N56" s="17">
        <f>N53+L56+M56</f>
        <v>-69584302</v>
      </c>
      <c r="Q56" s="17">
        <f t="shared" ref="Q56:Q67" si="27">Q42</f>
        <v>-107953</v>
      </c>
      <c r="R56" s="17">
        <f>R53+P56+Q56</f>
        <v>34792151</v>
      </c>
      <c r="S56" s="39">
        <f t="shared" ref="S56:S67" si="28">+Q56/0.38575</f>
        <v>-279852.23590408295</v>
      </c>
    </row>
    <row r="57" spans="1:19" x14ac:dyDescent="0.2">
      <c r="A57" s="9">
        <f t="shared" ref="A57:A67" si="29">A56+1</f>
        <v>39</v>
      </c>
      <c r="B57" s="8" t="str">
        <f t="shared" si="22"/>
        <v>February</v>
      </c>
      <c r="C57" s="9">
        <f t="shared" si="23"/>
        <v>2014</v>
      </c>
      <c r="E57" s="17">
        <f t="shared" ref="E57:E67" si="30">E56+D57</f>
        <v>-123767270.00000003</v>
      </c>
      <c r="G57" s="17">
        <f t="shared" si="24"/>
        <v>343798</v>
      </c>
      <c r="H57" s="17">
        <f t="shared" ref="H57:H67" si="31">H56+G57</f>
        <v>13308310</v>
      </c>
      <c r="J57" s="17">
        <f t="shared" si="25"/>
        <v>-110458960.00000003</v>
      </c>
      <c r="M57" s="17">
        <f t="shared" si="26"/>
        <v>215906</v>
      </c>
      <c r="N57" s="17">
        <f t="shared" ref="N57:N67" si="32">N56+L57+M57</f>
        <v>-69368396</v>
      </c>
      <c r="Q57" s="17">
        <f t="shared" si="27"/>
        <v>-107953</v>
      </c>
      <c r="R57" s="17">
        <f t="shared" ref="R57:R67" si="33">R56+P57+Q57</f>
        <v>34684198</v>
      </c>
      <c r="S57" s="39">
        <f t="shared" si="28"/>
        <v>-279852.23590408295</v>
      </c>
    </row>
    <row r="58" spans="1:19" x14ac:dyDescent="0.2">
      <c r="A58" s="9">
        <f t="shared" si="29"/>
        <v>40</v>
      </c>
      <c r="B58" s="8" t="str">
        <f t="shared" si="22"/>
        <v>March</v>
      </c>
      <c r="C58" s="9">
        <f t="shared" si="23"/>
        <v>2014</v>
      </c>
      <c r="E58" s="17">
        <f t="shared" si="30"/>
        <v>-123767270.00000003</v>
      </c>
      <c r="G58" s="17">
        <f t="shared" si="24"/>
        <v>343798</v>
      </c>
      <c r="H58" s="17">
        <f t="shared" si="31"/>
        <v>13652108</v>
      </c>
      <c r="J58" s="17">
        <f t="shared" si="25"/>
        <v>-110115162.00000003</v>
      </c>
      <c r="M58" s="17">
        <f t="shared" si="26"/>
        <v>215906</v>
      </c>
      <c r="N58" s="17">
        <f t="shared" si="32"/>
        <v>-69152490</v>
      </c>
      <c r="Q58" s="17">
        <f t="shared" si="27"/>
        <v>-107953</v>
      </c>
      <c r="R58" s="17">
        <f t="shared" si="33"/>
        <v>34576245</v>
      </c>
      <c r="S58" s="39">
        <f t="shared" si="28"/>
        <v>-279852.23590408295</v>
      </c>
    </row>
    <row r="59" spans="1:19" x14ac:dyDescent="0.2">
      <c r="A59" s="9">
        <f t="shared" si="29"/>
        <v>41</v>
      </c>
      <c r="B59" s="8" t="str">
        <f t="shared" si="22"/>
        <v>April</v>
      </c>
      <c r="C59" s="9">
        <f t="shared" si="23"/>
        <v>2014</v>
      </c>
      <c r="E59" s="17">
        <f t="shared" si="30"/>
        <v>-123767270.00000003</v>
      </c>
      <c r="G59" s="17">
        <f t="shared" si="24"/>
        <v>343798</v>
      </c>
      <c r="H59" s="17">
        <f t="shared" si="31"/>
        <v>13995906</v>
      </c>
      <c r="J59" s="17">
        <f t="shared" si="25"/>
        <v>-109771364.00000003</v>
      </c>
      <c r="M59" s="17">
        <f t="shared" si="26"/>
        <v>215906</v>
      </c>
      <c r="N59" s="17">
        <f t="shared" si="32"/>
        <v>-68936584</v>
      </c>
      <c r="Q59" s="17">
        <f t="shared" si="27"/>
        <v>-107953</v>
      </c>
      <c r="R59" s="17">
        <f t="shared" si="33"/>
        <v>34468292</v>
      </c>
      <c r="S59" s="39">
        <f t="shared" si="28"/>
        <v>-279852.23590408295</v>
      </c>
    </row>
    <row r="60" spans="1:19" x14ac:dyDescent="0.2">
      <c r="A60" s="9">
        <f t="shared" si="29"/>
        <v>42</v>
      </c>
      <c r="B60" s="8" t="str">
        <f t="shared" si="22"/>
        <v>May</v>
      </c>
      <c r="C60" s="9">
        <f t="shared" si="23"/>
        <v>2014</v>
      </c>
      <c r="E60" s="17">
        <f t="shared" si="30"/>
        <v>-123767270.00000003</v>
      </c>
      <c r="G60" s="17">
        <f t="shared" si="24"/>
        <v>343798</v>
      </c>
      <c r="H60" s="17">
        <f t="shared" si="31"/>
        <v>14339704</v>
      </c>
      <c r="J60" s="17">
        <f t="shared" si="25"/>
        <v>-109427566.00000003</v>
      </c>
      <c r="M60" s="17">
        <f t="shared" si="26"/>
        <v>215906</v>
      </c>
      <c r="N60" s="17">
        <f t="shared" si="32"/>
        <v>-68720678</v>
      </c>
      <c r="Q60" s="17">
        <f t="shared" si="27"/>
        <v>-107953</v>
      </c>
      <c r="R60" s="17">
        <f t="shared" si="33"/>
        <v>34360339</v>
      </c>
      <c r="S60" s="39">
        <f t="shared" si="28"/>
        <v>-279852.23590408295</v>
      </c>
    </row>
    <row r="61" spans="1:19" x14ac:dyDescent="0.2">
      <c r="A61" s="9">
        <f t="shared" si="29"/>
        <v>43</v>
      </c>
      <c r="B61" s="8" t="str">
        <f t="shared" si="22"/>
        <v>June</v>
      </c>
      <c r="C61" s="9">
        <f t="shared" si="23"/>
        <v>2014</v>
      </c>
      <c r="E61" s="17">
        <f t="shared" si="30"/>
        <v>-123767270.00000003</v>
      </c>
      <c r="G61" s="17">
        <f t="shared" si="24"/>
        <v>343798</v>
      </c>
      <c r="H61" s="17">
        <f t="shared" si="31"/>
        <v>14683502</v>
      </c>
      <c r="J61" s="17">
        <f t="shared" si="25"/>
        <v>-109083768.00000003</v>
      </c>
      <c r="M61" s="17">
        <f t="shared" si="26"/>
        <v>215906</v>
      </c>
      <c r="N61" s="17">
        <f t="shared" si="32"/>
        <v>-68504772</v>
      </c>
      <c r="Q61" s="17">
        <f t="shared" si="27"/>
        <v>-107953</v>
      </c>
      <c r="R61" s="17">
        <f t="shared" si="33"/>
        <v>34252386</v>
      </c>
      <c r="S61" s="39">
        <f t="shared" si="28"/>
        <v>-279852.23590408295</v>
      </c>
    </row>
    <row r="62" spans="1:19" x14ac:dyDescent="0.2">
      <c r="A62" s="9">
        <f t="shared" si="29"/>
        <v>44</v>
      </c>
      <c r="B62" s="8" t="str">
        <f t="shared" si="22"/>
        <v>July</v>
      </c>
      <c r="C62" s="9">
        <f t="shared" si="23"/>
        <v>2014</v>
      </c>
      <c r="E62" s="17">
        <f t="shared" si="30"/>
        <v>-123767270.00000003</v>
      </c>
      <c r="G62" s="17">
        <f t="shared" si="24"/>
        <v>343798</v>
      </c>
      <c r="H62" s="17">
        <f t="shared" si="31"/>
        <v>15027300</v>
      </c>
      <c r="J62" s="17">
        <f t="shared" si="25"/>
        <v>-108739970.00000003</v>
      </c>
      <c r="M62" s="17">
        <f t="shared" si="26"/>
        <v>215906</v>
      </c>
      <c r="N62" s="17">
        <f t="shared" si="32"/>
        <v>-68288866</v>
      </c>
      <c r="Q62" s="17">
        <f t="shared" si="27"/>
        <v>-107953</v>
      </c>
      <c r="R62" s="17">
        <f t="shared" si="33"/>
        <v>34144433</v>
      </c>
      <c r="S62" s="39">
        <f t="shared" si="28"/>
        <v>-279852.23590408295</v>
      </c>
    </row>
    <row r="63" spans="1:19" x14ac:dyDescent="0.2">
      <c r="A63" s="9">
        <f t="shared" si="29"/>
        <v>45</v>
      </c>
      <c r="B63" s="8" t="str">
        <f t="shared" si="22"/>
        <v>August</v>
      </c>
      <c r="C63" s="9">
        <f t="shared" si="23"/>
        <v>2014</v>
      </c>
      <c r="E63" s="17">
        <f t="shared" si="30"/>
        <v>-123767270.00000003</v>
      </c>
      <c r="G63" s="17">
        <f t="shared" si="24"/>
        <v>343798</v>
      </c>
      <c r="H63" s="17">
        <f t="shared" si="31"/>
        <v>15371098</v>
      </c>
      <c r="J63" s="17">
        <f t="shared" si="25"/>
        <v>-108396172.00000003</v>
      </c>
      <c r="M63" s="17">
        <f t="shared" si="26"/>
        <v>215906</v>
      </c>
      <c r="N63" s="17">
        <f t="shared" si="32"/>
        <v>-68072960</v>
      </c>
      <c r="Q63" s="17">
        <f t="shared" si="27"/>
        <v>-107953</v>
      </c>
      <c r="R63" s="17">
        <f t="shared" si="33"/>
        <v>34036480</v>
      </c>
      <c r="S63" s="39">
        <f t="shared" si="28"/>
        <v>-279852.23590408295</v>
      </c>
    </row>
    <row r="64" spans="1:19" x14ac:dyDescent="0.2">
      <c r="A64" s="9">
        <f t="shared" si="29"/>
        <v>46</v>
      </c>
      <c r="B64" s="8" t="str">
        <f t="shared" si="22"/>
        <v>September</v>
      </c>
      <c r="C64" s="9">
        <f t="shared" si="23"/>
        <v>2014</v>
      </c>
      <c r="E64" s="17">
        <f t="shared" si="30"/>
        <v>-123767270.00000003</v>
      </c>
      <c r="G64" s="17">
        <f t="shared" si="24"/>
        <v>343798</v>
      </c>
      <c r="H64" s="17">
        <f t="shared" si="31"/>
        <v>15714896</v>
      </c>
      <c r="J64" s="17">
        <f t="shared" si="25"/>
        <v>-108052374.00000003</v>
      </c>
      <c r="M64" s="17">
        <f t="shared" si="26"/>
        <v>215906</v>
      </c>
      <c r="N64" s="17">
        <f t="shared" si="32"/>
        <v>-67857054</v>
      </c>
      <c r="Q64" s="17">
        <f t="shared" si="27"/>
        <v>-107953</v>
      </c>
      <c r="R64" s="17">
        <f t="shared" si="33"/>
        <v>33928527</v>
      </c>
      <c r="S64" s="39">
        <f t="shared" si="28"/>
        <v>-279852.23590408295</v>
      </c>
    </row>
    <row r="65" spans="1:19" x14ac:dyDescent="0.2">
      <c r="A65" s="9">
        <f t="shared" si="29"/>
        <v>47</v>
      </c>
      <c r="B65" s="8" t="str">
        <f t="shared" si="22"/>
        <v>October</v>
      </c>
      <c r="C65" s="9">
        <f t="shared" si="23"/>
        <v>2014</v>
      </c>
      <c r="E65" s="17">
        <f t="shared" si="30"/>
        <v>-123767270.00000003</v>
      </c>
      <c r="G65" s="17">
        <f t="shared" si="24"/>
        <v>343798</v>
      </c>
      <c r="H65" s="17">
        <f t="shared" si="31"/>
        <v>16058694</v>
      </c>
      <c r="J65" s="17">
        <f t="shared" si="25"/>
        <v>-107708576.00000003</v>
      </c>
      <c r="M65" s="17">
        <f t="shared" si="26"/>
        <v>215906</v>
      </c>
      <c r="N65" s="17">
        <f t="shared" si="32"/>
        <v>-67641148</v>
      </c>
      <c r="Q65" s="17">
        <f t="shared" si="27"/>
        <v>-107953</v>
      </c>
      <c r="R65" s="17">
        <f t="shared" si="33"/>
        <v>33820574</v>
      </c>
      <c r="S65" s="39">
        <f t="shared" si="28"/>
        <v>-279852.23590408295</v>
      </c>
    </row>
    <row r="66" spans="1:19" x14ac:dyDescent="0.2">
      <c r="A66" s="9">
        <f t="shared" si="29"/>
        <v>48</v>
      </c>
      <c r="B66" s="8" t="str">
        <f t="shared" si="22"/>
        <v>November</v>
      </c>
      <c r="C66" s="9">
        <f t="shared" si="23"/>
        <v>2014</v>
      </c>
      <c r="E66" s="17">
        <f t="shared" si="30"/>
        <v>-123767270.00000003</v>
      </c>
      <c r="G66" s="17">
        <f t="shared" si="24"/>
        <v>343798</v>
      </c>
      <c r="H66" s="17">
        <f t="shared" si="31"/>
        <v>16402492</v>
      </c>
      <c r="J66" s="17">
        <f t="shared" si="25"/>
        <v>-107364778.00000003</v>
      </c>
      <c r="M66" s="17">
        <f t="shared" si="26"/>
        <v>215906</v>
      </c>
      <c r="N66" s="17">
        <f t="shared" si="32"/>
        <v>-67425242</v>
      </c>
      <c r="Q66" s="17">
        <f t="shared" si="27"/>
        <v>-107953</v>
      </c>
      <c r="R66" s="17">
        <f t="shared" si="33"/>
        <v>33712621</v>
      </c>
      <c r="S66" s="39">
        <f t="shared" si="28"/>
        <v>-279852.23590408295</v>
      </c>
    </row>
    <row r="67" spans="1:19" x14ac:dyDescent="0.2">
      <c r="A67" s="9">
        <f t="shared" si="29"/>
        <v>49</v>
      </c>
      <c r="B67" s="8" t="str">
        <f t="shared" si="22"/>
        <v>December</v>
      </c>
      <c r="C67" s="9">
        <f t="shared" si="23"/>
        <v>2014</v>
      </c>
      <c r="E67" s="17">
        <f t="shared" si="30"/>
        <v>-123767270.00000003</v>
      </c>
      <c r="G67" s="17">
        <f t="shared" si="24"/>
        <v>343798</v>
      </c>
      <c r="H67" s="17">
        <f t="shared" si="31"/>
        <v>16746290</v>
      </c>
      <c r="J67" s="17">
        <f t="shared" si="25"/>
        <v>-107020980.00000003</v>
      </c>
      <c r="M67" s="17">
        <f t="shared" si="26"/>
        <v>215906</v>
      </c>
      <c r="N67" s="17">
        <f t="shared" si="32"/>
        <v>-67209336</v>
      </c>
      <c r="Q67" s="17">
        <f t="shared" si="27"/>
        <v>-107953</v>
      </c>
      <c r="R67" s="17">
        <f t="shared" si="33"/>
        <v>33604668</v>
      </c>
      <c r="S67" s="39">
        <f t="shared" si="28"/>
        <v>-279852.23590408295</v>
      </c>
    </row>
    <row r="68" spans="1:19" ht="12" thickBot="1" x14ac:dyDescent="0.25">
      <c r="D68" s="65">
        <f>SUM(D56:D67)</f>
        <v>0</v>
      </c>
      <c r="G68" s="65">
        <f>SUM(G56:G67)</f>
        <v>4125576</v>
      </c>
      <c r="L68" s="65">
        <f>SUM(L56:L67)</f>
        <v>0</v>
      </c>
      <c r="M68" s="65">
        <f>SUM(M56:M67)</f>
        <v>2590872</v>
      </c>
      <c r="P68" s="65">
        <f>SUM(P56:P67)</f>
        <v>0</v>
      </c>
      <c r="Q68" s="65">
        <f>SUM(Q56:Q67)</f>
        <v>-1295436</v>
      </c>
      <c r="S68" s="65">
        <f>SUM(S56:S67)</f>
        <v>-3358226.8308489961</v>
      </c>
    </row>
    <row r="69" spans="1:19" ht="12" thickTop="1" x14ac:dyDescent="0.2"/>
    <row r="70" spans="1:19" x14ac:dyDescent="0.2">
      <c r="A70" s="9">
        <f>A67+1</f>
        <v>50</v>
      </c>
      <c r="B70" s="8" t="str">
        <f t="shared" ref="B70:B81" si="34">B56</f>
        <v>January</v>
      </c>
      <c r="C70" s="9">
        <f t="shared" ref="C70:C81" si="35">C56+1</f>
        <v>2015</v>
      </c>
      <c r="E70" s="17">
        <f>E67+D70</f>
        <v>-123767270.00000003</v>
      </c>
      <c r="G70" s="17">
        <f t="shared" ref="G70:G81" si="36">G56</f>
        <v>343798</v>
      </c>
      <c r="H70" s="17">
        <f>H67+G70</f>
        <v>17090088</v>
      </c>
      <c r="J70" s="17">
        <f t="shared" ref="J70:J81" si="37">E70+H70</f>
        <v>-106677182.00000003</v>
      </c>
      <c r="M70" s="17">
        <f t="shared" ref="M70:M81" si="38">M56</f>
        <v>215906</v>
      </c>
      <c r="N70" s="17">
        <f>N67+L70+M70</f>
        <v>-66993430</v>
      </c>
      <c r="Q70" s="17">
        <f t="shared" ref="Q70:Q81" si="39">Q56</f>
        <v>-107953</v>
      </c>
      <c r="R70" s="17">
        <f>R67+P70+Q70</f>
        <v>33496715</v>
      </c>
      <c r="S70" s="39">
        <f t="shared" ref="S70:S81" si="40">+Q70/0.38575</f>
        <v>-279852.23590408295</v>
      </c>
    </row>
    <row r="71" spans="1:19" x14ac:dyDescent="0.2">
      <c r="A71" s="9">
        <f t="shared" ref="A71:A81" si="41">A70+1</f>
        <v>51</v>
      </c>
      <c r="B71" s="8" t="str">
        <f t="shared" si="34"/>
        <v>February</v>
      </c>
      <c r="C71" s="9">
        <f t="shared" si="35"/>
        <v>2015</v>
      </c>
      <c r="E71" s="17">
        <f t="shared" ref="E71:E81" si="42">E70+D71</f>
        <v>-123767270.00000003</v>
      </c>
      <c r="G71" s="17">
        <f t="shared" si="36"/>
        <v>343798</v>
      </c>
      <c r="H71" s="17">
        <f t="shared" ref="H71:H81" si="43">H70+G71</f>
        <v>17433886</v>
      </c>
      <c r="J71" s="17">
        <f t="shared" si="37"/>
        <v>-106333384.00000003</v>
      </c>
      <c r="M71" s="17">
        <f t="shared" si="38"/>
        <v>215906</v>
      </c>
      <c r="N71" s="17">
        <f t="shared" ref="N71:N81" si="44">N70+L71+M71</f>
        <v>-66777524</v>
      </c>
      <c r="Q71" s="17">
        <f t="shared" si="39"/>
        <v>-107953</v>
      </c>
      <c r="R71" s="17">
        <f t="shared" ref="R71:R81" si="45">R70+P71+Q71</f>
        <v>33388762</v>
      </c>
      <c r="S71" s="39">
        <f t="shared" si="40"/>
        <v>-279852.23590408295</v>
      </c>
    </row>
    <row r="72" spans="1:19" x14ac:dyDescent="0.2">
      <c r="A72" s="9">
        <f t="shared" si="41"/>
        <v>52</v>
      </c>
      <c r="B72" s="8" t="str">
        <f t="shared" si="34"/>
        <v>March</v>
      </c>
      <c r="C72" s="9">
        <f t="shared" si="35"/>
        <v>2015</v>
      </c>
      <c r="E72" s="17">
        <f t="shared" si="42"/>
        <v>-123767270.00000003</v>
      </c>
      <c r="G72" s="17">
        <f t="shared" si="36"/>
        <v>343798</v>
      </c>
      <c r="H72" s="17">
        <f t="shared" si="43"/>
        <v>17777684</v>
      </c>
      <c r="J72" s="17">
        <f t="shared" si="37"/>
        <v>-105989586.00000003</v>
      </c>
      <c r="M72" s="17">
        <f t="shared" si="38"/>
        <v>215906</v>
      </c>
      <c r="N72" s="17">
        <f t="shared" si="44"/>
        <v>-66561618</v>
      </c>
      <c r="Q72" s="17">
        <f t="shared" si="39"/>
        <v>-107953</v>
      </c>
      <c r="R72" s="17">
        <f t="shared" si="45"/>
        <v>33280809</v>
      </c>
      <c r="S72" s="39">
        <f t="shared" si="40"/>
        <v>-279852.23590408295</v>
      </c>
    </row>
    <row r="73" spans="1:19" x14ac:dyDescent="0.2">
      <c r="A73" s="9">
        <f t="shared" si="41"/>
        <v>53</v>
      </c>
      <c r="B73" s="8" t="str">
        <f t="shared" si="34"/>
        <v>April</v>
      </c>
      <c r="C73" s="9">
        <f t="shared" si="35"/>
        <v>2015</v>
      </c>
      <c r="E73" s="17">
        <f t="shared" si="42"/>
        <v>-123767270.00000003</v>
      </c>
      <c r="G73" s="17">
        <f t="shared" si="36"/>
        <v>343798</v>
      </c>
      <c r="H73" s="17">
        <f t="shared" si="43"/>
        <v>18121482</v>
      </c>
      <c r="J73" s="17">
        <f t="shared" si="37"/>
        <v>-105645788.00000003</v>
      </c>
      <c r="M73" s="17">
        <f t="shared" si="38"/>
        <v>215906</v>
      </c>
      <c r="N73" s="17">
        <f t="shared" si="44"/>
        <v>-66345712</v>
      </c>
      <c r="Q73" s="17">
        <f t="shared" si="39"/>
        <v>-107953</v>
      </c>
      <c r="R73" s="17">
        <f t="shared" si="45"/>
        <v>33172856</v>
      </c>
      <c r="S73" s="39">
        <f t="shared" si="40"/>
        <v>-279852.23590408295</v>
      </c>
    </row>
    <row r="74" spans="1:19" x14ac:dyDescent="0.2">
      <c r="A74" s="9">
        <f t="shared" si="41"/>
        <v>54</v>
      </c>
      <c r="B74" s="8" t="str">
        <f t="shared" si="34"/>
        <v>May</v>
      </c>
      <c r="C74" s="9">
        <f t="shared" si="35"/>
        <v>2015</v>
      </c>
      <c r="E74" s="17">
        <f t="shared" si="42"/>
        <v>-123767270.00000003</v>
      </c>
      <c r="G74" s="17">
        <f t="shared" si="36"/>
        <v>343798</v>
      </c>
      <c r="H74" s="17">
        <f t="shared" si="43"/>
        <v>18465280</v>
      </c>
      <c r="J74" s="17">
        <f t="shared" si="37"/>
        <v>-105301990.00000003</v>
      </c>
      <c r="M74" s="17">
        <f t="shared" si="38"/>
        <v>215906</v>
      </c>
      <c r="N74" s="17">
        <f t="shared" si="44"/>
        <v>-66129806</v>
      </c>
      <c r="Q74" s="17">
        <f t="shared" si="39"/>
        <v>-107953</v>
      </c>
      <c r="R74" s="17">
        <f t="shared" si="45"/>
        <v>33064903</v>
      </c>
      <c r="S74" s="39">
        <f t="shared" si="40"/>
        <v>-279852.23590408295</v>
      </c>
    </row>
    <row r="75" spans="1:19" x14ac:dyDescent="0.2">
      <c r="A75" s="9">
        <f t="shared" si="41"/>
        <v>55</v>
      </c>
      <c r="B75" s="8" t="str">
        <f t="shared" si="34"/>
        <v>June</v>
      </c>
      <c r="C75" s="9">
        <f t="shared" si="35"/>
        <v>2015</v>
      </c>
      <c r="E75" s="17">
        <f t="shared" si="42"/>
        <v>-123767270.00000003</v>
      </c>
      <c r="G75" s="17">
        <f t="shared" si="36"/>
        <v>343798</v>
      </c>
      <c r="H75" s="17">
        <f t="shared" si="43"/>
        <v>18809078</v>
      </c>
      <c r="J75" s="17">
        <f t="shared" si="37"/>
        <v>-104958192.00000003</v>
      </c>
      <c r="M75" s="17">
        <f t="shared" si="38"/>
        <v>215906</v>
      </c>
      <c r="N75" s="17">
        <f t="shared" si="44"/>
        <v>-65913900</v>
      </c>
      <c r="Q75" s="17">
        <f t="shared" si="39"/>
        <v>-107953</v>
      </c>
      <c r="R75" s="17">
        <f t="shared" si="45"/>
        <v>32956950</v>
      </c>
      <c r="S75" s="39">
        <f t="shared" si="40"/>
        <v>-279852.23590408295</v>
      </c>
    </row>
    <row r="76" spans="1:19" x14ac:dyDescent="0.2">
      <c r="A76" s="9">
        <f t="shared" si="41"/>
        <v>56</v>
      </c>
      <c r="B76" s="8" t="str">
        <f t="shared" si="34"/>
        <v>July</v>
      </c>
      <c r="C76" s="9">
        <f t="shared" si="35"/>
        <v>2015</v>
      </c>
      <c r="E76" s="17">
        <f t="shared" si="42"/>
        <v>-123767270.00000003</v>
      </c>
      <c r="G76" s="17">
        <f t="shared" si="36"/>
        <v>343798</v>
      </c>
      <c r="H76" s="17">
        <f t="shared" si="43"/>
        <v>19152876</v>
      </c>
      <c r="J76" s="17">
        <f t="shared" si="37"/>
        <v>-104614394.00000003</v>
      </c>
      <c r="M76" s="17">
        <f t="shared" si="38"/>
        <v>215906</v>
      </c>
      <c r="N76" s="17">
        <f t="shared" si="44"/>
        <v>-65697994</v>
      </c>
      <c r="Q76" s="17">
        <f t="shared" si="39"/>
        <v>-107953</v>
      </c>
      <c r="R76" s="17">
        <f t="shared" si="45"/>
        <v>32848997</v>
      </c>
      <c r="S76" s="39">
        <f t="shared" si="40"/>
        <v>-279852.23590408295</v>
      </c>
    </row>
    <row r="77" spans="1:19" x14ac:dyDescent="0.2">
      <c r="A77" s="9">
        <f t="shared" si="41"/>
        <v>57</v>
      </c>
      <c r="B77" s="8" t="str">
        <f t="shared" si="34"/>
        <v>August</v>
      </c>
      <c r="C77" s="9">
        <f t="shared" si="35"/>
        <v>2015</v>
      </c>
      <c r="E77" s="17">
        <f t="shared" si="42"/>
        <v>-123767270.00000003</v>
      </c>
      <c r="G77" s="17">
        <f t="shared" si="36"/>
        <v>343798</v>
      </c>
      <c r="H77" s="17">
        <f t="shared" si="43"/>
        <v>19496674</v>
      </c>
      <c r="J77" s="17">
        <f t="shared" si="37"/>
        <v>-104270596.00000003</v>
      </c>
      <c r="M77" s="17">
        <f t="shared" si="38"/>
        <v>215906</v>
      </c>
      <c r="N77" s="17">
        <f t="shared" si="44"/>
        <v>-65482088</v>
      </c>
      <c r="Q77" s="17">
        <f t="shared" si="39"/>
        <v>-107953</v>
      </c>
      <c r="R77" s="17">
        <f t="shared" si="45"/>
        <v>32741044</v>
      </c>
      <c r="S77" s="39">
        <f t="shared" si="40"/>
        <v>-279852.23590408295</v>
      </c>
    </row>
    <row r="78" spans="1:19" x14ac:dyDescent="0.2">
      <c r="A78" s="9">
        <f t="shared" si="41"/>
        <v>58</v>
      </c>
      <c r="B78" s="8" t="str">
        <f t="shared" si="34"/>
        <v>September</v>
      </c>
      <c r="C78" s="9">
        <f t="shared" si="35"/>
        <v>2015</v>
      </c>
      <c r="E78" s="17">
        <f t="shared" si="42"/>
        <v>-123767270.00000003</v>
      </c>
      <c r="G78" s="17">
        <f t="shared" si="36"/>
        <v>343798</v>
      </c>
      <c r="H78" s="17">
        <f t="shared" si="43"/>
        <v>19840472</v>
      </c>
      <c r="J78" s="17">
        <f t="shared" si="37"/>
        <v>-103926798.00000003</v>
      </c>
      <c r="M78" s="17">
        <f t="shared" si="38"/>
        <v>215906</v>
      </c>
      <c r="N78" s="17">
        <f t="shared" si="44"/>
        <v>-65266182</v>
      </c>
      <c r="Q78" s="17">
        <f t="shared" si="39"/>
        <v>-107953</v>
      </c>
      <c r="R78" s="17">
        <f t="shared" si="45"/>
        <v>32633091</v>
      </c>
      <c r="S78" s="39">
        <f t="shared" si="40"/>
        <v>-279852.23590408295</v>
      </c>
    </row>
    <row r="79" spans="1:19" x14ac:dyDescent="0.2">
      <c r="A79" s="9">
        <f t="shared" si="41"/>
        <v>59</v>
      </c>
      <c r="B79" s="8" t="str">
        <f t="shared" si="34"/>
        <v>October</v>
      </c>
      <c r="C79" s="9">
        <f t="shared" si="35"/>
        <v>2015</v>
      </c>
      <c r="E79" s="17">
        <f t="shared" si="42"/>
        <v>-123767270.00000003</v>
      </c>
      <c r="G79" s="17">
        <f t="shared" si="36"/>
        <v>343798</v>
      </c>
      <c r="H79" s="17">
        <f t="shared" si="43"/>
        <v>20184270</v>
      </c>
      <c r="J79" s="17">
        <f t="shared" si="37"/>
        <v>-103583000.00000003</v>
      </c>
      <c r="M79" s="17">
        <f t="shared" si="38"/>
        <v>215906</v>
      </c>
      <c r="N79" s="17">
        <f t="shared" si="44"/>
        <v>-65050276</v>
      </c>
      <c r="Q79" s="17">
        <f t="shared" si="39"/>
        <v>-107953</v>
      </c>
      <c r="R79" s="17">
        <f t="shared" si="45"/>
        <v>32525138</v>
      </c>
      <c r="S79" s="39">
        <f t="shared" si="40"/>
        <v>-279852.23590408295</v>
      </c>
    </row>
    <row r="80" spans="1:19" x14ac:dyDescent="0.2">
      <c r="A80" s="9">
        <f t="shared" si="41"/>
        <v>60</v>
      </c>
      <c r="B80" s="8" t="str">
        <f t="shared" si="34"/>
        <v>November</v>
      </c>
      <c r="C80" s="9">
        <f t="shared" si="35"/>
        <v>2015</v>
      </c>
      <c r="E80" s="17">
        <f t="shared" si="42"/>
        <v>-123767270.00000003</v>
      </c>
      <c r="G80" s="17">
        <f t="shared" si="36"/>
        <v>343798</v>
      </c>
      <c r="H80" s="17">
        <f t="shared" si="43"/>
        <v>20528068</v>
      </c>
      <c r="J80" s="17">
        <f t="shared" si="37"/>
        <v>-103239202.00000003</v>
      </c>
      <c r="M80" s="17">
        <f t="shared" si="38"/>
        <v>215906</v>
      </c>
      <c r="N80" s="17">
        <f t="shared" si="44"/>
        <v>-64834370</v>
      </c>
      <c r="Q80" s="17">
        <f t="shared" si="39"/>
        <v>-107953</v>
      </c>
      <c r="R80" s="17">
        <f t="shared" si="45"/>
        <v>32417185</v>
      </c>
      <c r="S80" s="39">
        <f t="shared" si="40"/>
        <v>-279852.23590408295</v>
      </c>
    </row>
    <row r="81" spans="1:19" x14ac:dyDescent="0.2">
      <c r="A81" s="9">
        <f t="shared" si="41"/>
        <v>61</v>
      </c>
      <c r="B81" s="8" t="str">
        <f t="shared" si="34"/>
        <v>December</v>
      </c>
      <c r="C81" s="9">
        <f t="shared" si="35"/>
        <v>2015</v>
      </c>
      <c r="E81" s="17">
        <f t="shared" si="42"/>
        <v>-123767270.00000003</v>
      </c>
      <c r="G81" s="17">
        <f t="shared" si="36"/>
        <v>343798</v>
      </c>
      <c r="H81" s="17">
        <f t="shared" si="43"/>
        <v>20871866</v>
      </c>
      <c r="J81" s="17">
        <f t="shared" si="37"/>
        <v>-102895404.00000003</v>
      </c>
      <c r="M81" s="17">
        <f t="shared" si="38"/>
        <v>215906</v>
      </c>
      <c r="N81" s="17">
        <f t="shared" si="44"/>
        <v>-64618464</v>
      </c>
      <c r="Q81" s="17">
        <f t="shared" si="39"/>
        <v>-107953</v>
      </c>
      <c r="R81" s="17">
        <f t="shared" si="45"/>
        <v>32309232</v>
      </c>
      <c r="S81" s="39">
        <f t="shared" si="40"/>
        <v>-279852.23590408295</v>
      </c>
    </row>
    <row r="82" spans="1:19" ht="12" thickBot="1" x14ac:dyDescent="0.25">
      <c r="D82" s="65">
        <f>SUM(D70:D81)</f>
        <v>0</v>
      </c>
      <c r="G82" s="65">
        <f>SUM(G70:G81)</f>
        <v>4125576</v>
      </c>
      <c r="L82" s="65">
        <f>SUM(L70:L81)</f>
        <v>0</v>
      </c>
      <c r="M82" s="65">
        <f>SUM(M70:M81)</f>
        <v>2590872</v>
      </c>
      <c r="P82" s="65">
        <f>SUM(P70:P81)</f>
        <v>0</v>
      </c>
      <c r="Q82" s="65">
        <f>SUM(Q70:Q81)</f>
        <v>-1295436</v>
      </c>
      <c r="S82" s="65">
        <f>SUM(S70:S81)</f>
        <v>-3358226.8308489961</v>
      </c>
    </row>
    <row r="83" spans="1:19" ht="12" thickTop="1" x14ac:dyDescent="0.2"/>
    <row r="84" spans="1:19" x14ac:dyDescent="0.2">
      <c r="A84" s="9">
        <f>A81+1</f>
        <v>62</v>
      </c>
      <c r="B84" s="8" t="str">
        <f t="shared" ref="B84:B95" si="46">B70</f>
        <v>January</v>
      </c>
      <c r="C84" s="9">
        <f t="shared" ref="C84:C95" si="47">C70+1</f>
        <v>2016</v>
      </c>
      <c r="E84" s="17">
        <f>E81+D84</f>
        <v>-123767270.00000003</v>
      </c>
      <c r="G84" s="17">
        <f t="shared" ref="G84:G95" si="48">G70</f>
        <v>343798</v>
      </c>
      <c r="H84" s="17">
        <f>H81+G84</f>
        <v>21215664</v>
      </c>
      <c r="J84" s="17">
        <f t="shared" ref="J84:J95" si="49">E84+H84</f>
        <v>-102551606.00000003</v>
      </c>
      <c r="M84" s="17">
        <f t="shared" ref="M84:M95" si="50">M70</f>
        <v>215906</v>
      </c>
      <c r="N84" s="17">
        <f>N81+L84+M84</f>
        <v>-64402558</v>
      </c>
      <c r="Q84" s="17">
        <f t="shared" ref="Q84:Q95" si="51">Q70</f>
        <v>-107953</v>
      </c>
      <c r="R84" s="17">
        <f>R81+P84+Q84</f>
        <v>32201279</v>
      </c>
      <c r="S84" s="39">
        <f t="shared" ref="S84:S95" si="52">+Q84/0.38575</f>
        <v>-279852.23590408295</v>
      </c>
    </row>
    <row r="85" spans="1:19" x14ac:dyDescent="0.2">
      <c r="A85" s="9">
        <f t="shared" ref="A85:A95" si="53">A84+1</f>
        <v>63</v>
      </c>
      <c r="B85" s="8" t="str">
        <f t="shared" si="46"/>
        <v>February</v>
      </c>
      <c r="C85" s="9">
        <f t="shared" si="47"/>
        <v>2016</v>
      </c>
      <c r="E85" s="17">
        <f t="shared" ref="E85:E95" si="54">E84+D85</f>
        <v>-123767270.00000003</v>
      </c>
      <c r="G85" s="17">
        <f t="shared" si="48"/>
        <v>343798</v>
      </c>
      <c r="H85" s="17">
        <f t="shared" ref="H85:H95" si="55">H84+G85</f>
        <v>21559462</v>
      </c>
      <c r="J85" s="17">
        <f t="shared" si="49"/>
        <v>-102207808.00000003</v>
      </c>
      <c r="M85" s="17">
        <f t="shared" si="50"/>
        <v>215906</v>
      </c>
      <c r="N85" s="17">
        <f t="shared" ref="N85:N95" si="56">N84+L85+M85</f>
        <v>-64186652</v>
      </c>
      <c r="Q85" s="17">
        <f t="shared" si="51"/>
        <v>-107953</v>
      </c>
      <c r="R85" s="17">
        <f t="shared" ref="R85:R95" si="57">R84+P85+Q85</f>
        <v>32093326</v>
      </c>
      <c r="S85" s="39">
        <f t="shared" si="52"/>
        <v>-279852.23590408295</v>
      </c>
    </row>
    <row r="86" spans="1:19" x14ac:dyDescent="0.2">
      <c r="A86" s="9">
        <f t="shared" si="53"/>
        <v>64</v>
      </c>
      <c r="B86" s="8" t="str">
        <f t="shared" si="46"/>
        <v>March</v>
      </c>
      <c r="C86" s="9">
        <f t="shared" si="47"/>
        <v>2016</v>
      </c>
      <c r="E86" s="17">
        <f t="shared" si="54"/>
        <v>-123767270.00000003</v>
      </c>
      <c r="G86" s="17">
        <f t="shared" si="48"/>
        <v>343798</v>
      </c>
      <c r="H86" s="17">
        <f t="shared" si="55"/>
        <v>21903260</v>
      </c>
      <c r="J86" s="17">
        <f t="shared" si="49"/>
        <v>-101864010.00000003</v>
      </c>
      <c r="M86" s="17">
        <f t="shared" si="50"/>
        <v>215906</v>
      </c>
      <c r="N86" s="17">
        <f t="shared" si="56"/>
        <v>-63970746</v>
      </c>
      <c r="Q86" s="17">
        <f t="shared" si="51"/>
        <v>-107953</v>
      </c>
      <c r="R86" s="17">
        <f t="shared" si="57"/>
        <v>31985373</v>
      </c>
      <c r="S86" s="39">
        <f t="shared" si="52"/>
        <v>-279852.23590408295</v>
      </c>
    </row>
    <row r="87" spans="1:19" x14ac:dyDescent="0.2">
      <c r="A87" s="9">
        <f t="shared" si="53"/>
        <v>65</v>
      </c>
      <c r="B87" s="8" t="str">
        <f t="shared" si="46"/>
        <v>April</v>
      </c>
      <c r="C87" s="9">
        <f t="shared" si="47"/>
        <v>2016</v>
      </c>
      <c r="E87" s="17">
        <f t="shared" si="54"/>
        <v>-123767270.00000003</v>
      </c>
      <c r="G87" s="17">
        <f t="shared" si="48"/>
        <v>343798</v>
      </c>
      <c r="H87" s="17">
        <f t="shared" si="55"/>
        <v>22247058</v>
      </c>
      <c r="J87" s="17">
        <f t="shared" si="49"/>
        <v>-101520212.00000003</v>
      </c>
      <c r="M87" s="17">
        <f t="shared" si="50"/>
        <v>215906</v>
      </c>
      <c r="N87" s="17">
        <f t="shared" si="56"/>
        <v>-63754840</v>
      </c>
      <c r="Q87" s="17">
        <f t="shared" si="51"/>
        <v>-107953</v>
      </c>
      <c r="R87" s="17">
        <f t="shared" si="57"/>
        <v>31877420</v>
      </c>
      <c r="S87" s="39">
        <f t="shared" si="52"/>
        <v>-279852.23590408295</v>
      </c>
    </row>
    <row r="88" spans="1:19" x14ac:dyDescent="0.2">
      <c r="A88" s="9">
        <f t="shared" si="53"/>
        <v>66</v>
      </c>
      <c r="B88" s="8" t="str">
        <f t="shared" si="46"/>
        <v>May</v>
      </c>
      <c r="C88" s="9">
        <f t="shared" si="47"/>
        <v>2016</v>
      </c>
      <c r="E88" s="17">
        <f t="shared" si="54"/>
        <v>-123767270.00000003</v>
      </c>
      <c r="G88" s="17">
        <f t="shared" si="48"/>
        <v>343798</v>
      </c>
      <c r="H88" s="17">
        <f t="shared" si="55"/>
        <v>22590856</v>
      </c>
      <c r="J88" s="17">
        <f t="shared" si="49"/>
        <v>-101176414.00000003</v>
      </c>
      <c r="M88" s="17">
        <f t="shared" si="50"/>
        <v>215906</v>
      </c>
      <c r="N88" s="17">
        <f t="shared" si="56"/>
        <v>-63538934</v>
      </c>
      <c r="Q88" s="17">
        <f t="shared" si="51"/>
        <v>-107953</v>
      </c>
      <c r="R88" s="17">
        <f t="shared" si="57"/>
        <v>31769467</v>
      </c>
      <c r="S88" s="39">
        <f t="shared" si="52"/>
        <v>-279852.23590408295</v>
      </c>
    </row>
    <row r="89" spans="1:19" x14ac:dyDescent="0.2">
      <c r="A89" s="9">
        <f t="shared" si="53"/>
        <v>67</v>
      </c>
      <c r="B89" s="8" t="str">
        <f t="shared" si="46"/>
        <v>June</v>
      </c>
      <c r="C89" s="9">
        <f t="shared" si="47"/>
        <v>2016</v>
      </c>
      <c r="E89" s="17">
        <f t="shared" si="54"/>
        <v>-123767270.00000003</v>
      </c>
      <c r="G89" s="17">
        <f t="shared" si="48"/>
        <v>343798</v>
      </c>
      <c r="H89" s="17">
        <f t="shared" si="55"/>
        <v>22934654</v>
      </c>
      <c r="J89" s="17">
        <f t="shared" si="49"/>
        <v>-100832616.00000003</v>
      </c>
      <c r="M89" s="17">
        <f t="shared" si="50"/>
        <v>215906</v>
      </c>
      <c r="N89" s="17">
        <f t="shared" si="56"/>
        <v>-63323028</v>
      </c>
      <c r="Q89" s="17">
        <f t="shared" si="51"/>
        <v>-107953</v>
      </c>
      <c r="R89" s="17">
        <f t="shared" si="57"/>
        <v>31661514</v>
      </c>
      <c r="S89" s="39">
        <f t="shared" si="52"/>
        <v>-279852.23590408295</v>
      </c>
    </row>
    <row r="90" spans="1:19" x14ac:dyDescent="0.2">
      <c r="A90" s="9">
        <f t="shared" si="53"/>
        <v>68</v>
      </c>
      <c r="B90" s="8" t="str">
        <f t="shared" si="46"/>
        <v>July</v>
      </c>
      <c r="C90" s="9">
        <f t="shared" si="47"/>
        <v>2016</v>
      </c>
      <c r="E90" s="17">
        <f t="shared" si="54"/>
        <v>-123767270.00000003</v>
      </c>
      <c r="G90" s="17">
        <f t="shared" si="48"/>
        <v>343798</v>
      </c>
      <c r="H90" s="17">
        <f t="shared" si="55"/>
        <v>23278452</v>
      </c>
      <c r="J90" s="17">
        <f t="shared" si="49"/>
        <v>-100488818.00000003</v>
      </c>
      <c r="M90" s="17">
        <f t="shared" si="50"/>
        <v>215906</v>
      </c>
      <c r="N90" s="17">
        <f t="shared" si="56"/>
        <v>-63107122</v>
      </c>
      <c r="Q90" s="17">
        <f t="shared" si="51"/>
        <v>-107953</v>
      </c>
      <c r="R90" s="17">
        <f t="shared" si="57"/>
        <v>31553561</v>
      </c>
      <c r="S90" s="39">
        <f t="shared" si="52"/>
        <v>-279852.23590408295</v>
      </c>
    </row>
    <row r="91" spans="1:19" x14ac:dyDescent="0.2">
      <c r="A91" s="9">
        <f t="shared" si="53"/>
        <v>69</v>
      </c>
      <c r="B91" s="8" t="str">
        <f t="shared" si="46"/>
        <v>August</v>
      </c>
      <c r="C91" s="9">
        <f t="shared" si="47"/>
        <v>2016</v>
      </c>
      <c r="E91" s="17">
        <f t="shared" si="54"/>
        <v>-123767270.00000003</v>
      </c>
      <c r="G91" s="17">
        <f t="shared" si="48"/>
        <v>343798</v>
      </c>
      <c r="H91" s="17">
        <f t="shared" si="55"/>
        <v>23622250</v>
      </c>
      <c r="J91" s="17">
        <f t="shared" si="49"/>
        <v>-100145020.00000003</v>
      </c>
      <c r="M91" s="17">
        <f t="shared" si="50"/>
        <v>215906</v>
      </c>
      <c r="N91" s="17">
        <f t="shared" si="56"/>
        <v>-62891216</v>
      </c>
      <c r="Q91" s="17">
        <f t="shared" si="51"/>
        <v>-107953</v>
      </c>
      <c r="R91" s="17">
        <f t="shared" si="57"/>
        <v>31445608</v>
      </c>
      <c r="S91" s="39">
        <f t="shared" si="52"/>
        <v>-279852.23590408295</v>
      </c>
    </row>
    <row r="92" spans="1:19" x14ac:dyDescent="0.2">
      <c r="A92" s="9">
        <f t="shared" si="53"/>
        <v>70</v>
      </c>
      <c r="B92" s="8" t="str">
        <f t="shared" si="46"/>
        <v>September</v>
      </c>
      <c r="C92" s="9">
        <f t="shared" si="47"/>
        <v>2016</v>
      </c>
      <c r="E92" s="17">
        <f t="shared" si="54"/>
        <v>-123767270.00000003</v>
      </c>
      <c r="G92" s="17">
        <f t="shared" si="48"/>
        <v>343798</v>
      </c>
      <c r="H92" s="17">
        <f t="shared" si="55"/>
        <v>23966048</v>
      </c>
      <c r="J92" s="17">
        <f t="shared" si="49"/>
        <v>-99801222.00000003</v>
      </c>
      <c r="M92" s="17">
        <f t="shared" si="50"/>
        <v>215906</v>
      </c>
      <c r="N92" s="17">
        <f t="shared" si="56"/>
        <v>-62675310</v>
      </c>
      <c r="Q92" s="17">
        <f t="shared" si="51"/>
        <v>-107953</v>
      </c>
      <c r="R92" s="17">
        <f t="shared" si="57"/>
        <v>31337655</v>
      </c>
      <c r="S92" s="39">
        <f t="shared" si="52"/>
        <v>-279852.23590408295</v>
      </c>
    </row>
    <row r="93" spans="1:19" x14ac:dyDescent="0.2">
      <c r="A93" s="9">
        <f t="shared" si="53"/>
        <v>71</v>
      </c>
      <c r="B93" s="8" t="str">
        <f t="shared" si="46"/>
        <v>October</v>
      </c>
      <c r="C93" s="9">
        <f t="shared" si="47"/>
        <v>2016</v>
      </c>
      <c r="E93" s="17">
        <f t="shared" si="54"/>
        <v>-123767270.00000003</v>
      </c>
      <c r="G93" s="17">
        <f t="shared" si="48"/>
        <v>343798</v>
      </c>
      <c r="H93" s="17">
        <f t="shared" si="55"/>
        <v>24309846</v>
      </c>
      <c r="J93" s="17">
        <f t="shared" si="49"/>
        <v>-99457424.00000003</v>
      </c>
      <c r="M93" s="17">
        <f t="shared" si="50"/>
        <v>215906</v>
      </c>
      <c r="N93" s="17">
        <f t="shared" si="56"/>
        <v>-62459404</v>
      </c>
      <c r="Q93" s="17">
        <f t="shared" si="51"/>
        <v>-107953</v>
      </c>
      <c r="R93" s="17">
        <f t="shared" si="57"/>
        <v>31229702</v>
      </c>
      <c r="S93" s="39">
        <f t="shared" si="52"/>
        <v>-279852.23590408295</v>
      </c>
    </row>
    <row r="94" spans="1:19" x14ac:dyDescent="0.2">
      <c r="A94" s="9">
        <f t="shared" si="53"/>
        <v>72</v>
      </c>
      <c r="B94" s="8" t="str">
        <f t="shared" si="46"/>
        <v>November</v>
      </c>
      <c r="C94" s="9">
        <f t="shared" si="47"/>
        <v>2016</v>
      </c>
      <c r="E94" s="17">
        <f t="shared" si="54"/>
        <v>-123767270.00000003</v>
      </c>
      <c r="G94" s="17">
        <f t="shared" si="48"/>
        <v>343798</v>
      </c>
      <c r="H94" s="17">
        <f t="shared" si="55"/>
        <v>24653644</v>
      </c>
      <c r="J94" s="17">
        <f t="shared" si="49"/>
        <v>-99113626.00000003</v>
      </c>
      <c r="M94" s="17">
        <f t="shared" si="50"/>
        <v>215906</v>
      </c>
      <c r="N94" s="17">
        <f t="shared" si="56"/>
        <v>-62243498</v>
      </c>
      <c r="Q94" s="17">
        <f t="shared" si="51"/>
        <v>-107953</v>
      </c>
      <c r="R94" s="17">
        <f t="shared" si="57"/>
        <v>31121749</v>
      </c>
      <c r="S94" s="39">
        <f t="shared" si="52"/>
        <v>-279852.23590408295</v>
      </c>
    </row>
    <row r="95" spans="1:19" x14ac:dyDescent="0.2">
      <c r="A95" s="9">
        <f t="shared" si="53"/>
        <v>73</v>
      </c>
      <c r="B95" s="8" t="str">
        <f t="shared" si="46"/>
        <v>December</v>
      </c>
      <c r="C95" s="9">
        <f t="shared" si="47"/>
        <v>2016</v>
      </c>
      <c r="E95" s="17">
        <f t="shared" si="54"/>
        <v>-123767270.00000003</v>
      </c>
      <c r="G95" s="17">
        <f t="shared" si="48"/>
        <v>343798</v>
      </c>
      <c r="H95" s="17">
        <f t="shared" si="55"/>
        <v>24997442</v>
      </c>
      <c r="J95" s="17">
        <f t="shared" si="49"/>
        <v>-98769828.00000003</v>
      </c>
      <c r="M95" s="17">
        <f t="shared" si="50"/>
        <v>215906</v>
      </c>
      <c r="N95" s="17">
        <f t="shared" si="56"/>
        <v>-62027592</v>
      </c>
      <c r="Q95" s="17">
        <f t="shared" si="51"/>
        <v>-107953</v>
      </c>
      <c r="R95" s="17">
        <f t="shared" si="57"/>
        <v>31013796</v>
      </c>
      <c r="S95" s="39">
        <f t="shared" si="52"/>
        <v>-279852.23590408295</v>
      </c>
    </row>
    <row r="96" spans="1:19" ht="12" thickBot="1" x14ac:dyDescent="0.25">
      <c r="D96" s="65">
        <f>SUM(D84:D95)</f>
        <v>0</v>
      </c>
      <c r="G96" s="65">
        <f>SUM(G84:G95)</f>
        <v>4125576</v>
      </c>
      <c r="L96" s="65">
        <f>SUM(L84:L95)</f>
        <v>0</v>
      </c>
      <c r="M96" s="65">
        <f>SUM(M84:M95)</f>
        <v>2590872</v>
      </c>
      <c r="P96" s="65">
        <f>SUM(P84:P95)</f>
        <v>0</v>
      </c>
      <c r="Q96" s="65">
        <f>SUM(Q84:Q95)</f>
        <v>-1295436</v>
      </c>
      <c r="S96" s="65">
        <f>SUM(S84:S95)</f>
        <v>-3358226.8308489961</v>
      </c>
    </row>
    <row r="97" spans="1:19" ht="12" thickTop="1" x14ac:dyDescent="0.2"/>
    <row r="98" spans="1:19" x14ac:dyDescent="0.2">
      <c r="A98" s="9">
        <f>A95+1</f>
        <v>74</v>
      </c>
      <c r="B98" s="8" t="str">
        <f t="shared" ref="B98:B109" si="58">B84</f>
        <v>January</v>
      </c>
      <c r="C98" s="9">
        <f t="shared" ref="C98:C109" si="59">C84+1</f>
        <v>2017</v>
      </c>
      <c r="E98" s="17">
        <f>E95+D98</f>
        <v>-123767270.00000003</v>
      </c>
      <c r="G98" s="17">
        <f t="shared" ref="G98:G109" si="60">G84</f>
        <v>343798</v>
      </c>
      <c r="H98" s="17">
        <f>H95+G98</f>
        <v>25341240</v>
      </c>
      <c r="J98" s="17">
        <f t="shared" ref="J98:J109" si="61">E98+H98</f>
        <v>-98426030.00000003</v>
      </c>
      <c r="M98" s="17">
        <f t="shared" ref="M98:M109" si="62">M84</f>
        <v>215906</v>
      </c>
      <c r="N98" s="17">
        <f>N95+L98+M98</f>
        <v>-61811686</v>
      </c>
      <c r="Q98" s="17">
        <f t="shared" ref="Q98:Q109" si="63">Q84</f>
        <v>-107953</v>
      </c>
      <c r="R98" s="17">
        <f>R95+P98+Q98</f>
        <v>30905843</v>
      </c>
      <c r="S98" s="39">
        <f t="shared" ref="S98:S109" si="64">+Q98/0.38575</f>
        <v>-279852.23590408295</v>
      </c>
    </row>
    <row r="99" spans="1:19" x14ac:dyDescent="0.2">
      <c r="A99" s="9">
        <f t="shared" ref="A99:A109" si="65">A98+1</f>
        <v>75</v>
      </c>
      <c r="B99" s="8" t="str">
        <f t="shared" si="58"/>
        <v>February</v>
      </c>
      <c r="C99" s="9">
        <f t="shared" si="59"/>
        <v>2017</v>
      </c>
      <c r="E99" s="17">
        <f t="shared" ref="E99:E109" si="66">E98+D99</f>
        <v>-123767270.00000003</v>
      </c>
      <c r="G99" s="17">
        <f t="shared" si="60"/>
        <v>343798</v>
      </c>
      <c r="H99" s="17">
        <f t="shared" ref="H99:H109" si="67">H98+G99</f>
        <v>25685038</v>
      </c>
      <c r="J99" s="17">
        <f t="shared" si="61"/>
        <v>-98082232.00000003</v>
      </c>
      <c r="M99" s="17">
        <f t="shared" si="62"/>
        <v>215906</v>
      </c>
      <c r="N99" s="17">
        <f t="shared" ref="N99:N109" si="68">N98+L99+M99</f>
        <v>-61595780</v>
      </c>
      <c r="Q99" s="17">
        <f t="shared" si="63"/>
        <v>-107953</v>
      </c>
      <c r="R99" s="17">
        <f t="shared" ref="R99:R109" si="69">R98+P99+Q99</f>
        <v>30797890</v>
      </c>
      <c r="S99" s="39">
        <f t="shared" si="64"/>
        <v>-279852.23590408295</v>
      </c>
    </row>
    <row r="100" spans="1:19" x14ac:dyDescent="0.2">
      <c r="A100" s="9">
        <f t="shared" si="65"/>
        <v>76</v>
      </c>
      <c r="B100" s="8" t="str">
        <f t="shared" si="58"/>
        <v>March</v>
      </c>
      <c r="C100" s="9">
        <f t="shared" si="59"/>
        <v>2017</v>
      </c>
      <c r="E100" s="17">
        <f t="shared" si="66"/>
        <v>-123767270.00000003</v>
      </c>
      <c r="G100" s="17">
        <f t="shared" si="60"/>
        <v>343798</v>
      </c>
      <c r="H100" s="17">
        <f t="shared" si="67"/>
        <v>26028836</v>
      </c>
      <c r="J100" s="17">
        <f t="shared" si="61"/>
        <v>-97738434.00000003</v>
      </c>
      <c r="M100" s="17">
        <f t="shared" si="62"/>
        <v>215906</v>
      </c>
      <c r="N100" s="17">
        <f t="shared" si="68"/>
        <v>-61379874</v>
      </c>
      <c r="Q100" s="17">
        <f t="shared" si="63"/>
        <v>-107953</v>
      </c>
      <c r="R100" s="17">
        <f t="shared" si="69"/>
        <v>30689937</v>
      </c>
      <c r="S100" s="39">
        <f t="shared" si="64"/>
        <v>-279852.23590408295</v>
      </c>
    </row>
    <row r="101" spans="1:19" x14ac:dyDescent="0.2">
      <c r="A101" s="9">
        <f t="shared" si="65"/>
        <v>77</v>
      </c>
      <c r="B101" s="8" t="str">
        <f t="shared" si="58"/>
        <v>April</v>
      </c>
      <c r="C101" s="9">
        <f t="shared" si="59"/>
        <v>2017</v>
      </c>
      <c r="E101" s="17">
        <f t="shared" si="66"/>
        <v>-123767270.00000003</v>
      </c>
      <c r="G101" s="17">
        <f t="shared" si="60"/>
        <v>343798</v>
      </c>
      <c r="H101" s="17">
        <f t="shared" si="67"/>
        <v>26372634</v>
      </c>
      <c r="J101" s="17">
        <f t="shared" si="61"/>
        <v>-97394636.00000003</v>
      </c>
      <c r="M101" s="17">
        <f t="shared" si="62"/>
        <v>215906</v>
      </c>
      <c r="N101" s="17">
        <f t="shared" si="68"/>
        <v>-61163968</v>
      </c>
      <c r="Q101" s="17">
        <f t="shared" si="63"/>
        <v>-107953</v>
      </c>
      <c r="R101" s="17">
        <f t="shared" si="69"/>
        <v>30581984</v>
      </c>
      <c r="S101" s="39">
        <f t="shared" si="64"/>
        <v>-279852.23590408295</v>
      </c>
    </row>
    <row r="102" spans="1:19" x14ac:dyDescent="0.2">
      <c r="A102" s="9">
        <f t="shared" si="65"/>
        <v>78</v>
      </c>
      <c r="B102" s="8" t="str">
        <f t="shared" si="58"/>
        <v>May</v>
      </c>
      <c r="C102" s="9">
        <f t="shared" si="59"/>
        <v>2017</v>
      </c>
      <c r="E102" s="17">
        <f t="shared" si="66"/>
        <v>-123767270.00000003</v>
      </c>
      <c r="G102" s="17">
        <f t="shared" si="60"/>
        <v>343798</v>
      </c>
      <c r="H102" s="17">
        <f t="shared" si="67"/>
        <v>26716432</v>
      </c>
      <c r="J102" s="17">
        <f t="shared" si="61"/>
        <v>-97050838.00000003</v>
      </c>
      <c r="M102" s="17">
        <f t="shared" si="62"/>
        <v>215906</v>
      </c>
      <c r="N102" s="17">
        <f t="shared" si="68"/>
        <v>-60948062</v>
      </c>
      <c r="Q102" s="17">
        <f t="shared" si="63"/>
        <v>-107953</v>
      </c>
      <c r="R102" s="17">
        <f t="shared" si="69"/>
        <v>30474031</v>
      </c>
      <c r="S102" s="39">
        <f t="shared" si="64"/>
        <v>-279852.23590408295</v>
      </c>
    </row>
    <row r="103" spans="1:19" x14ac:dyDescent="0.2">
      <c r="A103" s="9">
        <f t="shared" si="65"/>
        <v>79</v>
      </c>
      <c r="B103" s="8" t="str">
        <f t="shared" si="58"/>
        <v>June</v>
      </c>
      <c r="C103" s="9">
        <f t="shared" si="59"/>
        <v>2017</v>
      </c>
      <c r="E103" s="17">
        <f t="shared" si="66"/>
        <v>-123767270.00000003</v>
      </c>
      <c r="G103" s="17">
        <f t="shared" si="60"/>
        <v>343798</v>
      </c>
      <c r="H103" s="17">
        <f t="shared" si="67"/>
        <v>27060230</v>
      </c>
      <c r="J103" s="17">
        <f t="shared" si="61"/>
        <v>-96707040.00000003</v>
      </c>
      <c r="M103" s="17">
        <f t="shared" si="62"/>
        <v>215906</v>
      </c>
      <c r="N103" s="17">
        <f t="shared" si="68"/>
        <v>-60732156</v>
      </c>
      <c r="Q103" s="17">
        <f t="shared" si="63"/>
        <v>-107953</v>
      </c>
      <c r="R103" s="17">
        <f t="shared" si="69"/>
        <v>30366078</v>
      </c>
      <c r="S103" s="39">
        <f t="shared" si="64"/>
        <v>-279852.23590408295</v>
      </c>
    </row>
    <row r="104" spans="1:19" x14ac:dyDescent="0.2">
      <c r="A104" s="9">
        <f t="shared" si="65"/>
        <v>80</v>
      </c>
      <c r="B104" s="8" t="str">
        <f t="shared" si="58"/>
        <v>July</v>
      </c>
      <c r="C104" s="9">
        <f t="shared" si="59"/>
        <v>2017</v>
      </c>
      <c r="E104" s="17">
        <f t="shared" si="66"/>
        <v>-123767270.00000003</v>
      </c>
      <c r="G104" s="17">
        <f t="shared" si="60"/>
        <v>343798</v>
      </c>
      <c r="H104" s="17">
        <f t="shared" si="67"/>
        <v>27404028</v>
      </c>
      <c r="J104" s="17">
        <f t="shared" si="61"/>
        <v>-96363242.00000003</v>
      </c>
      <c r="M104" s="17">
        <f t="shared" si="62"/>
        <v>215906</v>
      </c>
      <c r="N104" s="17">
        <f t="shared" si="68"/>
        <v>-60516250</v>
      </c>
      <c r="Q104" s="17">
        <f t="shared" si="63"/>
        <v>-107953</v>
      </c>
      <c r="R104" s="17">
        <f t="shared" si="69"/>
        <v>30258125</v>
      </c>
      <c r="S104" s="39">
        <f t="shared" si="64"/>
        <v>-279852.23590408295</v>
      </c>
    </row>
    <row r="105" spans="1:19" x14ac:dyDescent="0.2">
      <c r="A105" s="9">
        <f t="shared" si="65"/>
        <v>81</v>
      </c>
      <c r="B105" s="8" t="str">
        <f t="shared" si="58"/>
        <v>August</v>
      </c>
      <c r="C105" s="9">
        <f t="shared" si="59"/>
        <v>2017</v>
      </c>
      <c r="E105" s="17">
        <f t="shared" si="66"/>
        <v>-123767270.00000003</v>
      </c>
      <c r="G105" s="17">
        <f t="shared" si="60"/>
        <v>343798</v>
      </c>
      <c r="H105" s="17">
        <f t="shared" si="67"/>
        <v>27747826</v>
      </c>
      <c r="J105" s="17">
        <f t="shared" si="61"/>
        <v>-96019444.00000003</v>
      </c>
      <c r="M105" s="17">
        <f t="shared" si="62"/>
        <v>215906</v>
      </c>
      <c r="N105" s="17">
        <f t="shared" si="68"/>
        <v>-60300344</v>
      </c>
      <c r="Q105" s="17">
        <f t="shared" si="63"/>
        <v>-107953</v>
      </c>
      <c r="R105" s="17">
        <f t="shared" si="69"/>
        <v>30150172</v>
      </c>
      <c r="S105" s="39">
        <f t="shared" si="64"/>
        <v>-279852.23590408295</v>
      </c>
    </row>
    <row r="106" spans="1:19" x14ac:dyDescent="0.2">
      <c r="A106" s="9">
        <f t="shared" si="65"/>
        <v>82</v>
      </c>
      <c r="B106" s="8" t="str">
        <f t="shared" si="58"/>
        <v>September</v>
      </c>
      <c r="C106" s="9">
        <f t="shared" si="59"/>
        <v>2017</v>
      </c>
      <c r="E106" s="17">
        <f t="shared" si="66"/>
        <v>-123767270.00000003</v>
      </c>
      <c r="G106" s="17">
        <f t="shared" si="60"/>
        <v>343798</v>
      </c>
      <c r="H106" s="17">
        <f t="shared" si="67"/>
        <v>28091624</v>
      </c>
      <c r="J106" s="17">
        <f t="shared" si="61"/>
        <v>-95675646.00000003</v>
      </c>
      <c r="M106" s="17">
        <f t="shared" si="62"/>
        <v>215906</v>
      </c>
      <c r="N106" s="17">
        <f t="shared" si="68"/>
        <v>-60084438</v>
      </c>
      <c r="Q106" s="17">
        <f t="shared" si="63"/>
        <v>-107953</v>
      </c>
      <c r="R106" s="17">
        <f t="shared" si="69"/>
        <v>30042219</v>
      </c>
      <c r="S106" s="39">
        <f t="shared" si="64"/>
        <v>-279852.23590408295</v>
      </c>
    </row>
    <row r="107" spans="1:19" x14ac:dyDescent="0.2">
      <c r="A107" s="9">
        <f t="shared" si="65"/>
        <v>83</v>
      </c>
      <c r="B107" s="8" t="str">
        <f t="shared" si="58"/>
        <v>October</v>
      </c>
      <c r="C107" s="9">
        <f t="shared" si="59"/>
        <v>2017</v>
      </c>
      <c r="E107" s="17">
        <f t="shared" si="66"/>
        <v>-123767270.00000003</v>
      </c>
      <c r="G107" s="17">
        <f t="shared" si="60"/>
        <v>343798</v>
      </c>
      <c r="H107" s="17">
        <f t="shared" si="67"/>
        <v>28435422</v>
      </c>
      <c r="J107" s="17">
        <f t="shared" si="61"/>
        <v>-95331848.00000003</v>
      </c>
      <c r="M107" s="17">
        <f t="shared" si="62"/>
        <v>215906</v>
      </c>
      <c r="N107" s="17">
        <f t="shared" si="68"/>
        <v>-59868532</v>
      </c>
      <c r="Q107" s="17">
        <f t="shared" si="63"/>
        <v>-107953</v>
      </c>
      <c r="R107" s="17">
        <f t="shared" si="69"/>
        <v>29934266</v>
      </c>
      <c r="S107" s="39">
        <f t="shared" si="64"/>
        <v>-279852.23590408295</v>
      </c>
    </row>
    <row r="108" spans="1:19" x14ac:dyDescent="0.2">
      <c r="A108" s="9">
        <f t="shared" si="65"/>
        <v>84</v>
      </c>
      <c r="B108" s="8" t="str">
        <f t="shared" si="58"/>
        <v>November</v>
      </c>
      <c r="C108" s="9">
        <f t="shared" si="59"/>
        <v>2017</v>
      </c>
      <c r="E108" s="17">
        <f t="shared" si="66"/>
        <v>-123767270.00000003</v>
      </c>
      <c r="G108" s="17">
        <f t="shared" si="60"/>
        <v>343798</v>
      </c>
      <c r="H108" s="17">
        <f t="shared" si="67"/>
        <v>28779220</v>
      </c>
      <c r="J108" s="17">
        <f t="shared" si="61"/>
        <v>-94988050.00000003</v>
      </c>
      <c r="M108" s="17">
        <f t="shared" si="62"/>
        <v>215906</v>
      </c>
      <c r="N108" s="17">
        <f t="shared" si="68"/>
        <v>-59652626</v>
      </c>
      <c r="Q108" s="17">
        <f t="shared" si="63"/>
        <v>-107953</v>
      </c>
      <c r="R108" s="17">
        <f t="shared" si="69"/>
        <v>29826313</v>
      </c>
      <c r="S108" s="39">
        <f t="shared" si="64"/>
        <v>-279852.23590408295</v>
      </c>
    </row>
    <row r="109" spans="1:19" x14ac:dyDescent="0.2">
      <c r="A109" s="9">
        <f t="shared" si="65"/>
        <v>85</v>
      </c>
      <c r="B109" s="8" t="str">
        <f t="shared" si="58"/>
        <v>December</v>
      </c>
      <c r="C109" s="9">
        <f t="shared" si="59"/>
        <v>2017</v>
      </c>
      <c r="E109" s="17">
        <f t="shared" si="66"/>
        <v>-123767270.00000003</v>
      </c>
      <c r="G109" s="17">
        <f t="shared" si="60"/>
        <v>343798</v>
      </c>
      <c r="H109" s="17">
        <f t="shared" si="67"/>
        <v>29123018</v>
      </c>
      <c r="J109" s="17">
        <f t="shared" si="61"/>
        <v>-94644252.00000003</v>
      </c>
      <c r="M109" s="17">
        <f t="shared" si="62"/>
        <v>215906</v>
      </c>
      <c r="N109" s="17">
        <f t="shared" si="68"/>
        <v>-59436720</v>
      </c>
      <c r="Q109" s="17">
        <f t="shared" si="63"/>
        <v>-107953</v>
      </c>
      <c r="R109" s="17">
        <f t="shared" si="69"/>
        <v>29718360</v>
      </c>
      <c r="S109" s="39">
        <f t="shared" si="64"/>
        <v>-279852.23590408295</v>
      </c>
    </row>
    <row r="110" spans="1:19" ht="12" thickBot="1" x14ac:dyDescent="0.25">
      <c r="D110" s="65">
        <f>SUM(D98:D109)</f>
        <v>0</v>
      </c>
      <c r="G110" s="65">
        <f>SUM(G98:G109)</f>
        <v>4125576</v>
      </c>
      <c r="L110" s="65">
        <f>SUM(L98:L109)</f>
        <v>0</v>
      </c>
      <c r="M110" s="65">
        <f>SUM(M98:M109)</f>
        <v>2590872</v>
      </c>
      <c r="P110" s="65">
        <f>SUM(P98:P109)</f>
        <v>0</v>
      </c>
      <c r="Q110" s="65">
        <f>SUM(Q98:Q109)</f>
        <v>-1295436</v>
      </c>
      <c r="S110" s="65">
        <f>SUM(S98:S109)</f>
        <v>-3358226.8308489961</v>
      </c>
    </row>
    <row r="111" spans="1:19" ht="12" thickTop="1" x14ac:dyDescent="0.2"/>
    <row r="112" spans="1:19" x14ac:dyDescent="0.2">
      <c r="A112" s="9">
        <f>A109+1</f>
        <v>86</v>
      </c>
      <c r="B112" s="8" t="str">
        <f t="shared" ref="B112:B123" si="70">B98</f>
        <v>January</v>
      </c>
      <c r="C112" s="9">
        <f t="shared" ref="C112:C123" si="71">C98+1</f>
        <v>2018</v>
      </c>
      <c r="E112" s="17">
        <f>E109+D112</f>
        <v>-123767270.00000003</v>
      </c>
      <c r="G112" s="17">
        <f t="shared" ref="G112:G123" si="72">G98</f>
        <v>343798</v>
      </c>
      <c r="H112" s="17">
        <f>H109+G112</f>
        <v>29466816</v>
      </c>
      <c r="J112" s="17">
        <f t="shared" ref="J112:J123" si="73">E112+H112</f>
        <v>-94300454.00000003</v>
      </c>
      <c r="M112" s="17">
        <f t="shared" ref="M112:M123" si="74">M98</f>
        <v>215906</v>
      </c>
      <c r="N112" s="17">
        <f>N109+L112+M112</f>
        <v>-59220814</v>
      </c>
      <c r="Q112" s="17">
        <f t="shared" ref="Q112:Q123" si="75">Q98</f>
        <v>-107953</v>
      </c>
      <c r="R112" s="17">
        <f>R109+P112+Q112</f>
        <v>29610407</v>
      </c>
      <c r="S112" s="39">
        <f t="shared" ref="S112:S123" si="76">+Q112/0.38575</f>
        <v>-279852.23590408295</v>
      </c>
    </row>
    <row r="113" spans="1:19" x14ac:dyDescent="0.2">
      <c r="A113" s="9">
        <f t="shared" ref="A113:A123" si="77">A112+1</f>
        <v>87</v>
      </c>
      <c r="B113" s="8" t="str">
        <f t="shared" si="70"/>
        <v>February</v>
      </c>
      <c r="C113" s="9">
        <f t="shared" si="71"/>
        <v>2018</v>
      </c>
      <c r="E113" s="17">
        <f t="shared" ref="E113:E123" si="78">E112+D113</f>
        <v>-123767270.00000003</v>
      </c>
      <c r="G113" s="17">
        <f t="shared" si="72"/>
        <v>343798</v>
      </c>
      <c r="H113" s="17">
        <f t="shared" ref="H113:H123" si="79">H112+G113</f>
        <v>29810614</v>
      </c>
      <c r="J113" s="17">
        <f t="shared" si="73"/>
        <v>-93956656.00000003</v>
      </c>
      <c r="M113" s="17">
        <f t="shared" si="74"/>
        <v>215906</v>
      </c>
      <c r="N113" s="17">
        <f t="shared" ref="N113:N123" si="80">N112+L113+M113</f>
        <v>-59004908</v>
      </c>
      <c r="Q113" s="17">
        <f t="shared" si="75"/>
        <v>-107953</v>
      </c>
      <c r="R113" s="17">
        <f t="shared" ref="R113:R123" si="81">R112+P113+Q113</f>
        <v>29502454</v>
      </c>
      <c r="S113" s="39">
        <f t="shared" si="76"/>
        <v>-279852.23590408295</v>
      </c>
    </row>
    <row r="114" spans="1:19" x14ac:dyDescent="0.2">
      <c r="A114" s="9">
        <f t="shared" si="77"/>
        <v>88</v>
      </c>
      <c r="B114" s="8" t="str">
        <f t="shared" si="70"/>
        <v>March</v>
      </c>
      <c r="C114" s="9">
        <f t="shared" si="71"/>
        <v>2018</v>
      </c>
      <c r="E114" s="17">
        <f t="shared" si="78"/>
        <v>-123767270.00000003</v>
      </c>
      <c r="G114" s="17">
        <f t="shared" si="72"/>
        <v>343798</v>
      </c>
      <c r="H114" s="17">
        <f t="shared" si="79"/>
        <v>30154412</v>
      </c>
      <c r="J114" s="17">
        <f t="shared" si="73"/>
        <v>-93612858.00000003</v>
      </c>
      <c r="M114" s="17">
        <f t="shared" si="74"/>
        <v>215906</v>
      </c>
      <c r="N114" s="17">
        <f t="shared" si="80"/>
        <v>-58789002</v>
      </c>
      <c r="Q114" s="17">
        <f t="shared" si="75"/>
        <v>-107953</v>
      </c>
      <c r="R114" s="17">
        <f t="shared" si="81"/>
        <v>29394501</v>
      </c>
      <c r="S114" s="39">
        <f t="shared" si="76"/>
        <v>-279852.23590408295</v>
      </c>
    </row>
    <row r="115" spans="1:19" x14ac:dyDescent="0.2">
      <c r="A115" s="9">
        <f t="shared" si="77"/>
        <v>89</v>
      </c>
      <c r="B115" s="8" t="str">
        <f t="shared" si="70"/>
        <v>April</v>
      </c>
      <c r="C115" s="9">
        <f t="shared" si="71"/>
        <v>2018</v>
      </c>
      <c r="E115" s="17">
        <f t="shared" si="78"/>
        <v>-123767270.00000003</v>
      </c>
      <c r="G115" s="17">
        <f t="shared" si="72"/>
        <v>343798</v>
      </c>
      <c r="H115" s="17">
        <f t="shared" si="79"/>
        <v>30498210</v>
      </c>
      <c r="J115" s="17">
        <f t="shared" si="73"/>
        <v>-93269060.00000003</v>
      </c>
      <c r="M115" s="17">
        <f t="shared" si="74"/>
        <v>215906</v>
      </c>
      <c r="N115" s="17">
        <f t="shared" si="80"/>
        <v>-58573096</v>
      </c>
      <c r="Q115" s="17">
        <f t="shared" si="75"/>
        <v>-107953</v>
      </c>
      <c r="R115" s="17">
        <f t="shared" si="81"/>
        <v>29286548</v>
      </c>
      <c r="S115" s="39">
        <f t="shared" si="76"/>
        <v>-279852.23590408295</v>
      </c>
    </row>
    <row r="116" spans="1:19" x14ac:dyDescent="0.2">
      <c r="A116" s="9">
        <f t="shared" si="77"/>
        <v>90</v>
      </c>
      <c r="B116" s="8" t="str">
        <f t="shared" si="70"/>
        <v>May</v>
      </c>
      <c r="C116" s="9">
        <f t="shared" si="71"/>
        <v>2018</v>
      </c>
      <c r="E116" s="17">
        <f t="shared" si="78"/>
        <v>-123767270.00000003</v>
      </c>
      <c r="G116" s="17">
        <f t="shared" si="72"/>
        <v>343798</v>
      </c>
      <c r="H116" s="17">
        <f t="shared" si="79"/>
        <v>30842008</v>
      </c>
      <c r="J116" s="17">
        <f t="shared" si="73"/>
        <v>-92925262.00000003</v>
      </c>
      <c r="M116" s="17">
        <f t="shared" si="74"/>
        <v>215906</v>
      </c>
      <c r="N116" s="17">
        <f t="shared" si="80"/>
        <v>-58357190</v>
      </c>
      <c r="Q116" s="17">
        <f t="shared" si="75"/>
        <v>-107953</v>
      </c>
      <c r="R116" s="17">
        <f t="shared" si="81"/>
        <v>29178595</v>
      </c>
      <c r="S116" s="39">
        <f t="shared" si="76"/>
        <v>-279852.23590408295</v>
      </c>
    </row>
    <row r="117" spans="1:19" x14ac:dyDescent="0.2">
      <c r="A117" s="9">
        <f t="shared" si="77"/>
        <v>91</v>
      </c>
      <c r="B117" s="8" t="str">
        <f t="shared" si="70"/>
        <v>June</v>
      </c>
      <c r="C117" s="9">
        <f t="shared" si="71"/>
        <v>2018</v>
      </c>
      <c r="E117" s="17">
        <f t="shared" si="78"/>
        <v>-123767270.00000003</v>
      </c>
      <c r="G117" s="17">
        <f t="shared" si="72"/>
        <v>343798</v>
      </c>
      <c r="H117" s="17">
        <f t="shared" si="79"/>
        <v>31185806</v>
      </c>
      <c r="J117" s="17">
        <f t="shared" si="73"/>
        <v>-92581464.00000003</v>
      </c>
      <c r="M117" s="17">
        <f t="shared" si="74"/>
        <v>215906</v>
      </c>
      <c r="N117" s="17">
        <f t="shared" si="80"/>
        <v>-58141284</v>
      </c>
      <c r="Q117" s="17">
        <f t="shared" si="75"/>
        <v>-107953</v>
      </c>
      <c r="R117" s="17">
        <f t="shared" si="81"/>
        <v>29070642</v>
      </c>
      <c r="S117" s="39">
        <f t="shared" si="76"/>
        <v>-279852.23590408295</v>
      </c>
    </row>
    <row r="118" spans="1:19" x14ac:dyDescent="0.2">
      <c r="A118" s="9">
        <f t="shared" si="77"/>
        <v>92</v>
      </c>
      <c r="B118" s="8" t="str">
        <f t="shared" si="70"/>
        <v>July</v>
      </c>
      <c r="C118" s="9">
        <f t="shared" si="71"/>
        <v>2018</v>
      </c>
      <c r="E118" s="17">
        <f t="shared" si="78"/>
        <v>-123767270.00000003</v>
      </c>
      <c r="G118" s="17">
        <f t="shared" si="72"/>
        <v>343798</v>
      </c>
      <c r="H118" s="17">
        <f t="shared" si="79"/>
        <v>31529604</v>
      </c>
      <c r="J118" s="17">
        <f t="shared" si="73"/>
        <v>-92237666.00000003</v>
      </c>
      <c r="M118" s="17">
        <f t="shared" si="74"/>
        <v>215906</v>
      </c>
      <c r="N118" s="17">
        <f t="shared" si="80"/>
        <v>-57925378</v>
      </c>
      <c r="Q118" s="17">
        <f t="shared" si="75"/>
        <v>-107953</v>
      </c>
      <c r="R118" s="17">
        <f t="shared" si="81"/>
        <v>28962689</v>
      </c>
      <c r="S118" s="39">
        <f t="shared" si="76"/>
        <v>-279852.23590408295</v>
      </c>
    </row>
    <row r="119" spans="1:19" x14ac:dyDescent="0.2">
      <c r="A119" s="9">
        <f t="shared" si="77"/>
        <v>93</v>
      </c>
      <c r="B119" s="8" t="str">
        <f t="shared" si="70"/>
        <v>August</v>
      </c>
      <c r="C119" s="9">
        <f t="shared" si="71"/>
        <v>2018</v>
      </c>
      <c r="E119" s="17">
        <f t="shared" si="78"/>
        <v>-123767270.00000003</v>
      </c>
      <c r="G119" s="17">
        <f t="shared" si="72"/>
        <v>343798</v>
      </c>
      <c r="H119" s="17">
        <f t="shared" si="79"/>
        <v>31873402</v>
      </c>
      <c r="J119" s="17">
        <f t="shared" si="73"/>
        <v>-91893868.00000003</v>
      </c>
      <c r="M119" s="17">
        <f t="shared" si="74"/>
        <v>215906</v>
      </c>
      <c r="N119" s="17">
        <f t="shared" si="80"/>
        <v>-57709472</v>
      </c>
      <c r="Q119" s="17">
        <f t="shared" si="75"/>
        <v>-107953</v>
      </c>
      <c r="R119" s="17">
        <f t="shared" si="81"/>
        <v>28854736</v>
      </c>
      <c r="S119" s="39">
        <f t="shared" si="76"/>
        <v>-279852.23590408295</v>
      </c>
    </row>
    <row r="120" spans="1:19" x14ac:dyDescent="0.2">
      <c r="A120" s="9">
        <f t="shared" si="77"/>
        <v>94</v>
      </c>
      <c r="B120" s="8" t="str">
        <f t="shared" si="70"/>
        <v>September</v>
      </c>
      <c r="C120" s="9">
        <f t="shared" si="71"/>
        <v>2018</v>
      </c>
      <c r="E120" s="17">
        <f t="shared" si="78"/>
        <v>-123767270.00000003</v>
      </c>
      <c r="G120" s="17">
        <f t="shared" si="72"/>
        <v>343798</v>
      </c>
      <c r="H120" s="17">
        <f t="shared" si="79"/>
        <v>32217200</v>
      </c>
      <c r="J120" s="17">
        <f t="shared" si="73"/>
        <v>-91550070.00000003</v>
      </c>
      <c r="M120" s="17">
        <f t="shared" si="74"/>
        <v>215906</v>
      </c>
      <c r="N120" s="17">
        <f t="shared" si="80"/>
        <v>-57493566</v>
      </c>
      <c r="Q120" s="17">
        <f t="shared" si="75"/>
        <v>-107953</v>
      </c>
      <c r="R120" s="17">
        <f t="shared" si="81"/>
        <v>28746783</v>
      </c>
      <c r="S120" s="39">
        <f t="shared" si="76"/>
        <v>-279852.23590408295</v>
      </c>
    </row>
    <row r="121" spans="1:19" x14ac:dyDescent="0.2">
      <c r="A121" s="9">
        <f t="shared" si="77"/>
        <v>95</v>
      </c>
      <c r="B121" s="8" t="str">
        <f t="shared" si="70"/>
        <v>October</v>
      </c>
      <c r="C121" s="9">
        <f t="shared" si="71"/>
        <v>2018</v>
      </c>
      <c r="E121" s="17">
        <f t="shared" si="78"/>
        <v>-123767270.00000003</v>
      </c>
      <c r="G121" s="17">
        <f t="shared" si="72"/>
        <v>343798</v>
      </c>
      <c r="H121" s="17">
        <f t="shared" si="79"/>
        <v>32560998</v>
      </c>
      <c r="J121" s="17">
        <f t="shared" si="73"/>
        <v>-91206272.00000003</v>
      </c>
      <c r="M121" s="17">
        <f t="shared" si="74"/>
        <v>215906</v>
      </c>
      <c r="N121" s="17">
        <f t="shared" si="80"/>
        <v>-57277660</v>
      </c>
      <c r="Q121" s="17">
        <f t="shared" si="75"/>
        <v>-107953</v>
      </c>
      <c r="R121" s="17">
        <f t="shared" si="81"/>
        <v>28638830</v>
      </c>
      <c r="S121" s="39">
        <f t="shared" si="76"/>
        <v>-279852.23590408295</v>
      </c>
    </row>
    <row r="122" spans="1:19" x14ac:dyDescent="0.2">
      <c r="A122" s="9">
        <f t="shared" si="77"/>
        <v>96</v>
      </c>
      <c r="B122" s="8" t="str">
        <f t="shared" si="70"/>
        <v>November</v>
      </c>
      <c r="C122" s="9">
        <f t="shared" si="71"/>
        <v>2018</v>
      </c>
      <c r="E122" s="17">
        <f t="shared" si="78"/>
        <v>-123767270.00000003</v>
      </c>
      <c r="G122" s="17">
        <f t="shared" si="72"/>
        <v>343798</v>
      </c>
      <c r="H122" s="17">
        <f t="shared" si="79"/>
        <v>32904796</v>
      </c>
      <c r="J122" s="17">
        <f t="shared" si="73"/>
        <v>-90862474.00000003</v>
      </c>
      <c r="M122" s="17">
        <f t="shared" si="74"/>
        <v>215906</v>
      </c>
      <c r="N122" s="17">
        <f t="shared" si="80"/>
        <v>-57061754</v>
      </c>
      <c r="Q122" s="17">
        <f t="shared" si="75"/>
        <v>-107953</v>
      </c>
      <c r="R122" s="17">
        <f t="shared" si="81"/>
        <v>28530877</v>
      </c>
      <c r="S122" s="39">
        <f t="shared" si="76"/>
        <v>-279852.23590408295</v>
      </c>
    </row>
    <row r="123" spans="1:19" x14ac:dyDescent="0.2">
      <c r="A123" s="9">
        <f t="shared" si="77"/>
        <v>97</v>
      </c>
      <c r="B123" s="8" t="str">
        <f t="shared" si="70"/>
        <v>December</v>
      </c>
      <c r="C123" s="9">
        <f t="shared" si="71"/>
        <v>2018</v>
      </c>
      <c r="E123" s="17">
        <f t="shared" si="78"/>
        <v>-123767270.00000003</v>
      </c>
      <c r="G123" s="17">
        <f t="shared" si="72"/>
        <v>343798</v>
      </c>
      <c r="H123" s="17">
        <f t="shared" si="79"/>
        <v>33248594</v>
      </c>
      <c r="J123" s="17">
        <f t="shared" si="73"/>
        <v>-90518676.00000003</v>
      </c>
      <c r="M123" s="17">
        <f t="shared" si="74"/>
        <v>215906</v>
      </c>
      <c r="N123" s="17">
        <f t="shared" si="80"/>
        <v>-56845848</v>
      </c>
      <c r="Q123" s="17">
        <f t="shared" si="75"/>
        <v>-107953</v>
      </c>
      <c r="R123" s="17">
        <f t="shared" si="81"/>
        <v>28422924</v>
      </c>
      <c r="S123" s="39">
        <f t="shared" si="76"/>
        <v>-279852.23590408295</v>
      </c>
    </row>
    <row r="124" spans="1:19" ht="12" thickBot="1" x14ac:dyDescent="0.25">
      <c r="D124" s="65">
        <f>SUM(D112:D123)</f>
        <v>0</v>
      </c>
      <c r="G124" s="65">
        <f>SUM(G112:G123)</f>
        <v>4125576</v>
      </c>
      <c r="L124" s="65">
        <f>SUM(L112:L123)</f>
        <v>0</v>
      </c>
      <c r="M124" s="65">
        <f>SUM(M112:M123)</f>
        <v>2590872</v>
      </c>
      <c r="P124" s="65">
        <f>SUM(P112:P123)</f>
        <v>0</v>
      </c>
      <c r="Q124" s="65">
        <f>SUM(Q112:Q123)</f>
        <v>-1295436</v>
      </c>
      <c r="S124" s="65">
        <f>SUM(S112:S123)</f>
        <v>-3358226.8308489961</v>
      </c>
    </row>
    <row r="125" spans="1:19" ht="12" thickTop="1" x14ac:dyDescent="0.2"/>
    <row r="126" spans="1:19" x14ac:dyDescent="0.2">
      <c r="A126" s="9">
        <f>A123+1</f>
        <v>98</v>
      </c>
      <c r="B126" s="8" t="str">
        <f t="shared" ref="B126:B137" si="82">B112</f>
        <v>January</v>
      </c>
      <c r="C126" s="9">
        <f t="shared" ref="C126:C137" si="83">C112+1</f>
        <v>2019</v>
      </c>
      <c r="E126" s="17">
        <f>E123+D126</f>
        <v>-123767270.00000003</v>
      </c>
      <c r="G126" s="17">
        <f t="shared" ref="G126:G137" si="84">G112</f>
        <v>343798</v>
      </c>
      <c r="H126" s="17">
        <f>H123+G126</f>
        <v>33592392</v>
      </c>
      <c r="J126" s="17">
        <f t="shared" ref="J126:J137" si="85">E126+H126</f>
        <v>-90174878.00000003</v>
      </c>
      <c r="M126" s="17">
        <f t="shared" ref="M126:M137" si="86">M112</f>
        <v>215906</v>
      </c>
      <c r="N126" s="17">
        <f>N123+L126+M126</f>
        <v>-56629942</v>
      </c>
      <c r="Q126" s="17">
        <f t="shared" ref="Q126:Q137" si="87">Q112</f>
        <v>-107953</v>
      </c>
      <c r="R126" s="17">
        <f>R123+P126+Q126</f>
        <v>28314971</v>
      </c>
      <c r="S126" s="39">
        <f t="shared" ref="S126:S137" si="88">+Q126/0.38575</f>
        <v>-279852.23590408295</v>
      </c>
    </row>
    <row r="127" spans="1:19" x14ac:dyDescent="0.2">
      <c r="A127" s="9">
        <f t="shared" ref="A127:A137" si="89">A126+1</f>
        <v>99</v>
      </c>
      <c r="B127" s="8" t="str">
        <f t="shared" si="82"/>
        <v>February</v>
      </c>
      <c r="C127" s="9">
        <f t="shared" si="83"/>
        <v>2019</v>
      </c>
      <c r="E127" s="17">
        <f t="shared" ref="E127:E137" si="90">E126+D127</f>
        <v>-123767270.00000003</v>
      </c>
      <c r="G127" s="17">
        <f t="shared" si="84"/>
        <v>343798</v>
      </c>
      <c r="H127" s="17">
        <f t="shared" ref="H127:H137" si="91">H126+G127</f>
        <v>33936190</v>
      </c>
      <c r="J127" s="17">
        <f t="shared" si="85"/>
        <v>-89831080.00000003</v>
      </c>
      <c r="M127" s="17">
        <f t="shared" si="86"/>
        <v>215906</v>
      </c>
      <c r="N127" s="17">
        <f t="shared" ref="N127:N137" si="92">N126+L127+M127</f>
        <v>-56414036</v>
      </c>
      <c r="Q127" s="17">
        <f t="shared" si="87"/>
        <v>-107953</v>
      </c>
      <c r="R127" s="17">
        <f t="shared" ref="R127:R137" si="93">R126+P127+Q127</f>
        <v>28207018</v>
      </c>
      <c r="S127" s="39">
        <f t="shared" si="88"/>
        <v>-279852.23590408295</v>
      </c>
    </row>
    <row r="128" spans="1:19" x14ac:dyDescent="0.2">
      <c r="A128" s="9">
        <f t="shared" si="89"/>
        <v>100</v>
      </c>
      <c r="B128" s="8" t="str">
        <f t="shared" si="82"/>
        <v>March</v>
      </c>
      <c r="C128" s="9">
        <f t="shared" si="83"/>
        <v>2019</v>
      </c>
      <c r="E128" s="17">
        <f t="shared" si="90"/>
        <v>-123767270.00000003</v>
      </c>
      <c r="G128" s="17">
        <f t="shared" si="84"/>
        <v>343798</v>
      </c>
      <c r="H128" s="17">
        <f t="shared" si="91"/>
        <v>34279988</v>
      </c>
      <c r="J128" s="17">
        <f t="shared" si="85"/>
        <v>-89487282.00000003</v>
      </c>
      <c r="M128" s="17">
        <f t="shared" si="86"/>
        <v>215906</v>
      </c>
      <c r="N128" s="17">
        <f t="shared" si="92"/>
        <v>-56198130</v>
      </c>
      <c r="Q128" s="17">
        <f t="shared" si="87"/>
        <v>-107953</v>
      </c>
      <c r="R128" s="17">
        <f t="shared" si="93"/>
        <v>28099065</v>
      </c>
      <c r="S128" s="39">
        <f t="shared" si="88"/>
        <v>-279852.23590408295</v>
      </c>
    </row>
    <row r="129" spans="1:19" x14ac:dyDescent="0.2">
      <c r="A129" s="9">
        <f t="shared" si="89"/>
        <v>101</v>
      </c>
      <c r="B129" s="8" t="str">
        <f t="shared" si="82"/>
        <v>April</v>
      </c>
      <c r="C129" s="9">
        <f t="shared" si="83"/>
        <v>2019</v>
      </c>
      <c r="E129" s="17">
        <f t="shared" si="90"/>
        <v>-123767270.00000003</v>
      </c>
      <c r="G129" s="17">
        <f t="shared" si="84"/>
        <v>343798</v>
      </c>
      <c r="H129" s="17">
        <f t="shared" si="91"/>
        <v>34623786</v>
      </c>
      <c r="J129" s="17">
        <f t="shared" si="85"/>
        <v>-89143484.00000003</v>
      </c>
      <c r="M129" s="17">
        <f t="shared" si="86"/>
        <v>215906</v>
      </c>
      <c r="N129" s="17">
        <f t="shared" si="92"/>
        <v>-55982224</v>
      </c>
      <c r="Q129" s="17">
        <f t="shared" si="87"/>
        <v>-107953</v>
      </c>
      <c r="R129" s="17">
        <f t="shared" si="93"/>
        <v>27991112</v>
      </c>
      <c r="S129" s="39">
        <f t="shared" si="88"/>
        <v>-279852.23590408295</v>
      </c>
    </row>
    <row r="130" spans="1:19" x14ac:dyDescent="0.2">
      <c r="A130" s="9">
        <f t="shared" si="89"/>
        <v>102</v>
      </c>
      <c r="B130" s="8" t="str">
        <f t="shared" si="82"/>
        <v>May</v>
      </c>
      <c r="C130" s="9">
        <f t="shared" si="83"/>
        <v>2019</v>
      </c>
      <c r="E130" s="17">
        <f t="shared" si="90"/>
        <v>-123767270.00000003</v>
      </c>
      <c r="G130" s="17">
        <f t="shared" si="84"/>
        <v>343798</v>
      </c>
      <c r="H130" s="17">
        <f t="shared" si="91"/>
        <v>34967584</v>
      </c>
      <c r="J130" s="17">
        <f t="shared" si="85"/>
        <v>-88799686.00000003</v>
      </c>
      <c r="M130" s="17">
        <f t="shared" si="86"/>
        <v>215906</v>
      </c>
      <c r="N130" s="17">
        <f t="shared" si="92"/>
        <v>-55766318</v>
      </c>
      <c r="Q130" s="17">
        <f t="shared" si="87"/>
        <v>-107953</v>
      </c>
      <c r="R130" s="17">
        <f t="shared" si="93"/>
        <v>27883159</v>
      </c>
      <c r="S130" s="39">
        <f t="shared" si="88"/>
        <v>-279852.23590408295</v>
      </c>
    </row>
    <row r="131" spans="1:19" x14ac:dyDescent="0.2">
      <c r="A131" s="9">
        <f t="shared" si="89"/>
        <v>103</v>
      </c>
      <c r="B131" s="8" t="str">
        <f t="shared" si="82"/>
        <v>June</v>
      </c>
      <c r="C131" s="9">
        <f t="shared" si="83"/>
        <v>2019</v>
      </c>
      <c r="E131" s="17">
        <f t="shared" si="90"/>
        <v>-123767270.00000003</v>
      </c>
      <c r="G131" s="17">
        <f t="shared" si="84"/>
        <v>343798</v>
      </c>
      <c r="H131" s="17">
        <f t="shared" si="91"/>
        <v>35311382</v>
      </c>
      <c r="J131" s="17">
        <f t="shared" si="85"/>
        <v>-88455888.00000003</v>
      </c>
      <c r="M131" s="17">
        <f t="shared" si="86"/>
        <v>215906</v>
      </c>
      <c r="N131" s="17">
        <f t="shared" si="92"/>
        <v>-55550412</v>
      </c>
      <c r="Q131" s="17">
        <f t="shared" si="87"/>
        <v>-107953</v>
      </c>
      <c r="R131" s="17">
        <f t="shared" si="93"/>
        <v>27775206</v>
      </c>
      <c r="S131" s="39">
        <f t="shared" si="88"/>
        <v>-279852.23590408295</v>
      </c>
    </row>
    <row r="132" spans="1:19" x14ac:dyDescent="0.2">
      <c r="A132" s="9">
        <f t="shared" si="89"/>
        <v>104</v>
      </c>
      <c r="B132" s="8" t="str">
        <f t="shared" si="82"/>
        <v>July</v>
      </c>
      <c r="C132" s="9">
        <f t="shared" si="83"/>
        <v>2019</v>
      </c>
      <c r="E132" s="17">
        <f t="shared" si="90"/>
        <v>-123767270.00000003</v>
      </c>
      <c r="G132" s="17">
        <f t="shared" si="84"/>
        <v>343798</v>
      </c>
      <c r="H132" s="17">
        <f t="shared" si="91"/>
        <v>35655180</v>
      </c>
      <c r="J132" s="17">
        <f t="shared" si="85"/>
        <v>-88112090.00000003</v>
      </c>
      <c r="M132" s="17">
        <f t="shared" si="86"/>
        <v>215906</v>
      </c>
      <c r="N132" s="17">
        <f t="shared" si="92"/>
        <v>-55334506</v>
      </c>
      <c r="Q132" s="17">
        <f t="shared" si="87"/>
        <v>-107953</v>
      </c>
      <c r="R132" s="17">
        <f t="shared" si="93"/>
        <v>27667253</v>
      </c>
      <c r="S132" s="39">
        <f t="shared" si="88"/>
        <v>-279852.23590408295</v>
      </c>
    </row>
    <row r="133" spans="1:19" x14ac:dyDescent="0.2">
      <c r="A133" s="9">
        <f t="shared" si="89"/>
        <v>105</v>
      </c>
      <c r="B133" s="8" t="str">
        <f t="shared" si="82"/>
        <v>August</v>
      </c>
      <c r="C133" s="9">
        <f t="shared" si="83"/>
        <v>2019</v>
      </c>
      <c r="E133" s="17">
        <f t="shared" si="90"/>
        <v>-123767270.00000003</v>
      </c>
      <c r="G133" s="17">
        <f t="shared" si="84"/>
        <v>343798</v>
      </c>
      <c r="H133" s="17">
        <f t="shared" si="91"/>
        <v>35998978</v>
      </c>
      <c r="J133" s="17">
        <f t="shared" si="85"/>
        <v>-87768292.00000003</v>
      </c>
      <c r="M133" s="17">
        <f t="shared" si="86"/>
        <v>215906</v>
      </c>
      <c r="N133" s="17">
        <f t="shared" si="92"/>
        <v>-55118600</v>
      </c>
      <c r="Q133" s="17">
        <f t="shared" si="87"/>
        <v>-107953</v>
      </c>
      <c r="R133" s="17">
        <f t="shared" si="93"/>
        <v>27559300</v>
      </c>
      <c r="S133" s="39">
        <f t="shared" si="88"/>
        <v>-279852.23590408295</v>
      </c>
    </row>
    <row r="134" spans="1:19" x14ac:dyDescent="0.2">
      <c r="A134" s="9">
        <f t="shared" si="89"/>
        <v>106</v>
      </c>
      <c r="B134" s="8" t="str">
        <f t="shared" si="82"/>
        <v>September</v>
      </c>
      <c r="C134" s="9">
        <f t="shared" si="83"/>
        <v>2019</v>
      </c>
      <c r="E134" s="17">
        <f t="shared" si="90"/>
        <v>-123767270.00000003</v>
      </c>
      <c r="G134" s="17">
        <f t="shared" si="84"/>
        <v>343798</v>
      </c>
      <c r="H134" s="17">
        <f t="shared" si="91"/>
        <v>36342776</v>
      </c>
      <c r="J134" s="17">
        <f t="shared" si="85"/>
        <v>-87424494.00000003</v>
      </c>
      <c r="M134" s="17">
        <f t="shared" si="86"/>
        <v>215906</v>
      </c>
      <c r="N134" s="17">
        <f t="shared" si="92"/>
        <v>-54902694</v>
      </c>
      <c r="Q134" s="17">
        <f t="shared" si="87"/>
        <v>-107953</v>
      </c>
      <c r="R134" s="17">
        <f t="shared" si="93"/>
        <v>27451347</v>
      </c>
      <c r="S134" s="39">
        <f t="shared" si="88"/>
        <v>-279852.23590408295</v>
      </c>
    </row>
    <row r="135" spans="1:19" x14ac:dyDescent="0.2">
      <c r="A135" s="9">
        <f t="shared" si="89"/>
        <v>107</v>
      </c>
      <c r="B135" s="8" t="str">
        <f t="shared" si="82"/>
        <v>October</v>
      </c>
      <c r="C135" s="9">
        <f t="shared" si="83"/>
        <v>2019</v>
      </c>
      <c r="E135" s="17">
        <f t="shared" si="90"/>
        <v>-123767270.00000003</v>
      </c>
      <c r="G135" s="17">
        <f t="shared" si="84"/>
        <v>343798</v>
      </c>
      <c r="H135" s="17">
        <f t="shared" si="91"/>
        <v>36686574</v>
      </c>
      <c r="J135" s="17">
        <f t="shared" si="85"/>
        <v>-87080696.00000003</v>
      </c>
      <c r="M135" s="17">
        <f t="shared" si="86"/>
        <v>215906</v>
      </c>
      <c r="N135" s="17">
        <f t="shared" si="92"/>
        <v>-54686788</v>
      </c>
      <c r="Q135" s="17">
        <f t="shared" si="87"/>
        <v>-107953</v>
      </c>
      <c r="R135" s="17">
        <f t="shared" si="93"/>
        <v>27343394</v>
      </c>
      <c r="S135" s="39">
        <f t="shared" si="88"/>
        <v>-279852.23590408295</v>
      </c>
    </row>
    <row r="136" spans="1:19" x14ac:dyDescent="0.2">
      <c r="A136" s="9">
        <f t="shared" si="89"/>
        <v>108</v>
      </c>
      <c r="B136" s="8" t="str">
        <f t="shared" si="82"/>
        <v>November</v>
      </c>
      <c r="C136" s="9">
        <f t="shared" si="83"/>
        <v>2019</v>
      </c>
      <c r="E136" s="17">
        <f t="shared" si="90"/>
        <v>-123767270.00000003</v>
      </c>
      <c r="G136" s="17">
        <f t="shared" si="84"/>
        <v>343798</v>
      </c>
      <c r="H136" s="17">
        <f t="shared" si="91"/>
        <v>37030372</v>
      </c>
      <c r="J136" s="17">
        <f t="shared" si="85"/>
        <v>-86736898.00000003</v>
      </c>
      <c r="M136" s="17">
        <f t="shared" si="86"/>
        <v>215906</v>
      </c>
      <c r="N136" s="17">
        <f t="shared" si="92"/>
        <v>-54470882</v>
      </c>
      <c r="Q136" s="17">
        <f t="shared" si="87"/>
        <v>-107953</v>
      </c>
      <c r="R136" s="17">
        <f t="shared" si="93"/>
        <v>27235441</v>
      </c>
      <c r="S136" s="39">
        <f t="shared" si="88"/>
        <v>-279852.23590408295</v>
      </c>
    </row>
    <row r="137" spans="1:19" x14ac:dyDescent="0.2">
      <c r="A137" s="9">
        <f t="shared" si="89"/>
        <v>109</v>
      </c>
      <c r="B137" s="8" t="str">
        <f t="shared" si="82"/>
        <v>December</v>
      </c>
      <c r="C137" s="9">
        <f t="shared" si="83"/>
        <v>2019</v>
      </c>
      <c r="E137" s="17">
        <f t="shared" si="90"/>
        <v>-123767270.00000003</v>
      </c>
      <c r="G137" s="17">
        <f t="shared" si="84"/>
        <v>343798</v>
      </c>
      <c r="H137" s="17">
        <f t="shared" si="91"/>
        <v>37374170</v>
      </c>
      <c r="J137" s="17">
        <f t="shared" si="85"/>
        <v>-86393100.00000003</v>
      </c>
      <c r="M137" s="17">
        <f t="shared" si="86"/>
        <v>215906</v>
      </c>
      <c r="N137" s="17">
        <f t="shared" si="92"/>
        <v>-54254976</v>
      </c>
      <c r="Q137" s="17">
        <f t="shared" si="87"/>
        <v>-107953</v>
      </c>
      <c r="R137" s="17">
        <f t="shared" si="93"/>
        <v>27127488</v>
      </c>
      <c r="S137" s="39">
        <f t="shared" si="88"/>
        <v>-279852.23590408295</v>
      </c>
    </row>
    <row r="138" spans="1:19" ht="12" thickBot="1" x14ac:dyDescent="0.25">
      <c r="D138" s="65">
        <f>SUM(D126:D137)</f>
        <v>0</v>
      </c>
      <c r="G138" s="65">
        <f>SUM(G126:G137)</f>
        <v>4125576</v>
      </c>
      <c r="L138" s="65">
        <f>SUM(L126:L137)</f>
        <v>0</v>
      </c>
      <c r="M138" s="65">
        <f>SUM(M126:M137)</f>
        <v>2590872</v>
      </c>
      <c r="P138" s="65">
        <f>SUM(P126:P137)</f>
        <v>0</v>
      </c>
      <c r="Q138" s="65">
        <f>SUM(Q126:Q137)</f>
        <v>-1295436</v>
      </c>
      <c r="S138" s="65">
        <f>SUM(S126:S137)</f>
        <v>-3358226.8308489961</v>
      </c>
    </row>
    <row r="139" spans="1:19" ht="12" thickTop="1" x14ac:dyDescent="0.2"/>
    <row r="140" spans="1:19" x14ac:dyDescent="0.2">
      <c r="A140" s="9">
        <f>A137+1</f>
        <v>110</v>
      </c>
      <c r="B140" s="8" t="str">
        <f t="shared" ref="B140:B151" si="94">B126</f>
        <v>January</v>
      </c>
      <c r="C140" s="9">
        <f t="shared" ref="C140:C151" si="95">C126+1</f>
        <v>2020</v>
      </c>
      <c r="E140" s="17">
        <f>E137+D140</f>
        <v>-123767270.00000003</v>
      </c>
      <c r="G140" s="17">
        <f t="shared" ref="G140:G151" si="96">G126</f>
        <v>343798</v>
      </c>
      <c r="H140" s="17">
        <f>H137+G140</f>
        <v>37717968</v>
      </c>
      <c r="J140" s="17">
        <f t="shared" ref="J140:J151" si="97">E140+H140</f>
        <v>-86049302.00000003</v>
      </c>
      <c r="M140" s="17">
        <f t="shared" ref="M140:M151" si="98">M126</f>
        <v>215906</v>
      </c>
      <c r="N140" s="17">
        <f>N137+L140+M140</f>
        <v>-54039070</v>
      </c>
      <c r="Q140" s="17">
        <f t="shared" ref="Q140:Q151" si="99">Q126</f>
        <v>-107953</v>
      </c>
      <c r="R140" s="17">
        <f>R137+P140+Q140</f>
        <v>27019535</v>
      </c>
      <c r="S140" s="39">
        <f t="shared" ref="S140:S151" si="100">+Q140/0.38575</f>
        <v>-279852.23590408295</v>
      </c>
    </row>
    <row r="141" spans="1:19" x14ac:dyDescent="0.2">
      <c r="A141" s="9">
        <f t="shared" ref="A141:A151" si="101">A140+1</f>
        <v>111</v>
      </c>
      <c r="B141" s="8" t="str">
        <f t="shared" si="94"/>
        <v>February</v>
      </c>
      <c r="C141" s="9">
        <f t="shared" si="95"/>
        <v>2020</v>
      </c>
      <c r="E141" s="17">
        <f t="shared" ref="E141:E151" si="102">E140+D141</f>
        <v>-123767270.00000003</v>
      </c>
      <c r="G141" s="17">
        <f t="shared" si="96"/>
        <v>343798</v>
      </c>
      <c r="H141" s="17">
        <f t="shared" ref="H141:H151" si="103">H140+G141</f>
        <v>38061766</v>
      </c>
      <c r="J141" s="17">
        <f t="shared" si="97"/>
        <v>-85705504.00000003</v>
      </c>
      <c r="M141" s="17">
        <f t="shared" si="98"/>
        <v>215906</v>
      </c>
      <c r="N141" s="17">
        <f t="shared" ref="N141:N151" si="104">N140+L141+M141</f>
        <v>-53823164</v>
      </c>
      <c r="Q141" s="17">
        <f t="shared" si="99"/>
        <v>-107953</v>
      </c>
      <c r="R141" s="17">
        <f t="shared" ref="R141:R151" si="105">R140+P141+Q141</f>
        <v>26911582</v>
      </c>
      <c r="S141" s="39">
        <f t="shared" si="100"/>
        <v>-279852.23590408295</v>
      </c>
    </row>
    <row r="142" spans="1:19" x14ac:dyDescent="0.2">
      <c r="A142" s="9">
        <f t="shared" si="101"/>
        <v>112</v>
      </c>
      <c r="B142" s="8" t="str">
        <f t="shared" si="94"/>
        <v>March</v>
      </c>
      <c r="C142" s="9">
        <f t="shared" si="95"/>
        <v>2020</v>
      </c>
      <c r="E142" s="17">
        <f t="shared" si="102"/>
        <v>-123767270.00000003</v>
      </c>
      <c r="G142" s="17">
        <f t="shared" si="96"/>
        <v>343798</v>
      </c>
      <c r="H142" s="17">
        <f t="shared" si="103"/>
        <v>38405564</v>
      </c>
      <c r="J142" s="17">
        <f t="shared" si="97"/>
        <v>-85361706.00000003</v>
      </c>
      <c r="M142" s="17">
        <f t="shared" si="98"/>
        <v>215906</v>
      </c>
      <c r="N142" s="17">
        <f t="shared" si="104"/>
        <v>-53607258</v>
      </c>
      <c r="Q142" s="17">
        <f t="shared" si="99"/>
        <v>-107953</v>
      </c>
      <c r="R142" s="17">
        <f t="shared" si="105"/>
        <v>26803629</v>
      </c>
      <c r="S142" s="39">
        <f t="shared" si="100"/>
        <v>-279852.23590408295</v>
      </c>
    </row>
    <row r="143" spans="1:19" x14ac:dyDescent="0.2">
      <c r="A143" s="9">
        <f t="shared" si="101"/>
        <v>113</v>
      </c>
      <c r="B143" s="8" t="str">
        <f t="shared" si="94"/>
        <v>April</v>
      </c>
      <c r="C143" s="9">
        <f t="shared" si="95"/>
        <v>2020</v>
      </c>
      <c r="E143" s="17">
        <f t="shared" si="102"/>
        <v>-123767270.00000003</v>
      </c>
      <c r="G143" s="17">
        <f t="shared" si="96"/>
        <v>343798</v>
      </c>
      <c r="H143" s="17">
        <f t="shared" si="103"/>
        <v>38749362</v>
      </c>
      <c r="J143" s="17">
        <f t="shared" si="97"/>
        <v>-85017908.00000003</v>
      </c>
      <c r="M143" s="17">
        <f t="shared" si="98"/>
        <v>215906</v>
      </c>
      <c r="N143" s="17">
        <f t="shared" si="104"/>
        <v>-53391352</v>
      </c>
      <c r="Q143" s="17">
        <f t="shared" si="99"/>
        <v>-107953</v>
      </c>
      <c r="R143" s="17">
        <f t="shared" si="105"/>
        <v>26695676</v>
      </c>
      <c r="S143" s="39">
        <f t="shared" si="100"/>
        <v>-279852.23590408295</v>
      </c>
    </row>
    <row r="144" spans="1:19" x14ac:dyDescent="0.2">
      <c r="A144" s="9">
        <f t="shared" si="101"/>
        <v>114</v>
      </c>
      <c r="B144" s="8" t="str">
        <f t="shared" si="94"/>
        <v>May</v>
      </c>
      <c r="C144" s="9">
        <f t="shared" si="95"/>
        <v>2020</v>
      </c>
      <c r="E144" s="17">
        <f t="shared" si="102"/>
        <v>-123767270.00000003</v>
      </c>
      <c r="G144" s="17">
        <f t="shared" si="96"/>
        <v>343798</v>
      </c>
      <c r="H144" s="17">
        <f t="shared" si="103"/>
        <v>39093160</v>
      </c>
      <c r="J144" s="17">
        <f t="shared" si="97"/>
        <v>-84674110.00000003</v>
      </c>
      <c r="M144" s="17">
        <f t="shared" si="98"/>
        <v>215906</v>
      </c>
      <c r="N144" s="17">
        <f t="shared" si="104"/>
        <v>-53175446</v>
      </c>
      <c r="Q144" s="17">
        <f t="shared" si="99"/>
        <v>-107953</v>
      </c>
      <c r="R144" s="17">
        <f t="shared" si="105"/>
        <v>26587723</v>
      </c>
      <c r="S144" s="39">
        <f t="shared" si="100"/>
        <v>-279852.23590408295</v>
      </c>
    </row>
    <row r="145" spans="1:19" x14ac:dyDescent="0.2">
      <c r="A145" s="9">
        <f t="shared" si="101"/>
        <v>115</v>
      </c>
      <c r="B145" s="8" t="str">
        <f t="shared" si="94"/>
        <v>June</v>
      </c>
      <c r="C145" s="9">
        <f t="shared" si="95"/>
        <v>2020</v>
      </c>
      <c r="E145" s="17">
        <f t="shared" si="102"/>
        <v>-123767270.00000003</v>
      </c>
      <c r="G145" s="17">
        <f t="shared" si="96"/>
        <v>343798</v>
      </c>
      <c r="H145" s="17">
        <f t="shared" si="103"/>
        <v>39436958</v>
      </c>
      <c r="J145" s="17">
        <f t="shared" si="97"/>
        <v>-84330312.00000003</v>
      </c>
      <c r="M145" s="17">
        <f t="shared" si="98"/>
        <v>215906</v>
      </c>
      <c r="N145" s="17">
        <f t="shared" si="104"/>
        <v>-52959540</v>
      </c>
      <c r="Q145" s="17">
        <f t="shared" si="99"/>
        <v>-107953</v>
      </c>
      <c r="R145" s="17">
        <f t="shared" si="105"/>
        <v>26479770</v>
      </c>
      <c r="S145" s="39">
        <f t="shared" si="100"/>
        <v>-279852.23590408295</v>
      </c>
    </row>
    <row r="146" spans="1:19" x14ac:dyDescent="0.2">
      <c r="A146" s="9">
        <f t="shared" si="101"/>
        <v>116</v>
      </c>
      <c r="B146" s="8" t="str">
        <f t="shared" si="94"/>
        <v>July</v>
      </c>
      <c r="C146" s="9">
        <f t="shared" si="95"/>
        <v>2020</v>
      </c>
      <c r="E146" s="17">
        <f t="shared" si="102"/>
        <v>-123767270.00000003</v>
      </c>
      <c r="G146" s="17">
        <f t="shared" si="96"/>
        <v>343798</v>
      </c>
      <c r="H146" s="17">
        <f t="shared" si="103"/>
        <v>39780756</v>
      </c>
      <c r="J146" s="17">
        <f t="shared" si="97"/>
        <v>-83986514.00000003</v>
      </c>
      <c r="M146" s="17">
        <f t="shared" si="98"/>
        <v>215906</v>
      </c>
      <c r="N146" s="17">
        <f t="shared" si="104"/>
        <v>-52743634</v>
      </c>
      <c r="Q146" s="17">
        <f t="shared" si="99"/>
        <v>-107953</v>
      </c>
      <c r="R146" s="17">
        <f t="shared" si="105"/>
        <v>26371817</v>
      </c>
      <c r="S146" s="39">
        <f t="shared" si="100"/>
        <v>-279852.23590408295</v>
      </c>
    </row>
    <row r="147" spans="1:19" x14ac:dyDescent="0.2">
      <c r="A147" s="9">
        <f t="shared" si="101"/>
        <v>117</v>
      </c>
      <c r="B147" s="8" t="str">
        <f t="shared" si="94"/>
        <v>August</v>
      </c>
      <c r="C147" s="9">
        <f t="shared" si="95"/>
        <v>2020</v>
      </c>
      <c r="E147" s="17">
        <f t="shared" si="102"/>
        <v>-123767270.00000003</v>
      </c>
      <c r="G147" s="17">
        <f t="shared" si="96"/>
        <v>343798</v>
      </c>
      <c r="H147" s="17">
        <f t="shared" si="103"/>
        <v>40124554</v>
      </c>
      <c r="J147" s="17">
        <f t="shared" si="97"/>
        <v>-83642716.00000003</v>
      </c>
      <c r="M147" s="17">
        <f t="shared" si="98"/>
        <v>215906</v>
      </c>
      <c r="N147" s="17">
        <f t="shared" si="104"/>
        <v>-52527728</v>
      </c>
      <c r="Q147" s="17">
        <f t="shared" si="99"/>
        <v>-107953</v>
      </c>
      <c r="R147" s="17">
        <f t="shared" si="105"/>
        <v>26263864</v>
      </c>
      <c r="S147" s="39">
        <f t="shared" si="100"/>
        <v>-279852.23590408295</v>
      </c>
    </row>
    <row r="148" spans="1:19" x14ac:dyDescent="0.2">
      <c r="A148" s="9">
        <f t="shared" si="101"/>
        <v>118</v>
      </c>
      <c r="B148" s="8" t="str">
        <f t="shared" si="94"/>
        <v>September</v>
      </c>
      <c r="C148" s="9">
        <f t="shared" si="95"/>
        <v>2020</v>
      </c>
      <c r="E148" s="17">
        <f t="shared" si="102"/>
        <v>-123767270.00000003</v>
      </c>
      <c r="G148" s="17">
        <f t="shared" si="96"/>
        <v>343798</v>
      </c>
      <c r="H148" s="17">
        <f t="shared" si="103"/>
        <v>40468352</v>
      </c>
      <c r="J148" s="17">
        <f t="shared" si="97"/>
        <v>-83298918.00000003</v>
      </c>
      <c r="M148" s="17">
        <f t="shared" si="98"/>
        <v>215906</v>
      </c>
      <c r="N148" s="17">
        <f t="shared" si="104"/>
        <v>-52311822</v>
      </c>
      <c r="Q148" s="17">
        <f t="shared" si="99"/>
        <v>-107953</v>
      </c>
      <c r="R148" s="17">
        <f t="shared" si="105"/>
        <v>26155911</v>
      </c>
      <c r="S148" s="39">
        <f t="shared" si="100"/>
        <v>-279852.23590408295</v>
      </c>
    </row>
    <row r="149" spans="1:19" x14ac:dyDescent="0.2">
      <c r="A149" s="9">
        <f t="shared" si="101"/>
        <v>119</v>
      </c>
      <c r="B149" s="8" t="str">
        <f t="shared" si="94"/>
        <v>October</v>
      </c>
      <c r="C149" s="9">
        <f t="shared" si="95"/>
        <v>2020</v>
      </c>
      <c r="E149" s="17">
        <f t="shared" si="102"/>
        <v>-123767270.00000003</v>
      </c>
      <c r="G149" s="17">
        <f t="shared" si="96"/>
        <v>343798</v>
      </c>
      <c r="H149" s="17">
        <f t="shared" si="103"/>
        <v>40812150</v>
      </c>
      <c r="J149" s="17">
        <f t="shared" si="97"/>
        <v>-82955120.00000003</v>
      </c>
      <c r="M149" s="17">
        <f t="shared" si="98"/>
        <v>215906</v>
      </c>
      <c r="N149" s="17">
        <f t="shared" si="104"/>
        <v>-52095916</v>
      </c>
      <c r="Q149" s="17">
        <f t="shared" si="99"/>
        <v>-107953</v>
      </c>
      <c r="R149" s="17">
        <f t="shared" si="105"/>
        <v>26047958</v>
      </c>
      <c r="S149" s="39">
        <f t="shared" si="100"/>
        <v>-279852.23590408295</v>
      </c>
    </row>
    <row r="150" spans="1:19" x14ac:dyDescent="0.2">
      <c r="A150" s="9">
        <f t="shared" si="101"/>
        <v>120</v>
      </c>
      <c r="B150" s="8" t="str">
        <f t="shared" si="94"/>
        <v>November</v>
      </c>
      <c r="C150" s="9">
        <f t="shared" si="95"/>
        <v>2020</v>
      </c>
      <c r="E150" s="17">
        <f t="shared" si="102"/>
        <v>-123767270.00000003</v>
      </c>
      <c r="G150" s="17">
        <f t="shared" si="96"/>
        <v>343798</v>
      </c>
      <c r="H150" s="17">
        <f t="shared" si="103"/>
        <v>41155948</v>
      </c>
      <c r="J150" s="17">
        <f t="shared" si="97"/>
        <v>-82611322.00000003</v>
      </c>
      <c r="M150" s="17">
        <f t="shared" si="98"/>
        <v>215906</v>
      </c>
      <c r="N150" s="17">
        <f t="shared" si="104"/>
        <v>-51880010</v>
      </c>
      <c r="Q150" s="17">
        <f t="shared" si="99"/>
        <v>-107953</v>
      </c>
      <c r="R150" s="17">
        <f t="shared" si="105"/>
        <v>25940005</v>
      </c>
      <c r="S150" s="39">
        <f t="shared" si="100"/>
        <v>-279852.23590408295</v>
      </c>
    </row>
    <row r="151" spans="1:19" x14ac:dyDescent="0.2">
      <c r="A151" s="9">
        <f t="shared" si="101"/>
        <v>121</v>
      </c>
      <c r="B151" s="8" t="str">
        <f t="shared" si="94"/>
        <v>December</v>
      </c>
      <c r="C151" s="9">
        <f t="shared" si="95"/>
        <v>2020</v>
      </c>
      <c r="E151" s="17">
        <f t="shared" si="102"/>
        <v>-123767270.00000003</v>
      </c>
      <c r="G151" s="17">
        <f t="shared" si="96"/>
        <v>343798</v>
      </c>
      <c r="H151" s="17">
        <f t="shared" si="103"/>
        <v>41499746</v>
      </c>
      <c r="J151" s="17">
        <f t="shared" si="97"/>
        <v>-82267524.00000003</v>
      </c>
      <c r="M151" s="17">
        <f t="shared" si="98"/>
        <v>215906</v>
      </c>
      <c r="N151" s="17">
        <f t="shared" si="104"/>
        <v>-51664104</v>
      </c>
      <c r="Q151" s="17">
        <f t="shared" si="99"/>
        <v>-107953</v>
      </c>
      <c r="R151" s="17">
        <f t="shared" si="105"/>
        <v>25832052</v>
      </c>
      <c r="S151" s="39">
        <f t="shared" si="100"/>
        <v>-279852.23590408295</v>
      </c>
    </row>
    <row r="152" spans="1:19" ht="12" thickBot="1" x14ac:dyDescent="0.25">
      <c r="D152" s="65">
        <f>SUM(D140:D151)</f>
        <v>0</v>
      </c>
      <c r="G152" s="65">
        <f>SUM(G140:G151)</f>
        <v>4125576</v>
      </c>
      <c r="L152" s="65">
        <f>SUM(L140:L151)</f>
        <v>0</v>
      </c>
      <c r="M152" s="65">
        <f>SUM(M140:M151)</f>
        <v>2590872</v>
      </c>
      <c r="P152" s="65">
        <f>SUM(P140:P151)</f>
        <v>0</v>
      </c>
      <c r="Q152" s="65">
        <f>SUM(Q140:Q151)</f>
        <v>-1295436</v>
      </c>
      <c r="S152" s="65">
        <f>SUM(S140:S151)</f>
        <v>-3358226.8308489961</v>
      </c>
    </row>
    <row r="153" spans="1:19" ht="12" thickTop="1" x14ac:dyDescent="0.2"/>
    <row r="154" spans="1:19" x14ac:dyDescent="0.2">
      <c r="A154" s="9">
        <f>A151+1</f>
        <v>122</v>
      </c>
      <c r="B154" s="8" t="str">
        <f t="shared" ref="B154:B165" si="106">B140</f>
        <v>January</v>
      </c>
      <c r="C154" s="9">
        <f t="shared" ref="C154:C165" si="107">C140+1</f>
        <v>2021</v>
      </c>
      <c r="E154" s="17">
        <f>E151+D154</f>
        <v>-123767270.00000003</v>
      </c>
      <c r="G154" s="17">
        <f t="shared" ref="G154:G165" si="108">G140</f>
        <v>343798</v>
      </c>
      <c r="H154" s="17">
        <f>H151+G154</f>
        <v>41843544</v>
      </c>
      <c r="J154" s="17">
        <f t="shared" ref="J154:J165" si="109">E154+H154</f>
        <v>-81923726.00000003</v>
      </c>
      <c r="M154" s="17">
        <f t="shared" ref="M154:M165" si="110">M140</f>
        <v>215906</v>
      </c>
      <c r="N154" s="17">
        <f>N151+L154+M154</f>
        <v>-51448198</v>
      </c>
      <c r="Q154" s="17">
        <f t="shared" ref="Q154:Q165" si="111">Q140</f>
        <v>-107953</v>
      </c>
      <c r="R154" s="17">
        <f>R151+P154+Q154</f>
        <v>25724099</v>
      </c>
    </row>
    <row r="155" spans="1:19" x14ac:dyDescent="0.2">
      <c r="A155" s="9">
        <f t="shared" ref="A155:A165" si="112">A154+1</f>
        <v>123</v>
      </c>
      <c r="B155" s="8" t="str">
        <f t="shared" si="106"/>
        <v>February</v>
      </c>
      <c r="C155" s="9">
        <f t="shared" si="107"/>
        <v>2021</v>
      </c>
      <c r="E155" s="17">
        <f t="shared" ref="E155:E165" si="113">E154+D155</f>
        <v>-123767270.00000003</v>
      </c>
      <c r="G155" s="17">
        <f t="shared" si="108"/>
        <v>343798</v>
      </c>
      <c r="H155" s="17">
        <f t="shared" ref="H155:H165" si="114">H154+G155</f>
        <v>42187342</v>
      </c>
      <c r="J155" s="17">
        <f t="shared" si="109"/>
        <v>-81579928.00000003</v>
      </c>
      <c r="M155" s="17">
        <f t="shared" si="110"/>
        <v>215906</v>
      </c>
      <c r="N155" s="17">
        <f t="shared" ref="N155:N165" si="115">N154+L155+M155</f>
        <v>-51232292</v>
      </c>
      <c r="Q155" s="17">
        <f t="shared" si="111"/>
        <v>-107953</v>
      </c>
      <c r="R155" s="17">
        <f t="shared" ref="R155:R165" si="116">R154+P155+Q155</f>
        <v>25616146</v>
      </c>
    </row>
    <row r="156" spans="1:19" x14ac:dyDescent="0.2">
      <c r="A156" s="9">
        <f t="shared" si="112"/>
        <v>124</v>
      </c>
      <c r="B156" s="8" t="str">
        <f t="shared" si="106"/>
        <v>March</v>
      </c>
      <c r="C156" s="9">
        <f t="shared" si="107"/>
        <v>2021</v>
      </c>
      <c r="E156" s="17">
        <f t="shared" si="113"/>
        <v>-123767270.00000003</v>
      </c>
      <c r="G156" s="17">
        <f t="shared" si="108"/>
        <v>343798</v>
      </c>
      <c r="H156" s="17">
        <f t="shared" si="114"/>
        <v>42531140</v>
      </c>
      <c r="J156" s="17">
        <f t="shared" si="109"/>
        <v>-81236130.00000003</v>
      </c>
      <c r="M156" s="17">
        <f t="shared" si="110"/>
        <v>215906</v>
      </c>
      <c r="N156" s="17">
        <f t="shared" si="115"/>
        <v>-51016386</v>
      </c>
      <c r="Q156" s="17">
        <f t="shared" si="111"/>
        <v>-107953</v>
      </c>
      <c r="R156" s="17">
        <f t="shared" si="116"/>
        <v>25508193</v>
      </c>
    </row>
    <row r="157" spans="1:19" x14ac:dyDescent="0.2">
      <c r="A157" s="9">
        <f t="shared" si="112"/>
        <v>125</v>
      </c>
      <c r="B157" s="8" t="str">
        <f t="shared" si="106"/>
        <v>April</v>
      </c>
      <c r="C157" s="9">
        <f t="shared" si="107"/>
        <v>2021</v>
      </c>
      <c r="E157" s="17">
        <f t="shared" si="113"/>
        <v>-123767270.00000003</v>
      </c>
      <c r="G157" s="17">
        <f t="shared" si="108"/>
        <v>343798</v>
      </c>
      <c r="H157" s="17">
        <f t="shared" si="114"/>
        <v>42874938</v>
      </c>
      <c r="J157" s="17">
        <f t="shared" si="109"/>
        <v>-80892332.00000003</v>
      </c>
      <c r="M157" s="17">
        <f t="shared" si="110"/>
        <v>215906</v>
      </c>
      <c r="N157" s="17">
        <f t="shared" si="115"/>
        <v>-50800480</v>
      </c>
      <c r="Q157" s="17">
        <f t="shared" si="111"/>
        <v>-107953</v>
      </c>
      <c r="R157" s="17">
        <f t="shared" si="116"/>
        <v>25400240</v>
      </c>
    </row>
    <row r="158" spans="1:19" x14ac:dyDescent="0.2">
      <c r="A158" s="9">
        <f t="shared" si="112"/>
        <v>126</v>
      </c>
      <c r="B158" s="8" t="str">
        <f t="shared" si="106"/>
        <v>May</v>
      </c>
      <c r="C158" s="9">
        <f t="shared" si="107"/>
        <v>2021</v>
      </c>
      <c r="E158" s="17">
        <f t="shared" si="113"/>
        <v>-123767270.00000003</v>
      </c>
      <c r="G158" s="17">
        <f t="shared" si="108"/>
        <v>343798</v>
      </c>
      <c r="H158" s="17">
        <f t="shared" si="114"/>
        <v>43218736</v>
      </c>
      <c r="J158" s="17">
        <f t="shared" si="109"/>
        <v>-80548534.00000003</v>
      </c>
      <c r="M158" s="17">
        <f t="shared" si="110"/>
        <v>215906</v>
      </c>
      <c r="N158" s="17">
        <f t="shared" si="115"/>
        <v>-50584574</v>
      </c>
      <c r="Q158" s="17">
        <f t="shared" si="111"/>
        <v>-107953</v>
      </c>
      <c r="R158" s="17">
        <f t="shared" si="116"/>
        <v>25292287</v>
      </c>
    </row>
    <row r="159" spans="1:19" x14ac:dyDescent="0.2">
      <c r="A159" s="9">
        <f t="shared" si="112"/>
        <v>127</v>
      </c>
      <c r="B159" s="8" t="str">
        <f t="shared" si="106"/>
        <v>June</v>
      </c>
      <c r="C159" s="9">
        <f t="shared" si="107"/>
        <v>2021</v>
      </c>
      <c r="E159" s="17">
        <f t="shared" si="113"/>
        <v>-123767270.00000003</v>
      </c>
      <c r="G159" s="17">
        <f t="shared" si="108"/>
        <v>343798</v>
      </c>
      <c r="H159" s="17">
        <f t="shared" si="114"/>
        <v>43562534</v>
      </c>
      <c r="J159" s="17">
        <f t="shared" si="109"/>
        <v>-80204736.00000003</v>
      </c>
      <c r="M159" s="17">
        <f t="shared" si="110"/>
        <v>215906</v>
      </c>
      <c r="N159" s="17">
        <f t="shared" si="115"/>
        <v>-50368668</v>
      </c>
      <c r="Q159" s="17">
        <f t="shared" si="111"/>
        <v>-107953</v>
      </c>
      <c r="R159" s="17">
        <f t="shared" si="116"/>
        <v>25184334</v>
      </c>
    </row>
    <row r="160" spans="1:19" x14ac:dyDescent="0.2">
      <c r="A160" s="9">
        <f t="shared" si="112"/>
        <v>128</v>
      </c>
      <c r="B160" s="8" t="str">
        <f t="shared" si="106"/>
        <v>July</v>
      </c>
      <c r="C160" s="9">
        <f t="shared" si="107"/>
        <v>2021</v>
      </c>
      <c r="E160" s="17">
        <f t="shared" si="113"/>
        <v>-123767270.00000003</v>
      </c>
      <c r="G160" s="17">
        <f t="shared" si="108"/>
        <v>343798</v>
      </c>
      <c r="H160" s="17">
        <f t="shared" si="114"/>
        <v>43906332</v>
      </c>
      <c r="J160" s="17">
        <f t="shared" si="109"/>
        <v>-79860938.00000003</v>
      </c>
      <c r="M160" s="17">
        <f t="shared" si="110"/>
        <v>215906</v>
      </c>
      <c r="N160" s="17">
        <f t="shared" si="115"/>
        <v>-50152762</v>
      </c>
      <c r="Q160" s="17">
        <f t="shared" si="111"/>
        <v>-107953</v>
      </c>
      <c r="R160" s="17">
        <f t="shared" si="116"/>
        <v>25076381</v>
      </c>
    </row>
    <row r="161" spans="1:18" x14ac:dyDescent="0.2">
      <c r="A161" s="9">
        <f t="shared" si="112"/>
        <v>129</v>
      </c>
      <c r="B161" s="8" t="str">
        <f t="shared" si="106"/>
        <v>August</v>
      </c>
      <c r="C161" s="9">
        <f t="shared" si="107"/>
        <v>2021</v>
      </c>
      <c r="E161" s="17">
        <f t="shared" si="113"/>
        <v>-123767270.00000003</v>
      </c>
      <c r="G161" s="17">
        <f t="shared" si="108"/>
        <v>343798</v>
      </c>
      <c r="H161" s="17">
        <f t="shared" si="114"/>
        <v>44250130</v>
      </c>
      <c r="J161" s="17">
        <f t="shared" si="109"/>
        <v>-79517140.00000003</v>
      </c>
      <c r="M161" s="17">
        <f t="shared" si="110"/>
        <v>215906</v>
      </c>
      <c r="N161" s="17">
        <f t="shared" si="115"/>
        <v>-49936856</v>
      </c>
      <c r="Q161" s="17">
        <f t="shared" si="111"/>
        <v>-107953</v>
      </c>
      <c r="R161" s="17">
        <f t="shared" si="116"/>
        <v>24968428</v>
      </c>
    </row>
    <row r="162" spans="1:18" x14ac:dyDescent="0.2">
      <c r="A162" s="9">
        <f t="shared" si="112"/>
        <v>130</v>
      </c>
      <c r="B162" s="8" t="str">
        <f t="shared" si="106"/>
        <v>September</v>
      </c>
      <c r="C162" s="9">
        <f t="shared" si="107"/>
        <v>2021</v>
      </c>
      <c r="E162" s="17">
        <f t="shared" si="113"/>
        <v>-123767270.00000003</v>
      </c>
      <c r="G162" s="17">
        <f t="shared" si="108"/>
        <v>343798</v>
      </c>
      <c r="H162" s="17">
        <f t="shared" si="114"/>
        <v>44593928</v>
      </c>
      <c r="J162" s="17">
        <f t="shared" si="109"/>
        <v>-79173342.00000003</v>
      </c>
      <c r="M162" s="17">
        <f t="shared" si="110"/>
        <v>215906</v>
      </c>
      <c r="N162" s="17">
        <f t="shared" si="115"/>
        <v>-49720950</v>
      </c>
      <c r="Q162" s="17">
        <f t="shared" si="111"/>
        <v>-107953</v>
      </c>
      <c r="R162" s="17">
        <f t="shared" si="116"/>
        <v>24860475</v>
      </c>
    </row>
    <row r="163" spans="1:18" x14ac:dyDescent="0.2">
      <c r="A163" s="9">
        <f t="shared" si="112"/>
        <v>131</v>
      </c>
      <c r="B163" s="8" t="str">
        <f t="shared" si="106"/>
        <v>October</v>
      </c>
      <c r="C163" s="9">
        <f t="shared" si="107"/>
        <v>2021</v>
      </c>
      <c r="E163" s="17">
        <f t="shared" si="113"/>
        <v>-123767270.00000003</v>
      </c>
      <c r="G163" s="17">
        <f t="shared" si="108"/>
        <v>343798</v>
      </c>
      <c r="H163" s="17">
        <f t="shared" si="114"/>
        <v>44937726</v>
      </c>
      <c r="J163" s="17">
        <f t="shared" si="109"/>
        <v>-78829544.00000003</v>
      </c>
      <c r="M163" s="17">
        <f t="shared" si="110"/>
        <v>215906</v>
      </c>
      <c r="N163" s="17">
        <f t="shared" si="115"/>
        <v>-49505044</v>
      </c>
      <c r="Q163" s="17">
        <f t="shared" si="111"/>
        <v>-107953</v>
      </c>
      <c r="R163" s="17">
        <f t="shared" si="116"/>
        <v>24752522</v>
      </c>
    </row>
    <row r="164" spans="1:18" x14ac:dyDescent="0.2">
      <c r="A164" s="9">
        <f t="shared" si="112"/>
        <v>132</v>
      </c>
      <c r="B164" s="8" t="str">
        <f t="shared" si="106"/>
        <v>November</v>
      </c>
      <c r="C164" s="9">
        <f t="shared" si="107"/>
        <v>2021</v>
      </c>
      <c r="E164" s="17">
        <f t="shared" si="113"/>
        <v>-123767270.00000003</v>
      </c>
      <c r="G164" s="17">
        <f t="shared" si="108"/>
        <v>343798</v>
      </c>
      <c r="H164" s="17">
        <f t="shared" si="114"/>
        <v>45281524</v>
      </c>
      <c r="J164" s="17">
        <f t="shared" si="109"/>
        <v>-78485746.00000003</v>
      </c>
      <c r="M164" s="17">
        <f t="shared" si="110"/>
        <v>215906</v>
      </c>
      <c r="N164" s="17">
        <f t="shared" si="115"/>
        <v>-49289138</v>
      </c>
      <c r="Q164" s="17">
        <f t="shared" si="111"/>
        <v>-107953</v>
      </c>
      <c r="R164" s="17">
        <f t="shared" si="116"/>
        <v>24644569</v>
      </c>
    </row>
    <row r="165" spans="1:18" x14ac:dyDescent="0.2">
      <c r="A165" s="9">
        <f t="shared" si="112"/>
        <v>133</v>
      </c>
      <c r="B165" s="8" t="str">
        <f t="shared" si="106"/>
        <v>December</v>
      </c>
      <c r="C165" s="9">
        <f t="shared" si="107"/>
        <v>2021</v>
      </c>
      <c r="E165" s="17">
        <f t="shared" si="113"/>
        <v>-123767270.00000003</v>
      </c>
      <c r="G165" s="17">
        <f t="shared" si="108"/>
        <v>343798</v>
      </c>
      <c r="H165" s="17">
        <f t="shared" si="114"/>
        <v>45625322</v>
      </c>
      <c r="J165" s="17">
        <f t="shared" si="109"/>
        <v>-78141948.00000003</v>
      </c>
      <c r="M165" s="17">
        <f t="shared" si="110"/>
        <v>215906</v>
      </c>
      <c r="N165" s="17">
        <f t="shared" si="115"/>
        <v>-49073232</v>
      </c>
      <c r="Q165" s="17">
        <f t="shared" si="111"/>
        <v>-107953</v>
      </c>
      <c r="R165" s="17">
        <f t="shared" si="116"/>
        <v>24536616</v>
      </c>
    </row>
    <row r="166" spans="1:18" ht="12" thickBot="1" x14ac:dyDescent="0.25">
      <c r="D166" s="65">
        <f>SUM(D154:D165)</f>
        <v>0</v>
      </c>
      <c r="G166" s="65">
        <f>SUM(G154:G165)</f>
        <v>4125576</v>
      </c>
      <c r="L166" s="65">
        <f>SUM(L154:L165)</f>
        <v>0</v>
      </c>
      <c r="M166" s="65">
        <f>SUM(M154:M165)</f>
        <v>2590872</v>
      </c>
      <c r="P166" s="65">
        <f>SUM(P154:P165)</f>
        <v>0</v>
      </c>
      <c r="Q166" s="65">
        <f>SUM(Q154:Q165)</f>
        <v>-1295436</v>
      </c>
    </row>
    <row r="167" spans="1:18" ht="12" thickTop="1" x14ac:dyDescent="0.2"/>
    <row r="168" spans="1:18" x14ac:dyDescent="0.2">
      <c r="A168" s="9">
        <f>A165+1</f>
        <v>134</v>
      </c>
      <c r="B168" s="8" t="str">
        <f t="shared" ref="B168:B179" si="117">B154</f>
        <v>January</v>
      </c>
      <c r="C168" s="9">
        <f t="shared" ref="C168:C179" si="118">C154+1</f>
        <v>2022</v>
      </c>
      <c r="E168" s="17">
        <f>E165+D168</f>
        <v>-123767270.00000003</v>
      </c>
      <c r="G168" s="17">
        <f t="shared" ref="G168:G179" si="119">G154</f>
        <v>343798</v>
      </c>
      <c r="H168" s="17">
        <f>H165+G168</f>
        <v>45969120</v>
      </c>
      <c r="J168" s="17">
        <f t="shared" ref="J168:J179" si="120">E168+H168</f>
        <v>-77798150.00000003</v>
      </c>
      <c r="M168" s="17">
        <f t="shared" ref="M168:M179" si="121">M154</f>
        <v>215906</v>
      </c>
      <c r="N168" s="17">
        <f>N165+L168+M168</f>
        <v>-48857326</v>
      </c>
      <c r="Q168" s="17">
        <f t="shared" ref="Q168:Q179" si="122">Q154</f>
        <v>-107953</v>
      </c>
      <c r="R168" s="17">
        <f>R165+P168+Q168</f>
        <v>24428663</v>
      </c>
    </row>
    <row r="169" spans="1:18" x14ac:dyDescent="0.2">
      <c r="A169" s="9">
        <f t="shared" ref="A169:A179" si="123">A168+1</f>
        <v>135</v>
      </c>
      <c r="B169" s="8" t="str">
        <f t="shared" si="117"/>
        <v>February</v>
      </c>
      <c r="C169" s="9">
        <f t="shared" si="118"/>
        <v>2022</v>
      </c>
      <c r="E169" s="17">
        <f t="shared" ref="E169:E179" si="124">E168+D169</f>
        <v>-123767270.00000003</v>
      </c>
      <c r="G169" s="17">
        <f t="shared" si="119"/>
        <v>343798</v>
      </c>
      <c r="H169" s="17">
        <f t="shared" ref="H169:H179" si="125">H168+G169</f>
        <v>46312918</v>
      </c>
      <c r="J169" s="17">
        <f t="shared" si="120"/>
        <v>-77454352.00000003</v>
      </c>
      <c r="M169" s="17">
        <f t="shared" si="121"/>
        <v>215906</v>
      </c>
      <c r="N169" s="17">
        <f t="shared" ref="N169:N179" si="126">N168+L169+M169</f>
        <v>-48641420</v>
      </c>
      <c r="Q169" s="17">
        <f t="shared" si="122"/>
        <v>-107953</v>
      </c>
      <c r="R169" s="17">
        <f t="shared" ref="R169:R179" si="127">R168+P169+Q169</f>
        <v>24320710</v>
      </c>
    </row>
    <row r="170" spans="1:18" x14ac:dyDescent="0.2">
      <c r="A170" s="9">
        <f t="shared" si="123"/>
        <v>136</v>
      </c>
      <c r="B170" s="8" t="str">
        <f t="shared" si="117"/>
        <v>March</v>
      </c>
      <c r="C170" s="9">
        <f t="shared" si="118"/>
        <v>2022</v>
      </c>
      <c r="E170" s="17">
        <f t="shared" si="124"/>
        <v>-123767270.00000003</v>
      </c>
      <c r="G170" s="17">
        <f t="shared" si="119"/>
        <v>343798</v>
      </c>
      <c r="H170" s="17">
        <f t="shared" si="125"/>
        <v>46656716</v>
      </c>
      <c r="J170" s="17">
        <f t="shared" si="120"/>
        <v>-77110554.00000003</v>
      </c>
      <c r="M170" s="17">
        <f t="shared" si="121"/>
        <v>215906</v>
      </c>
      <c r="N170" s="17">
        <f t="shared" si="126"/>
        <v>-48425514</v>
      </c>
      <c r="Q170" s="17">
        <f t="shared" si="122"/>
        <v>-107953</v>
      </c>
      <c r="R170" s="17">
        <f t="shared" si="127"/>
        <v>24212757</v>
      </c>
    </row>
    <row r="171" spans="1:18" x14ac:dyDescent="0.2">
      <c r="A171" s="9">
        <f t="shared" si="123"/>
        <v>137</v>
      </c>
      <c r="B171" s="8" t="str">
        <f t="shared" si="117"/>
        <v>April</v>
      </c>
      <c r="C171" s="9">
        <f t="shared" si="118"/>
        <v>2022</v>
      </c>
      <c r="E171" s="17">
        <f t="shared" si="124"/>
        <v>-123767270.00000003</v>
      </c>
      <c r="G171" s="17">
        <f t="shared" si="119"/>
        <v>343798</v>
      </c>
      <c r="H171" s="17">
        <f t="shared" si="125"/>
        <v>47000514</v>
      </c>
      <c r="J171" s="17">
        <f t="shared" si="120"/>
        <v>-76766756.00000003</v>
      </c>
      <c r="M171" s="17">
        <f t="shared" si="121"/>
        <v>215906</v>
      </c>
      <c r="N171" s="17">
        <f t="shared" si="126"/>
        <v>-48209608</v>
      </c>
      <c r="Q171" s="17">
        <f t="shared" si="122"/>
        <v>-107953</v>
      </c>
      <c r="R171" s="17">
        <f t="shared" si="127"/>
        <v>24104804</v>
      </c>
    </row>
    <row r="172" spans="1:18" x14ac:dyDescent="0.2">
      <c r="A172" s="9">
        <f t="shared" si="123"/>
        <v>138</v>
      </c>
      <c r="B172" s="8" t="str">
        <f t="shared" si="117"/>
        <v>May</v>
      </c>
      <c r="C172" s="9">
        <f t="shared" si="118"/>
        <v>2022</v>
      </c>
      <c r="E172" s="17">
        <f t="shared" si="124"/>
        <v>-123767270.00000003</v>
      </c>
      <c r="G172" s="17">
        <f t="shared" si="119"/>
        <v>343798</v>
      </c>
      <c r="H172" s="17">
        <f t="shared" si="125"/>
        <v>47344312</v>
      </c>
      <c r="J172" s="17">
        <f t="shared" si="120"/>
        <v>-76422958.00000003</v>
      </c>
      <c r="M172" s="17">
        <f t="shared" si="121"/>
        <v>215906</v>
      </c>
      <c r="N172" s="17">
        <f t="shared" si="126"/>
        <v>-47993702</v>
      </c>
      <c r="Q172" s="17">
        <f t="shared" si="122"/>
        <v>-107953</v>
      </c>
      <c r="R172" s="17">
        <f t="shared" si="127"/>
        <v>23996851</v>
      </c>
    </row>
    <row r="173" spans="1:18" x14ac:dyDescent="0.2">
      <c r="A173" s="9">
        <f t="shared" si="123"/>
        <v>139</v>
      </c>
      <c r="B173" s="8" t="str">
        <f t="shared" si="117"/>
        <v>June</v>
      </c>
      <c r="C173" s="9">
        <f t="shared" si="118"/>
        <v>2022</v>
      </c>
      <c r="E173" s="17">
        <f t="shared" si="124"/>
        <v>-123767270.00000003</v>
      </c>
      <c r="G173" s="17">
        <f t="shared" si="119"/>
        <v>343798</v>
      </c>
      <c r="H173" s="17">
        <f t="shared" si="125"/>
        <v>47688110</v>
      </c>
      <c r="J173" s="17">
        <f t="shared" si="120"/>
        <v>-76079160.00000003</v>
      </c>
      <c r="M173" s="17">
        <f t="shared" si="121"/>
        <v>215906</v>
      </c>
      <c r="N173" s="17">
        <f t="shared" si="126"/>
        <v>-47777796</v>
      </c>
      <c r="Q173" s="17">
        <f t="shared" si="122"/>
        <v>-107953</v>
      </c>
      <c r="R173" s="17">
        <f t="shared" si="127"/>
        <v>23888898</v>
      </c>
    </row>
    <row r="174" spans="1:18" x14ac:dyDescent="0.2">
      <c r="A174" s="9">
        <f t="shared" si="123"/>
        <v>140</v>
      </c>
      <c r="B174" s="8" t="str">
        <f t="shared" si="117"/>
        <v>July</v>
      </c>
      <c r="C174" s="9">
        <f t="shared" si="118"/>
        <v>2022</v>
      </c>
      <c r="E174" s="17">
        <f t="shared" si="124"/>
        <v>-123767270.00000003</v>
      </c>
      <c r="G174" s="17">
        <f t="shared" si="119"/>
        <v>343798</v>
      </c>
      <c r="H174" s="17">
        <f t="shared" si="125"/>
        <v>48031908</v>
      </c>
      <c r="J174" s="17">
        <f t="shared" si="120"/>
        <v>-75735362.00000003</v>
      </c>
      <c r="M174" s="17">
        <f t="shared" si="121"/>
        <v>215906</v>
      </c>
      <c r="N174" s="17">
        <f t="shared" si="126"/>
        <v>-47561890</v>
      </c>
      <c r="Q174" s="17">
        <f t="shared" si="122"/>
        <v>-107953</v>
      </c>
      <c r="R174" s="17">
        <f t="shared" si="127"/>
        <v>23780945</v>
      </c>
    </row>
    <row r="175" spans="1:18" x14ac:dyDescent="0.2">
      <c r="A175" s="9">
        <f t="shared" si="123"/>
        <v>141</v>
      </c>
      <c r="B175" s="8" t="str">
        <f t="shared" si="117"/>
        <v>August</v>
      </c>
      <c r="C175" s="9">
        <f t="shared" si="118"/>
        <v>2022</v>
      </c>
      <c r="E175" s="17">
        <f t="shared" si="124"/>
        <v>-123767270.00000003</v>
      </c>
      <c r="G175" s="17">
        <f t="shared" si="119"/>
        <v>343798</v>
      </c>
      <c r="H175" s="17">
        <f t="shared" si="125"/>
        <v>48375706</v>
      </c>
      <c r="J175" s="17">
        <f t="shared" si="120"/>
        <v>-75391564.00000003</v>
      </c>
      <c r="M175" s="17">
        <f t="shared" si="121"/>
        <v>215906</v>
      </c>
      <c r="N175" s="17">
        <f t="shared" si="126"/>
        <v>-47345984</v>
      </c>
      <c r="Q175" s="17">
        <f t="shared" si="122"/>
        <v>-107953</v>
      </c>
      <c r="R175" s="17">
        <f t="shared" si="127"/>
        <v>23672992</v>
      </c>
    </row>
    <row r="176" spans="1:18" x14ac:dyDescent="0.2">
      <c r="A176" s="9">
        <f t="shared" si="123"/>
        <v>142</v>
      </c>
      <c r="B176" s="8" t="str">
        <f t="shared" si="117"/>
        <v>September</v>
      </c>
      <c r="C176" s="9">
        <f t="shared" si="118"/>
        <v>2022</v>
      </c>
      <c r="E176" s="17">
        <f t="shared" si="124"/>
        <v>-123767270.00000003</v>
      </c>
      <c r="G176" s="17">
        <f t="shared" si="119"/>
        <v>343798</v>
      </c>
      <c r="H176" s="17">
        <f t="shared" si="125"/>
        <v>48719504</v>
      </c>
      <c r="J176" s="17">
        <f t="shared" si="120"/>
        <v>-75047766.00000003</v>
      </c>
      <c r="M176" s="17">
        <f t="shared" si="121"/>
        <v>215906</v>
      </c>
      <c r="N176" s="17">
        <f t="shared" si="126"/>
        <v>-47130078</v>
      </c>
      <c r="Q176" s="17">
        <f t="shared" si="122"/>
        <v>-107953</v>
      </c>
      <c r="R176" s="17">
        <f t="shared" si="127"/>
        <v>23565039</v>
      </c>
    </row>
    <row r="177" spans="1:18" x14ac:dyDescent="0.2">
      <c r="A177" s="9">
        <f t="shared" si="123"/>
        <v>143</v>
      </c>
      <c r="B177" s="8" t="str">
        <f t="shared" si="117"/>
        <v>October</v>
      </c>
      <c r="C177" s="9">
        <f t="shared" si="118"/>
        <v>2022</v>
      </c>
      <c r="E177" s="17">
        <f t="shared" si="124"/>
        <v>-123767270.00000003</v>
      </c>
      <c r="G177" s="17">
        <f t="shared" si="119"/>
        <v>343798</v>
      </c>
      <c r="H177" s="17">
        <f t="shared" si="125"/>
        <v>49063302</v>
      </c>
      <c r="J177" s="17">
        <f t="shared" si="120"/>
        <v>-74703968.00000003</v>
      </c>
      <c r="M177" s="17">
        <f t="shared" si="121"/>
        <v>215906</v>
      </c>
      <c r="N177" s="17">
        <f t="shared" si="126"/>
        <v>-46914172</v>
      </c>
      <c r="Q177" s="17">
        <f t="shared" si="122"/>
        <v>-107953</v>
      </c>
      <c r="R177" s="17">
        <f t="shared" si="127"/>
        <v>23457086</v>
      </c>
    </row>
    <row r="178" spans="1:18" x14ac:dyDescent="0.2">
      <c r="A178" s="9">
        <f t="shared" si="123"/>
        <v>144</v>
      </c>
      <c r="B178" s="8" t="str">
        <f t="shared" si="117"/>
        <v>November</v>
      </c>
      <c r="C178" s="9">
        <f t="shared" si="118"/>
        <v>2022</v>
      </c>
      <c r="E178" s="17">
        <f t="shared" si="124"/>
        <v>-123767270.00000003</v>
      </c>
      <c r="G178" s="17">
        <f t="shared" si="119"/>
        <v>343798</v>
      </c>
      <c r="H178" s="17">
        <f t="shared" si="125"/>
        <v>49407100</v>
      </c>
      <c r="J178" s="17">
        <f t="shared" si="120"/>
        <v>-74360170.00000003</v>
      </c>
      <c r="M178" s="17">
        <f t="shared" si="121"/>
        <v>215906</v>
      </c>
      <c r="N178" s="17">
        <f t="shared" si="126"/>
        <v>-46698266</v>
      </c>
      <c r="Q178" s="17">
        <f t="shared" si="122"/>
        <v>-107953</v>
      </c>
      <c r="R178" s="17">
        <f t="shared" si="127"/>
        <v>23349133</v>
      </c>
    </row>
    <row r="179" spans="1:18" x14ac:dyDescent="0.2">
      <c r="A179" s="9">
        <f t="shared" si="123"/>
        <v>145</v>
      </c>
      <c r="B179" s="8" t="str">
        <f t="shared" si="117"/>
        <v>December</v>
      </c>
      <c r="C179" s="9">
        <f t="shared" si="118"/>
        <v>2022</v>
      </c>
      <c r="E179" s="17">
        <f t="shared" si="124"/>
        <v>-123767270.00000003</v>
      </c>
      <c r="G179" s="17">
        <f t="shared" si="119"/>
        <v>343798</v>
      </c>
      <c r="H179" s="17">
        <f t="shared" si="125"/>
        <v>49750898</v>
      </c>
      <c r="J179" s="17">
        <f t="shared" si="120"/>
        <v>-74016372.00000003</v>
      </c>
      <c r="M179" s="17">
        <f t="shared" si="121"/>
        <v>215906</v>
      </c>
      <c r="N179" s="17">
        <f t="shared" si="126"/>
        <v>-46482360</v>
      </c>
      <c r="Q179" s="17">
        <f t="shared" si="122"/>
        <v>-107953</v>
      </c>
      <c r="R179" s="17">
        <f t="shared" si="127"/>
        <v>23241180</v>
      </c>
    </row>
    <row r="180" spans="1:18" ht="12" thickBot="1" x14ac:dyDescent="0.25">
      <c r="D180" s="65">
        <f>SUM(D168:D179)</f>
        <v>0</v>
      </c>
      <c r="G180" s="65">
        <f>SUM(G168:G179)</f>
        <v>4125576</v>
      </c>
      <c r="L180" s="65">
        <f>SUM(L168:L179)</f>
        <v>0</v>
      </c>
      <c r="M180" s="65">
        <f>SUM(M168:M179)</f>
        <v>2590872</v>
      </c>
      <c r="P180" s="65">
        <f>SUM(P168:P179)</f>
        <v>0</v>
      </c>
      <c r="Q180" s="65">
        <f>SUM(Q168:Q179)</f>
        <v>-1295436</v>
      </c>
    </row>
    <row r="181" spans="1:18" ht="12" thickTop="1" x14ac:dyDescent="0.2"/>
    <row r="182" spans="1:18" x14ac:dyDescent="0.2">
      <c r="A182" s="9">
        <f>A179+1</f>
        <v>146</v>
      </c>
      <c r="B182" s="8" t="str">
        <f t="shared" ref="B182:B193" si="128">B168</f>
        <v>January</v>
      </c>
      <c r="C182" s="9">
        <f t="shared" ref="C182:C193" si="129">C168+1</f>
        <v>2023</v>
      </c>
      <c r="E182" s="17">
        <f>E179+D182</f>
        <v>-123767270.00000003</v>
      </c>
      <c r="G182" s="17">
        <f t="shared" ref="G182:G193" si="130">G168</f>
        <v>343798</v>
      </c>
      <c r="H182" s="17">
        <f>H179+G182</f>
        <v>50094696</v>
      </c>
      <c r="J182" s="17">
        <f t="shared" ref="J182:J193" si="131">E182+H182</f>
        <v>-73672574.00000003</v>
      </c>
      <c r="M182" s="17">
        <f t="shared" ref="M182:M193" si="132">M168</f>
        <v>215906</v>
      </c>
      <c r="N182" s="17">
        <f>N179+L182+M182</f>
        <v>-46266454</v>
      </c>
      <c r="Q182" s="17">
        <f t="shared" ref="Q182:Q193" si="133">Q168</f>
        <v>-107953</v>
      </c>
      <c r="R182" s="17">
        <f>R179+P182+Q182</f>
        <v>23133227</v>
      </c>
    </row>
    <row r="183" spans="1:18" x14ac:dyDescent="0.2">
      <c r="A183" s="9">
        <f t="shared" ref="A183:A193" si="134">A182+1</f>
        <v>147</v>
      </c>
      <c r="B183" s="8" t="str">
        <f t="shared" si="128"/>
        <v>February</v>
      </c>
      <c r="C183" s="9">
        <f t="shared" si="129"/>
        <v>2023</v>
      </c>
      <c r="E183" s="17">
        <f t="shared" ref="E183:E193" si="135">E182+D183</f>
        <v>-123767270.00000003</v>
      </c>
      <c r="G183" s="17">
        <f t="shared" si="130"/>
        <v>343798</v>
      </c>
      <c r="H183" s="17">
        <f t="shared" ref="H183:H193" si="136">H182+G183</f>
        <v>50438494</v>
      </c>
      <c r="J183" s="17">
        <f t="shared" si="131"/>
        <v>-73328776.00000003</v>
      </c>
      <c r="M183" s="17">
        <f t="shared" si="132"/>
        <v>215906</v>
      </c>
      <c r="N183" s="17">
        <f t="shared" ref="N183:N193" si="137">N182+L183+M183</f>
        <v>-46050548</v>
      </c>
      <c r="Q183" s="17">
        <f t="shared" si="133"/>
        <v>-107953</v>
      </c>
      <c r="R183" s="17">
        <f t="shared" ref="R183:R193" si="138">R182+P183+Q183</f>
        <v>23025274</v>
      </c>
    </row>
    <row r="184" spans="1:18" x14ac:dyDescent="0.2">
      <c r="A184" s="9">
        <f t="shared" si="134"/>
        <v>148</v>
      </c>
      <c r="B184" s="8" t="str">
        <f t="shared" si="128"/>
        <v>March</v>
      </c>
      <c r="C184" s="9">
        <f t="shared" si="129"/>
        <v>2023</v>
      </c>
      <c r="E184" s="17">
        <f t="shared" si="135"/>
        <v>-123767270.00000003</v>
      </c>
      <c r="G184" s="17">
        <f t="shared" si="130"/>
        <v>343798</v>
      </c>
      <c r="H184" s="17">
        <f t="shared" si="136"/>
        <v>50782292</v>
      </c>
      <c r="J184" s="17">
        <f t="shared" si="131"/>
        <v>-72984978.00000003</v>
      </c>
      <c r="M184" s="17">
        <f t="shared" si="132"/>
        <v>215906</v>
      </c>
      <c r="N184" s="17">
        <f t="shared" si="137"/>
        <v>-45834642</v>
      </c>
      <c r="Q184" s="17">
        <f t="shared" si="133"/>
        <v>-107953</v>
      </c>
      <c r="R184" s="17">
        <f t="shared" si="138"/>
        <v>22917321</v>
      </c>
    </row>
    <row r="185" spans="1:18" x14ac:dyDescent="0.2">
      <c r="A185" s="9">
        <f t="shared" si="134"/>
        <v>149</v>
      </c>
      <c r="B185" s="8" t="str">
        <f t="shared" si="128"/>
        <v>April</v>
      </c>
      <c r="C185" s="9">
        <f t="shared" si="129"/>
        <v>2023</v>
      </c>
      <c r="E185" s="17">
        <f t="shared" si="135"/>
        <v>-123767270.00000003</v>
      </c>
      <c r="G185" s="17">
        <f t="shared" si="130"/>
        <v>343798</v>
      </c>
      <c r="H185" s="17">
        <f t="shared" si="136"/>
        <v>51126090</v>
      </c>
      <c r="J185" s="17">
        <f t="shared" si="131"/>
        <v>-72641180.00000003</v>
      </c>
      <c r="M185" s="17">
        <f t="shared" si="132"/>
        <v>215906</v>
      </c>
      <c r="N185" s="17">
        <f t="shared" si="137"/>
        <v>-45618736</v>
      </c>
      <c r="Q185" s="17">
        <f t="shared" si="133"/>
        <v>-107953</v>
      </c>
      <c r="R185" s="17">
        <f t="shared" si="138"/>
        <v>22809368</v>
      </c>
    </row>
    <row r="186" spans="1:18" x14ac:dyDescent="0.2">
      <c r="A186" s="9">
        <f t="shared" si="134"/>
        <v>150</v>
      </c>
      <c r="B186" s="8" t="str">
        <f t="shared" si="128"/>
        <v>May</v>
      </c>
      <c r="C186" s="9">
        <f t="shared" si="129"/>
        <v>2023</v>
      </c>
      <c r="E186" s="17">
        <f t="shared" si="135"/>
        <v>-123767270.00000003</v>
      </c>
      <c r="G186" s="17">
        <f t="shared" si="130"/>
        <v>343798</v>
      </c>
      <c r="H186" s="17">
        <f t="shared" si="136"/>
        <v>51469888</v>
      </c>
      <c r="J186" s="17">
        <f t="shared" si="131"/>
        <v>-72297382.00000003</v>
      </c>
      <c r="M186" s="17">
        <f t="shared" si="132"/>
        <v>215906</v>
      </c>
      <c r="N186" s="17">
        <f t="shared" si="137"/>
        <v>-45402830</v>
      </c>
      <c r="Q186" s="17">
        <f t="shared" si="133"/>
        <v>-107953</v>
      </c>
      <c r="R186" s="17">
        <f t="shared" si="138"/>
        <v>22701415</v>
      </c>
    </row>
    <row r="187" spans="1:18" x14ac:dyDescent="0.2">
      <c r="A187" s="9">
        <f t="shared" si="134"/>
        <v>151</v>
      </c>
      <c r="B187" s="8" t="str">
        <f t="shared" si="128"/>
        <v>June</v>
      </c>
      <c r="C187" s="9">
        <f t="shared" si="129"/>
        <v>2023</v>
      </c>
      <c r="E187" s="17">
        <f t="shared" si="135"/>
        <v>-123767270.00000003</v>
      </c>
      <c r="G187" s="17">
        <f t="shared" si="130"/>
        <v>343798</v>
      </c>
      <c r="H187" s="17">
        <f t="shared" si="136"/>
        <v>51813686</v>
      </c>
      <c r="J187" s="17">
        <f t="shared" si="131"/>
        <v>-71953584.00000003</v>
      </c>
      <c r="M187" s="17">
        <f t="shared" si="132"/>
        <v>215906</v>
      </c>
      <c r="N187" s="17">
        <f t="shared" si="137"/>
        <v>-45186924</v>
      </c>
      <c r="Q187" s="17">
        <f t="shared" si="133"/>
        <v>-107953</v>
      </c>
      <c r="R187" s="17">
        <f t="shared" si="138"/>
        <v>22593462</v>
      </c>
    </row>
    <row r="188" spans="1:18" x14ac:dyDescent="0.2">
      <c r="A188" s="9">
        <f t="shared" si="134"/>
        <v>152</v>
      </c>
      <c r="B188" s="8" t="str">
        <f t="shared" si="128"/>
        <v>July</v>
      </c>
      <c r="C188" s="9">
        <f t="shared" si="129"/>
        <v>2023</v>
      </c>
      <c r="E188" s="17">
        <f t="shared" si="135"/>
        <v>-123767270.00000003</v>
      </c>
      <c r="G188" s="17">
        <f t="shared" si="130"/>
        <v>343798</v>
      </c>
      <c r="H188" s="17">
        <f t="shared" si="136"/>
        <v>52157484</v>
      </c>
      <c r="J188" s="17">
        <f t="shared" si="131"/>
        <v>-71609786.00000003</v>
      </c>
      <c r="M188" s="17">
        <f t="shared" si="132"/>
        <v>215906</v>
      </c>
      <c r="N188" s="17">
        <f t="shared" si="137"/>
        <v>-44971018</v>
      </c>
      <c r="Q188" s="17">
        <f t="shared" si="133"/>
        <v>-107953</v>
      </c>
      <c r="R188" s="17">
        <f t="shared" si="138"/>
        <v>22485509</v>
      </c>
    </row>
    <row r="189" spans="1:18" x14ac:dyDescent="0.2">
      <c r="A189" s="9">
        <f t="shared" si="134"/>
        <v>153</v>
      </c>
      <c r="B189" s="8" t="str">
        <f t="shared" si="128"/>
        <v>August</v>
      </c>
      <c r="C189" s="9">
        <f t="shared" si="129"/>
        <v>2023</v>
      </c>
      <c r="E189" s="17">
        <f t="shared" si="135"/>
        <v>-123767270.00000003</v>
      </c>
      <c r="G189" s="17">
        <f t="shared" si="130"/>
        <v>343798</v>
      </c>
      <c r="H189" s="17">
        <f t="shared" si="136"/>
        <v>52501282</v>
      </c>
      <c r="J189" s="17">
        <f t="shared" si="131"/>
        <v>-71265988.00000003</v>
      </c>
      <c r="M189" s="17">
        <f t="shared" si="132"/>
        <v>215906</v>
      </c>
      <c r="N189" s="17">
        <f t="shared" si="137"/>
        <v>-44755112</v>
      </c>
      <c r="Q189" s="17">
        <f t="shared" si="133"/>
        <v>-107953</v>
      </c>
      <c r="R189" s="17">
        <f t="shared" si="138"/>
        <v>22377556</v>
      </c>
    </row>
    <row r="190" spans="1:18" x14ac:dyDescent="0.2">
      <c r="A190" s="9">
        <f t="shared" si="134"/>
        <v>154</v>
      </c>
      <c r="B190" s="8" t="str">
        <f t="shared" si="128"/>
        <v>September</v>
      </c>
      <c r="C190" s="9">
        <f t="shared" si="129"/>
        <v>2023</v>
      </c>
      <c r="E190" s="17">
        <f t="shared" si="135"/>
        <v>-123767270.00000003</v>
      </c>
      <c r="G190" s="17">
        <f t="shared" si="130"/>
        <v>343798</v>
      </c>
      <c r="H190" s="17">
        <f t="shared" si="136"/>
        <v>52845080</v>
      </c>
      <c r="J190" s="17">
        <f t="shared" si="131"/>
        <v>-70922190.00000003</v>
      </c>
      <c r="M190" s="17">
        <f t="shared" si="132"/>
        <v>215906</v>
      </c>
      <c r="N190" s="17">
        <f t="shared" si="137"/>
        <v>-44539206</v>
      </c>
      <c r="Q190" s="17">
        <f t="shared" si="133"/>
        <v>-107953</v>
      </c>
      <c r="R190" s="17">
        <f t="shared" si="138"/>
        <v>22269603</v>
      </c>
    </row>
    <row r="191" spans="1:18" x14ac:dyDescent="0.2">
      <c r="A191" s="9">
        <f t="shared" si="134"/>
        <v>155</v>
      </c>
      <c r="B191" s="8" t="str">
        <f t="shared" si="128"/>
        <v>October</v>
      </c>
      <c r="C191" s="9">
        <f t="shared" si="129"/>
        <v>2023</v>
      </c>
      <c r="E191" s="17">
        <f t="shared" si="135"/>
        <v>-123767270.00000003</v>
      </c>
      <c r="G191" s="17">
        <f t="shared" si="130"/>
        <v>343798</v>
      </c>
      <c r="H191" s="17">
        <f t="shared" si="136"/>
        <v>53188878</v>
      </c>
      <c r="J191" s="17">
        <f t="shared" si="131"/>
        <v>-70578392.00000003</v>
      </c>
      <c r="M191" s="17">
        <f t="shared" si="132"/>
        <v>215906</v>
      </c>
      <c r="N191" s="17">
        <f t="shared" si="137"/>
        <v>-44323300</v>
      </c>
      <c r="Q191" s="17">
        <f t="shared" si="133"/>
        <v>-107953</v>
      </c>
      <c r="R191" s="17">
        <f t="shared" si="138"/>
        <v>22161650</v>
      </c>
    </row>
    <row r="192" spans="1:18" x14ac:dyDescent="0.2">
      <c r="A192" s="9">
        <f t="shared" si="134"/>
        <v>156</v>
      </c>
      <c r="B192" s="8" t="str">
        <f t="shared" si="128"/>
        <v>November</v>
      </c>
      <c r="C192" s="9">
        <f t="shared" si="129"/>
        <v>2023</v>
      </c>
      <c r="E192" s="17">
        <f t="shared" si="135"/>
        <v>-123767270.00000003</v>
      </c>
      <c r="G192" s="17">
        <f t="shared" si="130"/>
        <v>343798</v>
      </c>
      <c r="H192" s="17">
        <f t="shared" si="136"/>
        <v>53532676</v>
      </c>
      <c r="J192" s="17">
        <f t="shared" si="131"/>
        <v>-70234594.00000003</v>
      </c>
      <c r="M192" s="17">
        <f t="shared" si="132"/>
        <v>215906</v>
      </c>
      <c r="N192" s="17">
        <f t="shared" si="137"/>
        <v>-44107394</v>
      </c>
      <c r="Q192" s="17">
        <f t="shared" si="133"/>
        <v>-107953</v>
      </c>
      <c r="R192" s="17">
        <f t="shared" si="138"/>
        <v>22053697</v>
      </c>
    </row>
    <row r="193" spans="1:18" x14ac:dyDescent="0.2">
      <c r="A193" s="9">
        <f t="shared" si="134"/>
        <v>157</v>
      </c>
      <c r="B193" s="8" t="str">
        <f t="shared" si="128"/>
        <v>December</v>
      </c>
      <c r="C193" s="9">
        <f t="shared" si="129"/>
        <v>2023</v>
      </c>
      <c r="E193" s="17">
        <f t="shared" si="135"/>
        <v>-123767270.00000003</v>
      </c>
      <c r="G193" s="17">
        <f t="shared" si="130"/>
        <v>343798</v>
      </c>
      <c r="H193" s="17">
        <f t="shared" si="136"/>
        <v>53876474</v>
      </c>
      <c r="J193" s="17">
        <f t="shared" si="131"/>
        <v>-69890796.00000003</v>
      </c>
      <c r="M193" s="17">
        <f t="shared" si="132"/>
        <v>215906</v>
      </c>
      <c r="N193" s="17">
        <f t="shared" si="137"/>
        <v>-43891488</v>
      </c>
      <c r="Q193" s="17">
        <f t="shared" si="133"/>
        <v>-107953</v>
      </c>
      <c r="R193" s="17">
        <f t="shared" si="138"/>
        <v>21945744</v>
      </c>
    </row>
    <row r="194" spans="1:18" ht="12" thickBot="1" x14ac:dyDescent="0.25">
      <c r="D194" s="65">
        <f>SUM(D182:D193)</f>
        <v>0</v>
      </c>
      <c r="G194" s="65">
        <f>SUM(G182:G193)</f>
        <v>4125576</v>
      </c>
      <c r="L194" s="65">
        <f>SUM(L182:L193)</f>
        <v>0</v>
      </c>
      <c r="M194" s="65">
        <f>SUM(M182:M193)</f>
        <v>2590872</v>
      </c>
      <c r="P194" s="65">
        <f>SUM(P182:P193)</f>
        <v>0</v>
      </c>
      <c r="Q194" s="65">
        <f>SUM(Q182:Q193)</f>
        <v>-1295436</v>
      </c>
    </row>
    <row r="195" spans="1:18" ht="12" thickTop="1" x14ac:dyDescent="0.2"/>
    <row r="196" spans="1:18" x14ac:dyDescent="0.2">
      <c r="A196" s="9">
        <f>A193+1</f>
        <v>158</v>
      </c>
      <c r="B196" s="8" t="str">
        <f t="shared" ref="B196:B207" si="139">B182</f>
        <v>January</v>
      </c>
      <c r="C196" s="9">
        <f t="shared" ref="C196:C207" si="140">C182+1</f>
        <v>2024</v>
      </c>
      <c r="E196" s="17">
        <f>E193+D196</f>
        <v>-123767270.00000003</v>
      </c>
      <c r="G196" s="17">
        <f t="shared" ref="G196:G207" si="141">G182</f>
        <v>343798</v>
      </c>
      <c r="H196" s="17">
        <f>H193+G196</f>
        <v>54220272</v>
      </c>
      <c r="J196" s="17">
        <f t="shared" ref="J196:J207" si="142">E196+H196</f>
        <v>-69546998.00000003</v>
      </c>
      <c r="M196" s="17">
        <f t="shared" ref="M196:M207" si="143">M182</f>
        <v>215906</v>
      </c>
      <c r="N196" s="17">
        <f>N193+L196+M196</f>
        <v>-43675582</v>
      </c>
      <c r="Q196" s="17">
        <f t="shared" ref="Q196:Q207" si="144">Q182</f>
        <v>-107953</v>
      </c>
      <c r="R196" s="17">
        <f>R193+P196+Q196</f>
        <v>21837791</v>
      </c>
    </row>
    <row r="197" spans="1:18" x14ac:dyDescent="0.2">
      <c r="A197" s="9">
        <f t="shared" ref="A197:A207" si="145">A196+1</f>
        <v>159</v>
      </c>
      <c r="B197" s="8" t="str">
        <f t="shared" si="139"/>
        <v>February</v>
      </c>
      <c r="C197" s="9">
        <f t="shared" si="140"/>
        <v>2024</v>
      </c>
      <c r="E197" s="17">
        <f t="shared" ref="E197:E207" si="146">E196+D197</f>
        <v>-123767270.00000003</v>
      </c>
      <c r="G197" s="17">
        <f t="shared" si="141"/>
        <v>343798</v>
      </c>
      <c r="H197" s="17">
        <f t="shared" ref="H197:H207" si="147">H196+G197</f>
        <v>54564070</v>
      </c>
      <c r="J197" s="17">
        <f t="shared" si="142"/>
        <v>-69203200.00000003</v>
      </c>
      <c r="M197" s="17">
        <f t="shared" si="143"/>
        <v>215906</v>
      </c>
      <c r="N197" s="17">
        <f t="shared" ref="N197:N207" si="148">N196+L197+M197</f>
        <v>-43459676</v>
      </c>
      <c r="Q197" s="17">
        <f t="shared" si="144"/>
        <v>-107953</v>
      </c>
      <c r="R197" s="17">
        <f t="shared" ref="R197:R207" si="149">R196+P197+Q197</f>
        <v>21729838</v>
      </c>
    </row>
    <row r="198" spans="1:18" x14ac:dyDescent="0.2">
      <c r="A198" s="9">
        <f t="shared" si="145"/>
        <v>160</v>
      </c>
      <c r="B198" s="8" t="str">
        <f t="shared" si="139"/>
        <v>March</v>
      </c>
      <c r="C198" s="9">
        <f t="shared" si="140"/>
        <v>2024</v>
      </c>
      <c r="E198" s="17">
        <f t="shared" si="146"/>
        <v>-123767270.00000003</v>
      </c>
      <c r="G198" s="17">
        <f t="shared" si="141"/>
        <v>343798</v>
      </c>
      <c r="H198" s="17">
        <f t="shared" si="147"/>
        <v>54907868</v>
      </c>
      <c r="J198" s="17">
        <f t="shared" si="142"/>
        <v>-68859402.00000003</v>
      </c>
      <c r="M198" s="17">
        <f t="shared" si="143"/>
        <v>215906</v>
      </c>
      <c r="N198" s="17">
        <f t="shared" si="148"/>
        <v>-43243770</v>
      </c>
      <c r="Q198" s="17">
        <f t="shared" si="144"/>
        <v>-107953</v>
      </c>
      <c r="R198" s="17">
        <f t="shared" si="149"/>
        <v>21621885</v>
      </c>
    </row>
    <row r="199" spans="1:18" x14ac:dyDescent="0.2">
      <c r="A199" s="9">
        <f t="shared" si="145"/>
        <v>161</v>
      </c>
      <c r="B199" s="8" t="str">
        <f t="shared" si="139"/>
        <v>April</v>
      </c>
      <c r="C199" s="9">
        <f t="shared" si="140"/>
        <v>2024</v>
      </c>
      <c r="E199" s="17">
        <f t="shared" si="146"/>
        <v>-123767270.00000003</v>
      </c>
      <c r="G199" s="17">
        <f t="shared" si="141"/>
        <v>343798</v>
      </c>
      <c r="H199" s="17">
        <f t="shared" si="147"/>
        <v>55251666</v>
      </c>
      <c r="J199" s="17">
        <f t="shared" si="142"/>
        <v>-68515604.00000003</v>
      </c>
      <c r="M199" s="17">
        <f t="shared" si="143"/>
        <v>215906</v>
      </c>
      <c r="N199" s="17">
        <f t="shared" si="148"/>
        <v>-43027864</v>
      </c>
      <c r="Q199" s="17">
        <f t="shared" si="144"/>
        <v>-107953</v>
      </c>
      <c r="R199" s="17">
        <f t="shared" si="149"/>
        <v>21513932</v>
      </c>
    </row>
    <row r="200" spans="1:18" x14ac:dyDescent="0.2">
      <c r="A200" s="9">
        <f t="shared" si="145"/>
        <v>162</v>
      </c>
      <c r="B200" s="8" t="str">
        <f t="shared" si="139"/>
        <v>May</v>
      </c>
      <c r="C200" s="9">
        <f t="shared" si="140"/>
        <v>2024</v>
      </c>
      <c r="E200" s="17">
        <f t="shared" si="146"/>
        <v>-123767270.00000003</v>
      </c>
      <c r="G200" s="17">
        <f t="shared" si="141"/>
        <v>343798</v>
      </c>
      <c r="H200" s="17">
        <f t="shared" si="147"/>
        <v>55595464</v>
      </c>
      <c r="J200" s="17">
        <f t="shared" si="142"/>
        <v>-68171806.00000003</v>
      </c>
      <c r="M200" s="17">
        <f t="shared" si="143"/>
        <v>215906</v>
      </c>
      <c r="N200" s="17">
        <f t="shared" si="148"/>
        <v>-42811958</v>
      </c>
      <c r="Q200" s="17">
        <f t="shared" si="144"/>
        <v>-107953</v>
      </c>
      <c r="R200" s="17">
        <f t="shared" si="149"/>
        <v>21405979</v>
      </c>
    </row>
    <row r="201" spans="1:18" x14ac:dyDescent="0.2">
      <c r="A201" s="9">
        <f t="shared" si="145"/>
        <v>163</v>
      </c>
      <c r="B201" s="8" t="str">
        <f t="shared" si="139"/>
        <v>June</v>
      </c>
      <c r="C201" s="9">
        <f t="shared" si="140"/>
        <v>2024</v>
      </c>
      <c r="E201" s="17">
        <f t="shared" si="146"/>
        <v>-123767270.00000003</v>
      </c>
      <c r="G201" s="17">
        <f t="shared" si="141"/>
        <v>343798</v>
      </c>
      <c r="H201" s="17">
        <f t="shared" si="147"/>
        <v>55939262</v>
      </c>
      <c r="J201" s="17">
        <f t="shared" si="142"/>
        <v>-67828008.00000003</v>
      </c>
      <c r="M201" s="17">
        <f t="shared" si="143"/>
        <v>215906</v>
      </c>
      <c r="N201" s="17">
        <f t="shared" si="148"/>
        <v>-42596052</v>
      </c>
      <c r="Q201" s="17">
        <f t="shared" si="144"/>
        <v>-107953</v>
      </c>
      <c r="R201" s="17">
        <f t="shared" si="149"/>
        <v>21298026</v>
      </c>
    </row>
    <row r="202" spans="1:18" x14ac:dyDescent="0.2">
      <c r="A202" s="9">
        <f t="shared" si="145"/>
        <v>164</v>
      </c>
      <c r="B202" s="8" t="str">
        <f t="shared" si="139"/>
        <v>July</v>
      </c>
      <c r="C202" s="9">
        <f t="shared" si="140"/>
        <v>2024</v>
      </c>
      <c r="E202" s="17">
        <f t="shared" si="146"/>
        <v>-123767270.00000003</v>
      </c>
      <c r="G202" s="17">
        <f t="shared" si="141"/>
        <v>343798</v>
      </c>
      <c r="H202" s="17">
        <f t="shared" si="147"/>
        <v>56283060</v>
      </c>
      <c r="J202" s="17">
        <f t="shared" si="142"/>
        <v>-67484210.00000003</v>
      </c>
      <c r="M202" s="17">
        <f t="shared" si="143"/>
        <v>215906</v>
      </c>
      <c r="N202" s="17">
        <f t="shared" si="148"/>
        <v>-42380146</v>
      </c>
      <c r="Q202" s="17">
        <f t="shared" si="144"/>
        <v>-107953</v>
      </c>
      <c r="R202" s="17">
        <f t="shared" si="149"/>
        <v>21190073</v>
      </c>
    </row>
    <row r="203" spans="1:18" x14ac:dyDescent="0.2">
      <c r="A203" s="9">
        <f t="shared" si="145"/>
        <v>165</v>
      </c>
      <c r="B203" s="8" t="str">
        <f t="shared" si="139"/>
        <v>August</v>
      </c>
      <c r="C203" s="9">
        <f t="shared" si="140"/>
        <v>2024</v>
      </c>
      <c r="E203" s="17">
        <f t="shared" si="146"/>
        <v>-123767270.00000003</v>
      </c>
      <c r="G203" s="17">
        <f t="shared" si="141"/>
        <v>343798</v>
      </c>
      <c r="H203" s="17">
        <f t="shared" si="147"/>
        <v>56626858</v>
      </c>
      <c r="J203" s="17">
        <f t="shared" si="142"/>
        <v>-67140412.00000003</v>
      </c>
      <c r="M203" s="17">
        <f t="shared" si="143"/>
        <v>215906</v>
      </c>
      <c r="N203" s="17">
        <f t="shared" si="148"/>
        <v>-42164240</v>
      </c>
      <c r="Q203" s="17">
        <f t="shared" si="144"/>
        <v>-107953</v>
      </c>
      <c r="R203" s="17">
        <f t="shared" si="149"/>
        <v>21082120</v>
      </c>
    </row>
    <row r="204" spans="1:18" x14ac:dyDescent="0.2">
      <c r="A204" s="9">
        <f t="shared" si="145"/>
        <v>166</v>
      </c>
      <c r="B204" s="8" t="str">
        <f t="shared" si="139"/>
        <v>September</v>
      </c>
      <c r="C204" s="9">
        <f t="shared" si="140"/>
        <v>2024</v>
      </c>
      <c r="E204" s="17">
        <f t="shared" si="146"/>
        <v>-123767270.00000003</v>
      </c>
      <c r="G204" s="17">
        <f t="shared" si="141"/>
        <v>343798</v>
      </c>
      <c r="H204" s="17">
        <f t="shared" si="147"/>
        <v>56970656</v>
      </c>
      <c r="J204" s="17">
        <f t="shared" si="142"/>
        <v>-66796614.00000003</v>
      </c>
      <c r="M204" s="17">
        <f t="shared" si="143"/>
        <v>215906</v>
      </c>
      <c r="N204" s="17">
        <f t="shared" si="148"/>
        <v>-41948334</v>
      </c>
      <c r="Q204" s="17">
        <f t="shared" si="144"/>
        <v>-107953</v>
      </c>
      <c r="R204" s="17">
        <f t="shared" si="149"/>
        <v>20974167</v>
      </c>
    </row>
    <row r="205" spans="1:18" x14ac:dyDescent="0.2">
      <c r="A205" s="9">
        <f t="shared" si="145"/>
        <v>167</v>
      </c>
      <c r="B205" s="8" t="str">
        <f t="shared" si="139"/>
        <v>October</v>
      </c>
      <c r="C205" s="9">
        <f t="shared" si="140"/>
        <v>2024</v>
      </c>
      <c r="E205" s="17">
        <f t="shared" si="146"/>
        <v>-123767270.00000003</v>
      </c>
      <c r="G205" s="17">
        <f t="shared" si="141"/>
        <v>343798</v>
      </c>
      <c r="H205" s="17">
        <f t="shared" si="147"/>
        <v>57314454</v>
      </c>
      <c r="J205" s="17">
        <f t="shared" si="142"/>
        <v>-66452816.00000003</v>
      </c>
      <c r="M205" s="17">
        <f t="shared" si="143"/>
        <v>215906</v>
      </c>
      <c r="N205" s="17">
        <f t="shared" si="148"/>
        <v>-41732428</v>
      </c>
      <c r="Q205" s="17">
        <f t="shared" si="144"/>
        <v>-107953</v>
      </c>
      <c r="R205" s="17">
        <f t="shared" si="149"/>
        <v>20866214</v>
      </c>
    </row>
    <row r="206" spans="1:18" x14ac:dyDescent="0.2">
      <c r="A206" s="9">
        <f t="shared" si="145"/>
        <v>168</v>
      </c>
      <c r="B206" s="8" t="str">
        <f t="shared" si="139"/>
        <v>November</v>
      </c>
      <c r="C206" s="9">
        <f t="shared" si="140"/>
        <v>2024</v>
      </c>
      <c r="E206" s="17">
        <f t="shared" si="146"/>
        <v>-123767270.00000003</v>
      </c>
      <c r="G206" s="17">
        <f t="shared" si="141"/>
        <v>343798</v>
      </c>
      <c r="H206" s="17">
        <f t="shared" si="147"/>
        <v>57658252</v>
      </c>
      <c r="J206" s="17">
        <f t="shared" si="142"/>
        <v>-66109018.00000003</v>
      </c>
      <c r="M206" s="17">
        <f t="shared" si="143"/>
        <v>215906</v>
      </c>
      <c r="N206" s="17">
        <f t="shared" si="148"/>
        <v>-41516522</v>
      </c>
      <c r="Q206" s="17">
        <f t="shared" si="144"/>
        <v>-107953</v>
      </c>
      <c r="R206" s="17">
        <f t="shared" si="149"/>
        <v>20758261</v>
      </c>
    </row>
    <row r="207" spans="1:18" x14ac:dyDescent="0.2">
      <c r="A207" s="9">
        <f t="shared" si="145"/>
        <v>169</v>
      </c>
      <c r="B207" s="8" t="str">
        <f t="shared" si="139"/>
        <v>December</v>
      </c>
      <c r="C207" s="9">
        <f t="shared" si="140"/>
        <v>2024</v>
      </c>
      <c r="E207" s="17">
        <f t="shared" si="146"/>
        <v>-123767270.00000003</v>
      </c>
      <c r="G207" s="17">
        <f t="shared" si="141"/>
        <v>343798</v>
      </c>
      <c r="H207" s="17">
        <f t="shared" si="147"/>
        <v>58002050</v>
      </c>
      <c r="J207" s="17">
        <f t="shared" si="142"/>
        <v>-65765220.00000003</v>
      </c>
      <c r="M207" s="17">
        <f t="shared" si="143"/>
        <v>215906</v>
      </c>
      <c r="N207" s="17">
        <f t="shared" si="148"/>
        <v>-41300616</v>
      </c>
      <c r="Q207" s="17">
        <f t="shared" si="144"/>
        <v>-107953</v>
      </c>
      <c r="R207" s="17">
        <f t="shared" si="149"/>
        <v>20650308</v>
      </c>
    </row>
    <row r="208" spans="1:18" ht="12" thickBot="1" x14ac:dyDescent="0.25">
      <c r="D208" s="65">
        <f>SUM(D196:D207)</f>
        <v>0</v>
      </c>
      <c r="G208" s="65">
        <f>SUM(G196:G207)</f>
        <v>4125576</v>
      </c>
      <c r="L208" s="65">
        <f>SUM(L196:L207)</f>
        <v>0</v>
      </c>
      <c r="M208" s="65">
        <f>SUM(M196:M207)</f>
        <v>2590872</v>
      </c>
      <c r="P208" s="65">
        <f>SUM(P196:P207)</f>
        <v>0</v>
      </c>
      <c r="Q208" s="65">
        <f>SUM(Q196:Q207)</f>
        <v>-1295436</v>
      </c>
    </row>
    <row r="209" spans="1:18" ht="12" thickTop="1" x14ac:dyDescent="0.2"/>
    <row r="210" spans="1:18" x14ac:dyDescent="0.2">
      <c r="A210" s="9">
        <f>A207+1</f>
        <v>170</v>
      </c>
      <c r="B210" s="8" t="str">
        <f t="shared" ref="B210:B221" si="150">B196</f>
        <v>January</v>
      </c>
      <c r="C210" s="9">
        <f t="shared" ref="C210:C221" si="151">C196+1</f>
        <v>2025</v>
      </c>
      <c r="E210" s="17">
        <f>E207+D210</f>
        <v>-123767270.00000003</v>
      </c>
      <c r="G210" s="17">
        <f t="shared" ref="G210:G221" si="152">G196</f>
        <v>343798</v>
      </c>
      <c r="H210" s="17">
        <f>H207+G210</f>
        <v>58345848</v>
      </c>
      <c r="J210" s="17">
        <f t="shared" ref="J210:J221" si="153">E210+H210</f>
        <v>-65421422.00000003</v>
      </c>
      <c r="M210" s="17">
        <f t="shared" ref="M210:M221" si="154">M196</f>
        <v>215906</v>
      </c>
      <c r="N210" s="17">
        <f>N207+L210+M210</f>
        <v>-41084710</v>
      </c>
      <c r="Q210" s="17">
        <f t="shared" ref="Q210:Q221" si="155">Q196</f>
        <v>-107953</v>
      </c>
      <c r="R210" s="17">
        <f>R207+P210+Q210</f>
        <v>20542355</v>
      </c>
    </row>
    <row r="211" spans="1:18" x14ac:dyDescent="0.2">
      <c r="A211" s="9">
        <f t="shared" ref="A211:A221" si="156">A210+1</f>
        <v>171</v>
      </c>
      <c r="B211" s="8" t="str">
        <f t="shared" si="150"/>
        <v>February</v>
      </c>
      <c r="C211" s="9">
        <f t="shared" si="151"/>
        <v>2025</v>
      </c>
      <c r="E211" s="17">
        <f t="shared" ref="E211:E221" si="157">E210+D211</f>
        <v>-123767270.00000003</v>
      </c>
      <c r="G211" s="17">
        <f t="shared" si="152"/>
        <v>343798</v>
      </c>
      <c r="H211" s="17">
        <f t="shared" ref="H211:H221" si="158">H210+G211</f>
        <v>58689646</v>
      </c>
      <c r="J211" s="17">
        <f t="shared" si="153"/>
        <v>-65077624.00000003</v>
      </c>
      <c r="M211" s="17">
        <f t="shared" si="154"/>
        <v>215906</v>
      </c>
      <c r="N211" s="17">
        <f t="shared" ref="N211:N221" si="159">N210+L211+M211</f>
        <v>-40868804</v>
      </c>
      <c r="Q211" s="17">
        <f t="shared" si="155"/>
        <v>-107953</v>
      </c>
      <c r="R211" s="17">
        <f t="shared" ref="R211:R221" si="160">R210+P211+Q211</f>
        <v>20434402</v>
      </c>
    </row>
    <row r="212" spans="1:18" x14ac:dyDescent="0.2">
      <c r="A212" s="9">
        <f t="shared" si="156"/>
        <v>172</v>
      </c>
      <c r="B212" s="8" t="str">
        <f t="shared" si="150"/>
        <v>March</v>
      </c>
      <c r="C212" s="9">
        <f t="shared" si="151"/>
        <v>2025</v>
      </c>
      <c r="E212" s="17">
        <f t="shared" si="157"/>
        <v>-123767270.00000003</v>
      </c>
      <c r="G212" s="17">
        <f t="shared" si="152"/>
        <v>343798</v>
      </c>
      <c r="H212" s="17">
        <f t="shared" si="158"/>
        <v>59033444</v>
      </c>
      <c r="J212" s="17">
        <f t="shared" si="153"/>
        <v>-64733826.00000003</v>
      </c>
      <c r="M212" s="17">
        <f t="shared" si="154"/>
        <v>215906</v>
      </c>
      <c r="N212" s="17">
        <f t="shared" si="159"/>
        <v>-40652898</v>
      </c>
      <c r="Q212" s="17">
        <f t="shared" si="155"/>
        <v>-107953</v>
      </c>
      <c r="R212" s="17">
        <f t="shared" si="160"/>
        <v>20326449</v>
      </c>
    </row>
    <row r="213" spans="1:18" x14ac:dyDescent="0.2">
      <c r="A213" s="9">
        <f t="shared" si="156"/>
        <v>173</v>
      </c>
      <c r="B213" s="8" t="str">
        <f t="shared" si="150"/>
        <v>April</v>
      </c>
      <c r="C213" s="9">
        <f t="shared" si="151"/>
        <v>2025</v>
      </c>
      <c r="E213" s="17">
        <f t="shared" si="157"/>
        <v>-123767270.00000003</v>
      </c>
      <c r="G213" s="17">
        <f t="shared" si="152"/>
        <v>343798</v>
      </c>
      <c r="H213" s="17">
        <f t="shared" si="158"/>
        <v>59377242</v>
      </c>
      <c r="J213" s="17">
        <f t="shared" si="153"/>
        <v>-64390028.00000003</v>
      </c>
      <c r="M213" s="17">
        <f t="shared" si="154"/>
        <v>215906</v>
      </c>
      <c r="N213" s="17">
        <f t="shared" si="159"/>
        <v>-40436992</v>
      </c>
      <c r="Q213" s="17">
        <f t="shared" si="155"/>
        <v>-107953</v>
      </c>
      <c r="R213" s="17">
        <f t="shared" si="160"/>
        <v>20218496</v>
      </c>
    </row>
    <row r="214" spans="1:18" x14ac:dyDescent="0.2">
      <c r="A214" s="9">
        <f t="shared" si="156"/>
        <v>174</v>
      </c>
      <c r="B214" s="8" t="str">
        <f t="shared" si="150"/>
        <v>May</v>
      </c>
      <c r="C214" s="9">
        <f t="shared" si="151"/>
        <v>2025</v>
      </c>
      <c r="E214" s="17">
        <f t="shared" si="157"/>
        <v>-123767270.00000003</v>
      </c>
      <c r="G214" s="17">
        <f t="shared" si="152"/>
        <v>343798</v>
      </c>
      <c r="H214" s="17">
        <f t="shared" si="158"/>
        <v>59721040</v>
      </c>
      <c r="J214" s="17">
        <f t="shared" si="153"/>
        <v>-64046230.00000003</v>
      </c>
      <c r="M214" s="17">
        <f t="shared" si="154"/>
        <v>215906</v>
      </c>
      <c r="N214" s="17">
        <f t="shared" si="159"/>
        <v>-40221086</v>
      </c>
      <c r="Q214" s="17">
        <f t="shared" si="155"/>
        <v>-107953</v>
      </c>
      <c r="R214" s="17">
        <f t="shared" si="160"/>
        <v>20110543</v>
      </c>
    </row>
    <row r="215" spans="1:18" x14ac:dyDescent="0.2">
      <c r="A215" s="9">
        <f t="shared" si="156"/>
        <v>175</v>
      </c>
      <c r="B215" s="8" t="str">
        <f t="shared" si="150"/>
        <v>June</v>
      </c>
      <c r="C215" s="9">
        <f t="shared" si="151"/>
        <v>2025</v>
      </c>
      <c r="E215" s="17">
        <f t="shared" si="157"/>
        <v>-123767270.00000003</v>
      </c>
      <c r="G215" s="17">
        <f t="shared" si="152"/>
        <v>343798</v>
      </c>
      <c r="H215" s="17">
        <f t="shared" si="158"/>
        <v>60064838</v>
      </c>
      <c r="J215" s="17">
        <f t="shared" si="153"/>
        <v>-63702432.00000003</v>
      </c>
      <c r="M215" s="17">
        <f t="shared" si="154"/>
        <v>215906</v>
      </c>
      <c r="N215" s="17">
        <f t="shared" si="159"/>
        <v>-40005180</v>
      </c>
      <c r="Q215" s="17">
        <f t="shared" si="155"/>
        <v>-107953</v>
      </c>
      <c r="R215" s="17">
        <f t="shared" si="160"/>
        <v>20002590</v>
      </c>
    </row>
    <row r="216" spans="1:18" x14ac:dyDescent="0.2">
      <c r="A216" s="9">
        <f t="shared" si="156"/>
        <v>176</v>
      </c>
      <c r="B216" s="8" t="str">
        <f t="shared" si="150"/>
        <v>July</v>
      </c>
      <c r="C216" s="9">
        <f t="shared" si="151"/>
        <v>2025</v>
      </c>
      <c r="E216" s="17">
        <f t="shared" si="157"/>
        <v>-123767270.00000003</v>
      </c>
      <c r="G216" s="17">
        <f t="shared" si="152"/>
        <v>343798</v>
      </c>
      <c r="H216" s="17">
        <f t="shared" si="158"/>
        <v>60408636</v>
      </c>
      <c r="J216" s="17">
        <f t="shared" si="153"/>
        <v>-63358634.00000003</v>
      </c>
      <c r="M216" s="17">
        <f t="shared" si="154"/>
        <v>215906</v>
      </c>
      <c r="N216" s="17">
        <f t="shared" si="159"/>
        <v>-39789274</v>
      </c>
      <c r="Q216" s="17">
        <f t="shared" si="155"/>
        <v>-107953</v>
      </c>
      <c r="R216" s="17">
        <f t="shared" si="160"/>
        <v>19894637</v>
      </c>
    </row>
    <row r="217" spans="1:18" x14ac:dyDescent="0.2">
      <c r="A217" s="9">
        <f t="shared" si="156"/>
        <v>177</v>
      </c>
      <c r="B217" s="8" t="str">
        <f t="shared" si="150"/>
        <v>August</v>
      </c>
      <c r="C217" s="9">
        <f t="shared" si="151"/>
        <v>2025</v>
      </c>
      <c r="E217" s="17">
        <f t="shared" si="157"/>
        <v>-123767270.00000003</v>
      </c>
      <c r="G217" s="17">
        <f t="shared" si="152"/>
        <v>343798</v>
      </c>
      <c r="H217" s="17">
        <f t="shared" si="158"/>
        <v>60752434</v>
      </c>
      <c r="J217" s="17">
        <f t="shared" si="153"/>
        <v>-63014836.00000003</v>
      </c>
      <c r="M217" s="17">
        <f t="shared" si="154"/>
        <v>215906</v>
      </c>
      <c r="N217" s="17">
        <f t="shared" si="159"/>
        <v>-39573368</v>
      </c>
      <c r="Q217" s="17">
        <f t="shared" si="155"/>
        <v>-107953</v>
      </c>
      <c r="R217" s="17">
        <f t="shared" si="160"/>
        <v>19786684</v>
      </c>
    </row>
    <row r="218" spans="1:18" x14ac:dyDescent="0.2">
      <c r="A218" s="9">
        <f t="shared" si="156"/>
        <v>178</v>
      </c>
      <c r="B218" s="8" t="str">
        <f t="shared" si="150"/>
        <v>September</v>
      </c>
      <c r="C218" s="9">
        <f t="shared" si="151"/>
        <v>2025</v>
      </c>
      <c r="E218" s="17">
        <f t="shared" si="157"/>
        <v>-123767270.00000003</v>
      </c>
      <c r="G218" s="17">
        <f t="shared" si="152"/>
        <v>343798</v>
      </c>
      <c r="H218" s="17">
        <f t="shared" si="158"/>
        <v>61096232</v>
      </c>
      <c r="J218" s="17">
        <f t="shared" si="153"/>
        <v>-62671038.00000003</v>
      </c>
      <c r="M218" s="17">
        <f t="shared" si="154"/>
        <v>215906</v>
      </c>
      <c r="N218" s="17">
        <f t="shared" si="159"/>
        <v>-39357462</v>
      </c>
      <c r="Q218" s="17">
        <f t="shared" si="155"/>
        <v>-107953</v>
      </c>
      <c r="R218" s="17">
        <f t="shared" si="160"/>
        <v>19678731</v>
      </c>
    </row>
    <row r="219" spans="1:18" x14ac:dyDescent="0.2">
      <c r="A219" s="9">
        <f t="shared" si="156"/>
        <v>179</v>
      </c>
      <c r="B219" s="8" t="str">
        <f t="shared" si="150"/>
        <v>October</v>
      </c>
      <c r="C219" s="9">
        <f t="shared" si="151"/>
        <v>2025</v>
      </c>
      <c r="E219" s="17">
        <f t="shared" si="157"/>
        <v>-123767270.00000003</v>
      </c>
      <c r="G219" s="17">
        <f t="shared" si="152"/>
        <v>343798</v>
      </c>
      <c r="H219" s="17">
        <f t="shared" si="158"/>
        <v>61440030</v>
      </c>
      <c r="J219" s="17">
        <f t="shared" si="153"/>
        <v>-62327240.00000003</v>
      </c>
      <c r="M219" s="17">
        <f t="shared" si="154"/>
        <v>215906</v>
      </c>
      <c r="N219" s="17">
        <f t="shared" si="159"/>
        <v>-39141556</v>
      </c>
      <c r="Q219" s="17">
        <f t="shared" si="155"/>
        <v>-107953</v>
      </c>
      <c r="R219" s="17">
        <f t="shared" si="160"/>
        <v>19570778</v>
      </c>
    </row>
    <row r="220" spans="1:18" x14ac:dyDescent="0.2">
      <c r="A220" s="9">
        <f t="shared" si="156"/>
        <v>180</v>
      </c>
      <c r="B220" s="8" t="str">
        <f t="shared" si="150"/>
        <v>November</v>
      </c>
      <c r="C220" s="9">
        <f t="shared" si="151"/>
        <v>2025</v>
      </c>
      <c r="E220" s="17">
        <f t="shared" si="157"/>
        <v>-123767270.00000003</v>
      </c>
      <c r="G220" s="17">
        <f t="shared" si="152"/>
        <v>343798</v>
      </c>
      <c r="H220" s="17">
        <f t="shared" si="158"/>
        <v>61783828</v>
      </c>
      <c r="J220" s="17">
        <f t="shared" si="153"/>
        <v>-61983442.00000003</v>
      </c>
      <c r="M220" s="17">
        <f t="shared" si="154"/>
        <v>215906</v>
      </c>
      <c r="N220" s="17">
        <f t="shared" si="159"/>
        <v>-38925650</v>
      </c>
      <c r="Q220" s="17">
        <f t="shared" si="155"/>
        <v>-107953</v>
      </c>
      <c r="R220" s="17">
        <f t="shared" si="160"/>
        <v>19462825</v>
      </c>
    </row>
    <row r="221" spans="1:18" x14ac:dyDescent="0.2">
      <c r="A221" s="9">
        <f t="shared" si="156"/>
        <v>181</v>
      </c>
      <c r="B221" s="8" t="str">
        <f t="shared" si="150"/>
        <v>December</v>
      </c>
      <c r="C221" s="9">
        <f t="shared" si="151"/>
        <v>2025</v>
      </c>
      <c r="E221" s="17">
        <f t="shared" si="157"/>
        <v>-123767270.00000003</v>
      </c>
      <c r="G221" s="17">
        <f t="shared" si="152"/>
        <v>343798</v>
      </c>
      <c r="H221" s="17">
        <f t="shared" si="158"/>
        <v>62127626</v>
      </c>
      <c r="J221" s="17">
        <f t="shared" si="153"/>
        <v>-61639644.00000003</v>
      </c>
      <c r="M221" s="17">
        <f t="shared" si="154"/>
        <v>215906</v>
      </c>
      <c r="N221" s="17">
        <f t="shared" si="159"/>
        <v>-38709744</v>
      </c>
      <c r="Q221" s="17">
        <f t="shared" si="155"/>
        <v>-107953</v>
      </c>
      <c r="R221" s="17">
        <f t="shared" si="160"/>
        <v>19354872</v>
      </c>
    </row>
    <row r="222" spans="1:18" ht="12" thickBot="1" x14ac:dyDescent="0.25">
      <c r="D222" s="65">
        <f>SUM(D210:D221)</f>
        <v>0</v>
      </c>
      <c r="G222" s="65">
        <f>SUM(G210:G221)</f>
        <v>4125576</v>
      </c>
      <c r="L222" s="65">
        <f>SUM(L210:L221)</f>
        <v>0</v>
      </c>
      <c r="M222" s="65">
        <f>SUM(M210:M221)</f>
        <v>2590872</v>
      </c>
      <c r="P222" s="65">
        <f>SUM(P210:P221)</f>
        <v>0</v>
      </c>
      <c r="Q222" s="65">
        <f>SUM(Q210:Q221)</f>
        <v>-1295436</v>
      </c>
    </row>
    <row r="223" spans="1:18" ht="12" thickTop="1" x14ac:dyDescent="0.2"/>
    <row r="224" spans="1:18" x14ac:dyDescent="0.2">
      <c r="A224" s="9">
        <f>A221+1</f>
        <v>182</v>
      </c>
      <c r="B224" s="8" t="str">
        <f t="shared" ref="B224:B235" si="161">B210</f>
        <v>January</v>
      </c>
      <c r="C224" s="9">
        <f t="shared" ref="C224:C235" si="162">C210+1</f>
        <v>2026</v>
      </c>
      <c r="E224" s="17">
        <f>E221+D224</f>
        <v>-123767270.00000003</v>
      </c>
      <c r="G224" s="17">
        <f t="shared" ref="G224:G235" si="163">G210</f>
        <v>343798</v>
      </c>
      <c r="H224" s="17">
        <f>H221+G224</f>
        <v>62471424</v>
      </c>
      <c r="J224" s="17">
        <f t="shared" ref="J224:J235" si="164">E224+H224</f>
        <v>-61295846.00000003</v>
      </c>
      <c r="M224" s="17">
        <f t="shared" ref="M224:M235" si="165">M210</f>
        <v>215906</v>
      </c>
      <c r="N224" s="17">
        <f>N221+L224+M224</f>
        <v>-38493838</v>
      </c>
      <c r="Q224" s="17">
        <f t="shared" ref="Q224:Q235" si="166">Q210</f>
        <v>-107953</v>
      </c>
      <c r="R224" s="17">
        <f>R221+P224+Q224</f>
        <v>19246919</v>
      </c>
    </row>
    <row r="225" spans="1:18" x14ac:dyDescent="0.2">
      <c r="A225" s="9">
        <f t="shared" ref="A225:A235" si="167">A224+1</f>
        <v>183</v>
      </c>
      <c r="B225" s="8" t="str">
        <f t="shared" si="161"/>
        <v>February</v>
      </c>
      <c r="C225" s="9">
        <f t="shared" si="162"/>
        <v>2026</v>
      </c>
      <c r="E225" s="17">
        <f t="shared" ref="E225:E235" si="168">E224+D225</f>
        <v>-123767270.00000003</v>
      </c>
      <c r="G225" s="17">
        <f t="shared" si="163"/>
        <v>343798</v>
      </c>
      <c r="H225" s="17">
        <f t="shared" ref="H225:H235" si="169">H224+G225</f>
        <v>62815222</v>
      </c>
      <c r="J225" s="17">
        <f t="shared" si="164"/>
        <v>-60952048.00000003</v>
      </c>
      <c r="M225" s="17">
        <f t="shared" si="165"/>
        <v>215906</v>
      </c>
      <c r="N225" s="17">
        <f t="shared" ref="N225:N235" si="170">N224+L225+M225</f>
        <v>-38277932</v>
      </c>
      <c r="Q225" s="17">
        <f t="shared" si="166"/>
        <v>-107953</v>
      </c>
      <c r="R225" s="17">
        <f t="shared" ref="R225:R235" si="171">R224+P225+Q225</f>
        <v>19138966</v>
      </c>
    </row>
    <row r="226" spans="1:18" x14ac:dyDescent="0.2">
      <c r="A226" s="9">
        <f t="shared" si="167"/>
        <v>184</v>
      </c>
      <c r="B226" s="8" t="str">
        <f t="shared" si="161"/>
        <v>March</v>
      </c>
      <c r="C226" s="9">
        <f t="shared" si="162"/>
        <v>2026</v>
      </c>
      <c r="E226" s="17">
        <f t="shared" si="168"/>
        <v>-123767270.00000003</v>
      </c>
      <c r="G226" s="17">
        <f t="shared" si="163"/>
        <v>343798</v>
      </c>
      <c r="H226" s="17">
        <f t="shared" si="169"/>
        <v>63159020</v>
      </c>
      <c r="J226" s="17">
        <f t="shared" si="164"/>
        <v>-60608250.00000003</v>
      </c>
      <c r="M226" s="17">
        <f t="shared" si="165"/>
        <v>215906</v>
      </c>
      <c r="N226" s="17">
        <f t="shared" si="170"/>
        <v>-38062026</v>
      </c>
      <c r="Q226" s="17">
        <f t="shared" si="166"/>
        <v>-107953</v>
      </c>
      <c r="R226" s="17">
        <f t="shared" si="171"/>
        <v>19031013</v>
      </c>
    </row>
    <row r="227" spans="1:18" x14ac:dyDescent="0.2">
      <c r="A227" s="9">
        <f t="shared" si="167"/>
        <v>185</v>
      </c>
      <c r="B227" s="8" t="str">
        <f t="shared" si="161"/>
        <v>April</v>
      </c>
      <c r="C227" s="9">
        <f t="shared" si="162"/>
        <v>2026</v>
      </c>
      <c r="E227" s="17">
        <f t="shared" si="168"/>
        <v>-123767270.00000003</v>
      </c>
      <c r="G227" s="17">
        <f t="shared" si="163"/>
        <v>343798</v>
      </c>
      <c r="H227" s="17">
        <f t="shared" si="169"/>
        <v>63502818</v>
      </c>
      <c r="J227" s="17">
        <f t="shared" si="164"/>
        <v>-60264452.00000003</v>
      </c>
      <c r="M227" s="17">
        <f t="shared" si="165"/>
        <v>215906</v>
      </c>
      <c r="N227" s="17">
        <f t="shared" si="170"/>
        <v>-37846120</v>
      </c>
      <c r="Q227" s="17">
        <f t="shared" si="166"/>
        <v>-107953</v>
      </c>
      <c r="R227" s="17">
        <f t="shared" si="171"/>
        <v>18923060</v>
      </c>
    </row>
    <row r="228" spans="1:18" x14ac:dyDescent="0.2">
      <c r="A228" s="9">
        <f t="shared" si="167"/>
        <v>186</v>
      </c>
      <c r="B228" s="8" t="str">
        <f t="shared" si="161"/>
        <v>May</v>
      </c>
      <c r="C228" s="9">
        <f t="shared" si="162"/>
        <v>2026</v>
      </c>
      <c r="E228" s="17">
        <f t="shared" si="168"/>
        <v>-123767270.00000003</v>
      </c>
      <c r="G228" s="17">
        <f t="shared" si="163"/>
        <v>343798</v>
      </c>
      <c r="H228" s="17">
        <f t="shared" si="169"/>
        <v>63846616</v>
      </c>
      <c r="J228" s="17">
        <f t="shared" si="164"/>
        <v>-59920654.00000003</v>
      </c>
      <c r="M228" s="17">
        <f t="shared" si="165"/>
        <v>215906</v>
      </c>
      <c r="N228" s="17">
        <f t="shared" si="170"/>
        <v>-37630214</v>
      </c>
      <c r="Q228" s="17">
        <f t="shared" si="166"/>
        <v>-107953</v>
      </c>
      <c r="R228" s="17">
        <f t="shared" si="171"/>
        <v>18815107</v>
      </c>
    </row>
    <row r="229" spans="1:18" x14ac:dyDescent="0.2">
      <c r="A229" s="9">
        <f t="shared" si="167"/>
        <v>187</v>
      </c>
      <c r="B229" s="8" t="str">
        <f t="shared" si="161"/>
        <v>June</v>
      </c>
      <c r="C229" s="9">
        <f t="shared" si="162"/>
        <v>2026</v>
      </c>
      <c r="E229" s="17">
        <f t="shared" si="168"/>
        <v>-123767270.00000003</v>
      </c>
      <c r="G229" s="17">
        <f t="shared" si="163"/>
        <v>343798</v>
      </c>
      <c r="H229" s="17">
        <f t="shared" si="169"/>
        <v>64190414</v>
      </c>
      <c r="J229" s="17">
        <f t="shared" si="164"/>
        <v>-59576856.00000003</v>
      </c>
      <c r="M229" s="17">
        <f t="shared" si="165"/>
        <v>215906</v>
      </c>
      <c r="N229" s="17">
        <f t="shared" si="170"/>
        <v>-37414308</v>
      </c>
      <c r="Q229" s="17">
        <f t="shared" si="166"/>
        <v>-107953</v>
      </c>
      <c r="R229" s="17">
        <f t="shared" si="171"/>
        <v>18707154</v>
      </c>
    </row>
    <row r="230" spans="1:18" x14ac:dyDescent="0.2">
      <c r="A230" s="9">
        <f t="shared" si="167"/>
        <v>188</v>
      </c>
      <c r="B230" s="8" t="str">
        <f t="shared" si="161"/>
        <v>July</v>
      </c>
      <c r="C230" s="9">
        <f t="shared" si="162"/>
        <v>2026</v>
      </c>
      <c r="E230" s="17">
        <f t="shared" si="168"/>
        <v>-123767270.00000003</v>
      </c>
      <c r="G230" s="17">
        <f t="shared" si="163"/>
        <v>343798</v>
      </c>
      <c r="H230" s="17">
        <f t="shared" si="169"/>
        <v>64534212</v>
      </c>
      <c r="J230" s="17">
        <f t="shared" si="164"/>
        <v>-59233058.00000003</v>
      </c>
      <c r="M230" s="17">
        <f t="shared" si="165"/>
        <v>215906</v>
      </c>
      <c r="N230" s="17">
        <f t="shared" si="170"/>
        <v>-37198402</v>
      </c>
      <c r="Q230" s="17">
        <f t="shared" si="166"/>
        <v>-107953</v>
      </c>
      <c r="R230" s="17">
        <f t="shared" si="171"/>
        <v>18599201</v>
      </c>
    </row>
    <row r="231" spans="1:18" x14ac:dyDescent="0.2">
      <c r="A231" s="9">
        <f t="shared" si="167"/>
        <v>189</v>
      </c>
      <c r="B231" s="8" t="str">
        <f t="shared" si="161"/>
        <v>August</v>
      </c>
      <c r="C231" s="9">
        <f t="shared" si="162"/>
        <v>2026</v>
      </c>
      <c r="E231" s="17">
        <f t="shared" si="168"/>
        <v>-123767270.00000003</v>
      </c>
      <c r="G231" s="17">
        <f t="shared" si="163"/>
        <v>343798</v>
      </c>
      <c r="H231" s="17">
        <f t="shared" si="169"/>
        <v>64878010</v>
      </c>
      <c r="J231" s="17">
        <f t="shared" si="164"/>
        <v>-58889260.00000003</v>
      </c>
      <c r="M231" s="17">
        <f t="shared" si="165"/>
        <v>215906</v>
      </c>
      <c r="N231" s="17">
        <f t="shared" si="170"/>
        <v>-36982496</v>
      </c>
      <c r="Q231" s="17">
        <f t="shared" si="166"/>
        <v>-107953</v>
      </c>
      <c r="R231" s="17">
        <f t="shared" si="171"/>
        <v>18491248</v>
      </c>
    </row>
    <row r="232" spans="1:18" x14ac:dyDescent="0.2">
      <c r="A232" s="9">
        <f t="shared" si="167"/>
        <v>190</v>
      </c>
      <c r="B232" s="8" t="str">
        <f t="shared" si="161"/>
        <v>September</v>
      </c>
      <c r="C232" s="9">
        <f t="shared" si="162"/>
        <v>2026</v>
      </c>
      <c r="E232" s="17">
        <f t="shared" si="168"/>
        <v>-123767270.00000003</v>
      </c>
      <c r="G232" s="17">
        <f t="shared" si="163"/>
        <v>343798</v>
      </c>
      <c r="H232" s="17">
        <f t="shared" si="169"/>
        <v>65221808</v>
      </c>
      <c r="J232" s="17">
        <f t="shared" si="164"/>
        <v>-58545462.00000003</v>
      </c>
      <c r="M232" s="17">
        <f t="shared" si="165"/>
        <v>215906</v>
      </c>
      <c r="N232" s="17">
        <f t="shared" si="170"/>
        <v>-36766590</v>
      </c>
      <c r="Q232" s="17">
        <f t="shared" si="166"/>
        <v>-107953</v>
      </c>
      <c r="R232" s="17">
        <f t="shared" si="171"/>
        <v>18383295</v>
      </c>
    </row>
    <row r="233" spans="1:18" x14ac:dyDescent="0.2">
      <c r="A233" s="9">
        <f t="shared" si="167"/>
        <v>191</v>
      </c>
      <c r="B233" s="8" t="str">
        <f t="shared" si="161"/>
        <v>October</v>
      </c>
      <c r="C233" s="9">
        <f t="shared" si="162"/>
        <v>2026</v>
      </c>
      <c r="E233" s="17">
        <f t="shared" si="168"/>
        <v>-123767270.00000003</v>
      </c>
      <c r="G233" s="17">
        <f t="shared" si="163"/>
        <v>343798</v>
      </c>
      <c r="H233" s="17">
        <f t="shared" si="169"/>
        <v>65565606</v>
      </c>
      <c r="J233" s="17">
        <f t="shared" si="164"/>
        <v>-58201664.00000003</v>
      </c>
      <c r="M233" s="17">
        <f t="shared" si="165"/>
        <v>215906</v>
      </c>
      <c r="N233" s="17">
        <f t="shared" si="170"/>
        <v>-36550684</v>
      </c>
      <c r="Q233" s="17">
        <f t="shared" si="166"/>
        <v>-107953</v>
      </c>
      <c r="R233" s="17">
        <f t="shared" si="171"/>
        <v>18275342</v>
      </c>
    </row>
    <row r="234" spans="1:18" x14ac:dyDescent="0.2">
      <c r="A234" s="9">
        <f t="shared" si="167"/>
        <v>192</v>
      </c>
      <c r="B234" s="8" t="str">
        <f t="shared" si="161"/>
        <v>November</v>
      </c>
      <c r="C234" s="9">
        <f t="shared" si="162"/>
        <v>2026</v>
      </c>
      <c r="E234" s="17">
        <f t="shared" si="168"/>
        <v>-123767270.00000003</v>
      </c>
      <c r="G234" s="17">
        <f t="shared" si="163"/>
        <v>343798</v>
      </c>
      <c r="H234" s="17">
        <f t="shared" si="169"/>
        <v>65909404</v>
      </c>
      <c r="J234" s="17">
        <f t="shared" si="164"/>
        <v>-57857866.00000003</v>
      </c>
      <c r="M234" s="17">
        <f t="shared" si="165"/>
        <v>215906</v>
      </c>
      <c r="N234" s="17">
        <f t="shared" si="170"/>
        <v>-36334778</v>
      </c>
      <c r="Q234" s="17">
        <f t="shared" si="166"/>
        <v>-107953</v>
      </c>
      <c r="R234" s="17">
        <f t="shared" si="171"/>
        <v>18167389</v>
      </c>
    </row>
    <row r="235" spans="1:18" x14ac:dyDescent="0.2">
      <c r="A235" s="9">
        <f t="shared" si="167"/>
        <v>193</v>
      </c>
      <c r="B235" s="8" t="str">
        <f t="shared" si="161"/>
        <v>December</v>
      </c>
      <c r="C235" s="9">
        <f t="shared" si="162"/>
        <v>2026</v>
      </c>
      <c r="E235" s="17">
        <f t="shared" si="168"/>
        <v>-123767270.00000003</v>
      </c>
      <c r="G235" s="17">
        <f t="shared" si="163"/>
        <v>343798</v>
      </c>
      <c r="H235" s="17">
        <f t="shared" si="169"/>
        <v>66253202</v>
      </c>
      <c r="J235" s="17">
        <f t="shared" si="164"/>
        <v>-57514068.00000003</v>
      </c>
      <c r="M235" s="17">
        <f t="shared" si="165"/>
        <v>215906</v>
      </c>
      <c r="N235" s="17">
        <f t="shared" si="170"/>
        <v>-36118872</v>
      </c>
      <c r="Q235" s="17">
        <f t="shared" si="166"/>
        <v>-107953</v>
      </c>
      <c r="R235" s="17">
        <f t="shared" si="171"/>
        <v>18059436</v>
      </c>
    </row>
    <row r="236" spans="1:18" ht="12" thickBot="1" x14ac:dyDescent="0.25">
      <c r="D236" s="65">
        <f>SUM(D224:D235)</f>
        <v>0</v>
      </c>
      <c r="G236" s="65">
        <f>SUM(G224:G235)</f>
        <v>4125576</v>
      </c>
      <c r="L236" s="65">
        <f>SUM(L224:L235)</f>
        <v>0</v>
      </c>
      <c r="M236" s="65">
        <f>SUM(M224:M235)</f>
        <v>2590872</v>
      </c>
      <c r="P236" s="65">
        <f>SUM(P224:P235)</f>
        <v>0</v>
      </c>
      <c r="Q236" s="65">
        <f>SUM(Q224:Q235)</f>
        <v>-1295436</v>
      </c>
    </row>
    <row r="237" spans="1:18" ht="12" thickTop="1" x14ac:dyDescent="0.2"/>
    <row r="238" spans="1:18" x14ac:dyDescent="0.2">
      <c r="A238" s="9">
        <f>A235+1</f>
        <v>194</v>
      </c>
      <c r="B238" s="8" t="str">
        <f t="shared" ref="B238:B249" si="172">B224</f>
        <v>January</v>
      </c>
      <c r="C238" s="9">
        <f t="shared" ref="C238:C249" si="173">C224+1</f>
        <v>2027</v>
      </c>
      <c r="E238" s="17">
        <f>E235+D238</f>
        <v>-123767270.00000003</v>
      </c>
      <c r="G238" s="17">
        <f t="shared" ref="G238:G249" si="174">G224</f>
        <v>343798</v>
      </c>
      <c r="H238" s="17">
        <f>H235+G238</f>
        <v>66597000</v>
      </c>
      <c r="J238" s="17">
        <f t="shared" ref="J238:J249" si="175">E238+H238</f>
        <v>-57170270.00000003</v>
      </c>
      <c r="M238" s="17">
        <f t="shared" ref="M238:M249" si="176">M224</f>
        <v>215906</v>
      </c>
      <c r="N238" s="17">
        <f>N235+L238+M238</f>
        <v>-35902966</v>
      </c>
      <c r="Q238" s="17">
        <f t="shared" ref="Q238:Q249" si="177">Q224</f>
        <v>-107953</v>
      </c>
      <c r="R238" s="17">
        <f>R235+P238+Q238</f>
        <v>17951483</v>
      </c>
    </row>
    <row r="239" spans="1:18" x14ac:dyDescent="0.2">
      <c r="A239" s="9">
        <f t="shared" ref="A239:A249" si="178">A238+1</f>
        <v>195</v>
      </c>
      <c r="B239" s="8" t="str">
        <f t="shared" si="172"/>
        <v>February</v>
      </c>
      <c r="C239" s="9">
        <f t="shared" si="173"/>
        <v>2027</v>
      </c>
      <c r="E239" s="17">
        <f t="shared" ref="E239:E249" si="179">E238+D239</f>
        <v>-123767270.00000003</v>
      </c>
      <c r="G239" s="17">
        <f t="shared" si="174"/>
        <v>343798</v>
      </c>
      <c r="H239" s="17">
        <f t="shared" ref="H239:H249" si="180">H238+G239</f>
        <v>66940798</v>
      </c>
      <c r="J239" s="17">
        <f t="shared" si="175"/>
        <v>-56826472.00000003</v>
      </c>
      <c r="M239" s="17">
        <f t="shared" si="176"/>
        <v>215906</v>
      </c>
      <c r="N239" s="17">
        <f t="shared" ref="N239:N249" si="181">N238+L239+M239</f>
        <v>-35687060</v>
      </c>
      <c r="Q239" s="17">
        <f t="shared" si="177"/>
        <v>-107953</v>
      </c>
      <c r="R239" s="17">
        <f t="shared" ref="R239:R249" si="182">R238+P239+Q239</f>
        <v>17843530</v>
      </c>
    </row>
    <row r="240" spans="1:18" x14ac:dyDescent="0.2">
      <c r="A240" s="9">
        <f t="shared" si="178"/>
        <v>196</v>
      </c>
      <c r="B240" s="8" t="str">
        <f t="shared" si="172"/>
        <v>March</v>
      </c>
      <c r="C240" s="9">
        <f t="shared" si="173"/>
        <v>2027</v>
      </c>
      <c r="E240" s="17">
        <f t="shared" si="179"/>
        <v>-123767270.00000003</v>
      </c>
      <c r="G240" s="17">
        <f t="shared" si="174"/>
        <v>343798</v>
      </c>
      <c r="H240" s="17">
        <f t="shared" si="180"/>
        <v>67284596</v>
      </c>
      <c r="J240" s="17">
        <f t="shared" si="175"/>
        <v>-56482674.00000003</v>
      </c>
      <c r="M240" s="17">
        <f t="shared" si="176"/>
        <v>215906</v>
      </c>
      <c r="N240" s="17">
        <f t="shared" si="181"/>
        <v>-35471154</v>
      </c>
      <c r="Q240" s="17">
        <f t="shared" si="177"/>
        <v>-107953</v>
      </c>
      <c r="R240" s="17">
        <f t="shared" si="182"/>
        <v>17735577</v>
      </c>
    </row>
    <row r="241" spans="1:18" x14ac:dyDescent="0.2">
      <c r="A241" s="9">
        <f t="shared" si="178"/>
        <v>197</v>
      </c>
      <c r="B241" s="8" t="str">
        <f t="shared" si="172"/>
        <v>April</v>
      </c>
      <c r="C241" s="9">
        <f t="shared" si="173"/>
        <v>2027</v>
      </c>
      <c r="E241" s="17">
        <f t="shared" si="179"/>
        <v>-123767270.00000003</v>
      </c>
      <c r="G241" s="17">
        <f t="shared" si="174"/>
        <v>343798</v>
      </c>
      <c r="H241" s="17">
        <f t="shared" si="180"/>
        <v>67628394</v>
      </c>
      <c r="J241" s="17">
        <f t="shared" si="175"/>
        <v>-56138876.00000003</v>
      </c>
      <c r="M241" s="17">
        <f t="shared" si="176"/>
        <v>215906</v>
      </c>
      <c r="N241" s="17">
        <f t="shared" si="181"/>
        <v>-35255248</v>
      </c>
      <c r="Q241" s="17">
        <f t="shared" si="177"/>
        <v>-107953</v>
      </c>
      <c r="R241" s="17">
        <f t="shared" si="182"/>
        <v>17627624</v>
      </c>
    </row>
    <row r="242" spans="1:18" x14ac:dyDescent="0.2">
      <c r="A242" s="9">
        <f t="shared" si="178"/>
        <v>198</v>
      </c>
      <c r="B242" s="8" t="str">
        <f t="shared" si="172"/>
        <v>May</v>
      </c>
      <c r="C242" s="9">
        <f t="shared" si="173"/>
        <v>2027</v>
      </c>
      <c r="E242" s="17">
        <f t="shared" si="179"/>
        <v>-123767270.00000003</v>
      </c>
      <c r="G242" s="17">
        <f t="shared" si="174"/>
        <v>343798</v>
      </c>
      <c r="H242" s="17">
        <f t="shared" si="180"/>
        <v>67972192</v>
      </c>
      <c r="J242" s="17">
        <f t="shared" si="175"/>
        <v>-55795078.00000003</v>
      </c>
      <c r="M242" s="17">
        <f t="shared" si="176"/>
        <v>215906</v>
      </c>
      <c r="N242" s="17">
        <f t="shared" si="181"/>
        <v>-35039342</v>
      </c>
      <c r="Q242" s="17">
        <f t="shared" si="177"/>
        <v>-107953</v>
      </c>
      <c r="R242" s="17">
        <f t="shared" si="182"/>
        <v>17519671</v>
      </c>
    </row>
    <row r="243" spans="1:18" x14ac:dyDescent="0.2">
      <c r="A243" s="9">
        <f t="shared" si="178"/>
        <v>199</v>
      </c>
      <c r="B243" s="8" t="str">
        <f t="shared" si="172"/>
        <v>June</v>
      </c>
      <c r="C243" s="9">
        <f t="shared" si="173"/>
        <v>2027</v>
      </c>
      <c r="E243" s="17">
        <f t="shared" si="179"/>
        <v>-123767270.00000003</v>
      </c>
      <c r="G243" s="17">
        <f t="shared" si="174"/>
        <v>343798</v>
      </c>
      <c r="H243" s="17">
        <f t="shared" si="180"/>
        <v>68315990</v>
      </c>
      <c r="J243" s="17">
        <f t="shared" si="175"/>
        <v>-55451280.00000003</v>
      </c>
      <c r="M243" s="17">
        <f t="shared" si="176"/>
        <v>215906</v>
      </c>
      <c r="N243" s="17">
        <f t="shared" si="181"/>
        <v>-34823436</v>
      </c>
      <c r="Q243" s="17">
        <f t="shared" si="177"/>
        <v>-107953</v>
      </c>
      <c r="R243" s="17">
        <f t="shared" si="182"/>
        <v>17411718</v>
      </c>
    </row>
    <row r="244" spans="1:18" x14ac:dyDescent="0.2">
      <c r="A244" s="9">
        <f t="shared" si="178"/>
        <v>200</v>
      </c>
      <c r="B244" s="8" t="str">
        <f t="shared" si="172"/>
        <v>July</v>
      </c>
      <c r="C244" s="9">
        <f t="shared" si="173"/>
        <v>2027</v>
      </c>
      <c r="E244" s="17">
        <f t="shared" si="179"/>
        <v>-123767270.00000003</v>
      </c>
      <c r="G244" s="17">
        <f t="shared" si="174"/>
        <v>343798</v>
      </c>
      <c r="H244" s="17">
        <f t="shared" si="180"/>
        <v>68659788</v>
      </c>
      <c r="J244" s="17">
        <f t="shared" si="175"/>
        <v>-55107482.00000003</v>
      </c>
      <c r="M244" s="17">
        <f t="shared" si="176"/>
        <v>215906</v>
      </c>
      <c r="N244" s="17">
        <f t="shared" si="181"/>
        <v>-34607530</v>
      </c>
      <c r="Q244" s="17">
        <f t="shared" si="177"/>
        <v>-107953</v>
      </c>
      <c r="R244" s="17">
        <f t="shared" si="182"/>
        <v>17303765</v>
      </c>
    </row>
    <row r="245" spans="1:18" x14ac:dyDescent="0.2">
      <c r="A245" s="9">
        <f t="shared" si="178"/>
        <v>201</v>
      </c>
      <c r="B245" s="8" t="str">
        <f t="shared" si="172"/>
        <v>August</v>
      </c>
      <c r="C245" s="9">
        <f t="shared" si="173"/>
        <v>2027</v>
      </c>
      <c r="E245" s="17">
        <f t="shared" si="179"/>
        <v>-123767270.00000003</v>
      </c>
      <c r="G245" s="17">
        <f t="shared" si="174"/>
        <v>343798</v>
      </c>
      <c r="H245" s="17">
        <f t="shared" si="180"/>
        <v>69003586</v>
      </c>
      <c r="J245" s="17">
        <f t="shared" si="175"/>
        <v>-54763684.00000003</v>
      </c>
      <c r="M245" s="17">
        <f t="shared" si="176"/>
        <v>215906</v>
      </c>
      <c r="N245" s="17">
        <f t="shared" si="181"/>
        <v>-34391624</v>
      </c>
      <c r="Q245" s="17">
        <f t="shared" si="177"/>
        <v>-107953</v>
      </c>
      <c r="R245" s="17">
        <f t="shared" si="182"/>
        <v>17195812</v>
      </c>
    </row>
    <row r="246" spans="1:18" x14ac:dyDescent="0.2">
      <c r="A246" s="9">
        <f t="shared" si="178"/>
        <v>202</v>
      </c>
      <c r="B246" s="8" t="str">
        <f t="shared" si="172"/>
        <v>September</v>
      </c>
      <c r="C246" s="9">
        <f t="shared" si="173"/>
        <v>2027</v>
      </c>
      <c r="E246" s="17">
        <f t="shared" si="179"/>
        <v>-123767270.00000003</v>
      </c>
      <c r="G246" s="17">
        <f t="shared" si="174"/>
        <v>343798</v>
      </c>
      <c r="H246" s="17">
        <f t="shared" si="180"/>
        <v>69347384</v>
      </c>
      <c r="J246" s="17">
        <f t="shared" si="175"/>
        <v>-54419886.00000003</v>
      </c>
      <c r="M246" s="17">
        <f t="shared" si="176"/>
        <v>215906</v>
      </c>
      <c r="N246" s="17">
        <f t="shared" si="181"/>
        <v>-34175718</v>
      </c>
      <c r="Q246" s="17">
        <f t="shared" si="177"/>
        <v>-107953</v>
      </c>
      <c r="R246" s="17">
        <f t="shared" si="182"/>
        <v>17087859</v>
      </c>
    </row>
    <row r="247" spans="1:18" x14ac:dyDescent="0.2">
      <c r="A247" s="9">
        <f t="shared" si="178"/>
        <v>203</v>
      </c>
      <c r="B247" s="8" t="str">
        <f t="shared" si="172"/>
        <v>October</v>
      </c>
      <c r="C247" s="9">
        <f t="shared" si="173"/>
        <v>2027</v>
      </c>
      <c r="E247" s="17">
        <f t="shared" si="179"/>
        <v>-123767270.00000003</v>
      </c>
      <c r="G247" s="17">
        <f t="shared" si="174"/>
        <v>343798</v>
      </c>
      <c r="H247" s="17">
        <f t="shared" si="180"/>
        <v>69691182</v>
      </c>
      <c r="J247" s="17">
        <f t="shared" si="175"/>
        <v>-54076088.00000003</v>
      </c>
      <c r="M247" s="17">
        <f t="shared" si="176"/>
        <v>215906</v>
      </c>
      <c r="N247" s="17">
        <f t="shared" si="181"/>
        <v>-33959812</v>
      </c>
      <c r="Q247" s="17">
        <f t="shared" si="177"/>
        <v>-107953</v>
      </c>
      <c r="R247" s="17">
        <f t="shared" si="182"/>
        <v>16979906</v>
      </c>
    </row>
    <row r="248" spans="1:18" x14ac:dyDescent="0.2">
      <c r="A248" s="9">
        <f t="shared" si="178"/>
        <v>204</v>
      </c>
      <c r="B248" s="8" t="str">
        <f t="shared" si="172"/>
        <v>November</v>
      </c>
      <c r="C248" s="9">
        <f t="shared" si="173"/>
        <v>2027</v>
      </c>
      <c r="E248" s="17">
        <f t="shared" si="179"/>
        <v>-123767270.00000003</v>
      </c>
      <c r="G248" s="17">
        <f t="shared" si="174"/>
        <v>343798</v>
      </c>
      <c r="H248" s="17">
        <f t="shared" si="180"/>
        <v>70034980</v>
      </c>
      <c r="J248" s="17">
        <f t="shared" si="175"/>
        <v>-53732290.00000003</v>
      </c>
      <c r="M248" s="17">
        <f t="shared" si="176"/>
        <v>215906</v>
      </c>
      <c r="N248" s="17">
        <f t="shared" si="181"/>
        <v>-33743906</v>
      </c>
      <c r="Q248" s="17">
        <f t="shared" si="177"/>
        <v>-107953</v>
      </c>
      <c r="R248" s="17">
        <f t="shared" si="182"/>
        <v>16871953</v>
      </c>
    </row>
    <row r="249" spans="1:18" x14ac:dyDescent="0.2">
      <c r="A249" s="9">
        <f t="shared" si="178"/>
        <v>205</v>
      </c>
      <c r="B249" s="8" t="str">
        <f t="shared" si="172"/>
        <v>December</v>
      </c>
      <c r="C249" s="9">
        <f t="shared" si="173"/>
        <v>2027</v>
      </c>
      <c r="E249" s="17">
        <f t="shared" si="179"/>
        <v>-123767270.00000003</v>
      </c>
      <c r="G249" s="17">
        <f t="shared" si="174"/>
        <v>343798</v>
      </c>
      <c r="H249" s="17">
        <f t="shared" si="180"/>
        <v>70378778</v>
      </c>
      <c r="J249" s="17">
        <f t="shared" si="175"/>
        <v>-53388492.00000003</v>
      </c>
      <c r="M249" s="17">
        <f t="shared" si="176"/>
        <v>215906</v>
      </c>
      <c r="N249" s="17">
        <f t="shared" si="181"/>
        <v>-33528000</v>
      </c>
      <c r="Q249" s="17">
        <f t="shared" si="177"/>
        <v>-107953</v>
      </c>
      <c r="R249" s="17">
        <f t="shared" si="182"/>
        <v>16764000</v>
      </c>
    </row>
    <row r="250" spans="1:18" ht="12" thickBot="1" x14ac:dyDescent="0.25">
      <c r="D250" s="65">
        <f>SUM(D238:D249)</f>
        <v>0</v>
      </c>
      <c r="G250" s="65">
        <f>SUM(G238:G249)</f>
        <v>4125576</v>
      </c>
      <c r="L250" s="65">
        <f>SUM(L238:L249)</f>
        <v>0</v>
      </c>
      <c r="M250" s="65">
        <f>SUM(M238:M249)</f>
        <v>2590872</v>
      </c>
      <c r="P250" s="65">
        <f>SUM(P238:P249)</f>
        <v>0</v>
      </c>
      <c r="Q250" s="65">
        <f>SUM(Q238:Q249)</f>
        <v>-1295436</v>
      </c>
    </row>
    <row r="251" spans="1:18" ht="12" thickTop="1" x14ac:dyDescent="0.2"/>
    <row r="252" spans="1:18" x14ac:dyDescent="0.2">
      <c r="A252" s="9">
        <f>A249+1</f>
        <v>206</v>
      </c>
      <c r="B252" s="8" t="str">
        <f t="shared" ref="B252:B263" si="183">B238</f>
        <v>January</v>
      </c>
      <c r="C252" s="9">
        <f t="shared" ref="C252:C263" si="184">C238+1</f>
        <v>2028</v>
      </c>
      <c r="E252" s="17">
        <f>E249+D252</f>
        <v>-123767270.00000003</v>
      </c>
      <c r="G252" s="17">
        <f t="shared" ref="G252:G263" si="185">G238</f>
        <v>343798</v>
      </c>
      <c r="H252" s="17">
        <f>H249+G252</f>
        <v>70722576</v>
      </c>
      <c r="J252" s="17">
        <f t="shared" ref="J252:J263" si="186">E252+H252</f>
        <v>-53044694.00000003</v>
      </c>
      <c r="M252" s="17">
        <f t="shared" ref="M252:M263" si="187">M238</f>
        <v>215906</v>
      </c>
      <c r="N252" s="17">
        <f>N249+L252+M252</f>
        <v>-33312094</v>
      </c>
      <c r="Q252" s="17">
        <f t="shared" ref="Q252:Q263" si="188">Q238</f>
        <v>-107953</v>
      </c>
      <c r="R252" s="17">
        <f>R249+P252+Q252</f>
        <v>16656047</v>
      </c>
    </row>
    <row r="253" spans="1:18" x14ac:dyDescent="0.2">
      <c r="A253" s="9">
        <f t="shared" ref="A253:A263" si="189">A252+1</f>
        <v>207</v>
      </c>
      <c r="B253" s="8" t="str">
        <f t="shared" si="183"/>
        <v>February</v>
      </c>
      <c r="C253" s="9">
        <f t="shared" si="184"/>
        <v>2028</v>
      </c>
      <c r="E253" s="17">
        <f t="shared" ref="E253:E263" si="190">E252+D253</f>
        <v>-123767270.00000003</v>
      </c>
      <c r="G253" s="17">
        <f t="shared" si="185"/>
        <v>343798</v>
      </c>
      <c r="H253" s="17">
        <f t="shared" ref="H253:H263" si="191">H252+G253</f>
        <v>71066374</v>
      </c>
      <c r="J253" s="17">
        <f t="shared" si="186"/>
        <v>-52700896.00000003</v>
      </c>
      <c r="M253" s="17">
        <f t="shared" si="187"/>
        <v>215906</v>
      </c>
      <c r="N253" s="17">
        <f t="shared" ref="N253:N263" si="192">N252+L253+M253</f>
        <v>-33096188</v>
      </c>
      <c r="Q253" s="17">
        <f t="shared" si="188"/>
        <v>-107953</v>
      </c>
      <c r="R253" s="17">
        <f t="shared" ref="R253:R263" si="193">R252+P253+Q253</f>
        <v>16548094</v>
      </c>
    </row>
    <row r="254" spans="1:18" x14ac:dyDescent="0.2">
      <c r="A254" s="9">
        <f t="shared" si="189"/>
        <v>208</v>
      </c>
      <c r="B254" s="8" t="str">
        <f t="shared" si="183"/>
        <v>March</v>
      </c>
      <c r="C254" s="9">
        <f t="shared" si="184"/>
        <v>2028</v>
      </c>
      <c r="E254" s="17">
        <f t="shared" si="190"/>
        <v>-123767270.00000003</v>
      </c>
      <c r="G254" s="17">
        <f t="shared" si="185"/>
        <v>343798</v>
      </c>
      <c r="H254" s="17">
        <f t="shared" si="191"/>
        <v>71410172</v>
      </c>
      <c r="J254" s="17">
        <f t="shared" si="186"/>
        <v>-52357098.00000003</v>
      </c>
      <c r="M254" s="17">
        <f t="shared" si="187"/>
        <v>215906</v>
      </c>
      <c r="N254" s="17">
        <f t="shared" si="192"/>
        <v>-32880282</v>
      </c>
      <c r="Q254" s="17">
        <f t="shared" si="188"/>
        <v>-107953</v>
      </c>
      <c r="R254" s="17">
        <f t="shared" si="193"/>
        <v>16440141</v>
      </c>
    </row>
    <row r="255" spans="1:18" x14ac:dyDescent="0.2">
      <c r="A255" s="9">
        <f t="shared" si="189"/>
        <v>209</v>
      </c>
      <c r="B255" s="8" t="str">
        <f t="shared" si="183"/>
        <v>April</v>
      </c>
      <c r="C255" s="9">
        <f t="shared" si="184"/>
        <v>2028</v>
      </c>
      <c r="E255" s="17">
        <f t="shared" si="190"/>
        <v>-123767270.00000003</v>
      </c>
      <c r="G255" s="17">
        <f t="shared" si="185"/>
        <v>343798</v>
      </c>
      <c r="H255" s="17">
        <f t="shared" si="191"/>
        <v>71753970</v>
      </c>
      <c r="J255" s="17">
        <f t="shared" si="186"/>
        <v>-52013300.00000003</v>
      </c>
      <c r="M255" s="17">
        <f t="shared" si="187"/>
        <v>215906</v>
      </c>
      <c r="N255" s="17">
        <f t="shared" si="192"/>
        <v>-32664376</v>
      </c>
      <c r="Q255" s="17">
        <f t="shared" si="188"/>
        <v>-107953</v>
      </c>
      <c r="R255" s="17">
        <f t="shared" si="193"/>
        <v>16332188</v>
      </c>
    </row>
    <row r="256" spans="1:18" x14ac:dyDescent="0.2">
      <c r="A256" s="9">
        <f t="shared" si="189"/>
        <v>210</v>
      </c>
      <c r="B256" s="8" t="str">
        <f t="shared" si="183"/>
        <v>May</v>
      </c>
      <c r="C256" s="9">
        <f t="shared" si="184"/>
        <v>2028</v>
      </c>
      <c r="E256" s="17">
        <f t="shared" si="190"/>
        <v>-123767270.00000003</v>
      </c>
      <c r="G256" s="17">
        <f t="shared" si="185"/>
        <v>343798</v>
      </c>
      <c r="H256" s="17">
        <f t="shared" si="191"/>
        <v>72097768</v>
      </c>
      <c r="J256" s="17">
        <f t="shared" si="186"/>
        <v>-51669502.00000003</v>
      </c>
      <c r="M256" s="17">
        <f t="shared" si="187"/>
        <v>215906</v>
      </c>
      <c r="N256" s="17">
        <f t="shared" si="192"/>
        <v>-32448470</v>
      </c>
      <c r="Q256" s="17">
        <f t="shared" si="188"/>
        <v>-107953</v>
      </c>
      <c r="R256" s="17">
        <f t="shared" si="193"/>
        <v>16224235</v>
      </c>
    </row>
    <row r="257" spans="1:18" x14ac:dyDescent="0.2">
      <c r="A257" s="9">
        <f t="shared" si="189"/>
        <v>211</v>
      </c>
      <c r="B257" s="8" t="str">
        <f t="shared" si="183"/>
        <v>June</v>
      </c>
      <c r="C257" s="9">
        <f t="shared" si="184"/>
        <v>2028</v>
      </c>
      <c r="E257" s="17">
        <f t="shared" si="190"/>
        <v>-123767270.00000003</v>
      </c>
      <c r="G257" s="17">
        <f t="shared" si="185"/>
        <v>343798</v>
      </c>
      <c r="H257" s="17">
        <f t="shared" si="191"/>
        <v>72441566</v>
      </c>
      <c r="J257" s="17">
        <f t="shared" si="186"/>
        <v>-51325704.00000003</v>
      </c>
      <c r="M257" s="17">
        <f t="shared" si="187"/>
        <v>215906</v>
      </c>
      <c r="N257" s="17">
        <f t="shared" si="192"/>
        <v>-32232564</v>
      </c>
      <c r="Q257" s="17">
        <f t="shared" si="188"/>
        <v>-107953</v>
      </c>
      <c r="R257" s="17">
        <f t="shared" si="193"/>
        <v>16116282</v>
      </c>
    </row>
    <row r="258" spans="1:18" x14ac:dyDescent="0.2">
      <c r="A258" s="9">
        <f t="shared" si="189"/>
        <v>212</v>
      </c>
      <c r="B258" s="8" t="str">
        <f t="shared" si="183"/>
        <v>July</v>
      </c>
      <c r="C258" s="9">
        <f t="shared" si="184"/>
        <v>2028</v>
      </c>
      <c r="E258" s="17">
        <f t="shared" si="190"/>
        <v>-123767270.00000003</v>
      </c>
      <c r="G258" s="17">
        <f t="shared" si="185"/>
        <v>343798</v>
      </c>
      <c r="H258" s="17">
        <f t="shared" si="191"/>
        <v>72785364</v>
      </c>
      <c r="J258" s="17">
        <f t="shared" si="186"/>
        <v>-50981906.00000003</v>
      </c>
      <c r="M258" s="17">
        <f t="shared" si="187"/>
        <v>215906</v>
      </c>
      <c r="N258" s="17">
        <f t="shared" si="192"/>
        <v>-32016658</v>
      </c>
      <c r="Q258" s="17">
        <f t="shared" si="188"/>
        <v>-107953</v>
      </c>
      <c r="R258" s="17">
        <f t="shared" si="193"/>
        <v>16008329</v>
      </c>
    </row>
    <row r="259" spans="1:18" x14ac:dyDescent="0.2">
      <c r="A259" s="9">
        <f t="shared" si="189"/>
        <v>213</v>
      </c>
      <c r="B259" s="8" t="str">
        <f t="shared" si="183"/>
        <v>August</v>
      </c>
      <c r="C259" s="9">
        <f t="shared" si="184"/>
        <v>2028</v>
      </c>
      <c r="E259" s="17">
        <f t="shared" si="190"/>
        <v>-123767270.00000003</v>
      </c>
      <c r="G259" s="17">
        <f t="shared" si="185"/>
        <v>343798</v>
      </c>
      <c r="H259" s="17">
        <f t="shared" si="191"/>
        <v>73129162</v>
      </c>
      <c r="J259" s="17">
        <f t="shared" si="186"/>
        <v>-50638108.00000003</v>
      </c>
      <c r="M259" s="17">
        <f t="shared" si="187"/>
        <v>215906</v>
      </c>
      <c r="N259" s="17">
        <f t="shared" si="192"/>
        <v>-31800752</v>
      </c>
      <c r="Q259" s="17">
        <f t="shared" si="188"/>
        <v>-107953</v>
      </c>
      <c r="R259" s="17">
        <f t="shared" si="193"/>
        <v>15900376</v>
      </c>
    </row>
    <row r="260" spans="1:18" x14ac:dyDescent="0.2">
      <c r="A260" s="9">
        <f t="shared" si="189"/>
        <v>214</v>
      </c>
      <c r="B260" s="8" t="str">
        <f t="shared" si="183"/>
        <v>September</v>
      </c>
      <c r="C260" s="9">
        <f t="shared" si="184"/>
        <v>2028</v>
      </c>
      <c r="E260" s="17">
        <f t="shared" si="190"/>
        <v>-123767270.00000003</v>
      </c>
      <c r="G260" s="17">
        <f t="shared" si="185"/>
        <v>343798</v>
      </c>
      <c r="H260" s="17">
        <f t="shared" si="191"/>
        <v>73472960</v>
      </c>
      <c r="J260" s="17">
        <f t="shared" si="186"/>
        <v>-50294310.00000003</v>
      </c>
      <c r="M260" s="17">
        <f t="shared" si="187"/>
        <v>215906</v>
      </c>
      <c r="N260" s="17">
        <f t="shared" si="192"/>
        <v>-31584846</v>
      </c>
      <c r="Q260" s="17">
        <f t="shared" si="188"/>
        <v>-107953</v>
      </c>
      <c r="R260" s="17">
        <f t="shared" si="193"/>
        <v>15792423</v>
      </c>
    </row>
    <row r="261" spans="1:18" x14ac:dyDescent="0.2">
      <c r="A261" s="9">
        <f t="shared" si="189"/>
        <v>215</v>
      </c>
      <c r="B261" s="8" t="str">
        <f t="shared" si="183"/>
        <v>October</v>
      </c>
      <c r="C261" s="9">
        <f t="shared" si="184"/>
        <v>2028</v>
      </c>
      <c r="E261" s="17">
        <f t="shared" si="190"/>
        <v>-123767270.00000003</v>
      </c>
      <c r="G261" s="17">
        <f t="shared" si="185"/>
        <v>343798</v>
      </c>
      <c r="H261" s="17">
        <f t="shared" si="191"/>
        <v>73816758</v>
      </c>
      <c r="J261" s="17">
        <f t="shared" si="186"/>
        <v>-49950512.00000003</v>
      </c>
      <c r="M261" s="17">
        <f t="shared" si="187"/>
        <v>215906</v>
      </c>
      <c r="N261" s="17">
        <f t="shared" si="192"/>
        <v>-31368940</v>
      </c>
      <c r="Q261" s="17">
        <f t="shared" si="188"/>
        <v>-107953</v>
      </c>
      <c r="R261" s="17">
        <f t="shared" si="193"/>
        <v>15684470</v>
      </c>
    </row>
    <row r="262" spans="1:18" x14ac:dyDescent="0.2">
      <c r="A262" s="9">
        <f t="shared" si="189"/>
        <v>216</v>
      </c>
      <c r="B262" s="8" t="str">
        <f t="shared" si="183"/>
        <v>November</v>
      </c>
      <c r="C262" s="9">
        <f t="shared" si="184"/>
        <v>2028</v>
      </c>
      <c r="E262" s="17">
        <f t="shared" si="190"/>
        <v>-123767270.00000003</v>
      </c>
      <c r="G262" s="17">
        <f t="shared" si="185"/>
        <v>343798</v>
      </c>
      <c r="H262" s="17">
        <f t="shared" si="191"/>
        <v>74160556</v>
      </c>
      <c r="J262" s="17">
        <f t="shared" si="186"/>
        <v>-49606714.00000003</v>
      </c>
      <c r="M262" s="17">
        <f t="shared" si="187"/>
        <v>215906</v>
      </c>
      <c r="N262" s="17">
        <f t="shared" si="192"/>
        <v>-31153034</v>
      </c>
      <c r="Q262" s="17">
        <f t="shared" si="188"/>
        <v>-107953</v>
      </c>
      <c r="R262" s="17">
        <f t="shared" si="193"/>
        <v>15576517</v>
      </c>
    </row>
    <row r="263" spans="1:18" x14ac:dyDescent="0.2">
      <c r="A263" s="9">
        <f t="shared" si="189"/>
        <v>217</v>
      </c>
      <c r="B263" s="8" t="str">
        <f t="shared" si="183"/>
        <v>December</v>
      </c>
      <c r="C263" s="9">
        <f t="shared" si="184"/>
        <v>2028</v>
      </c>
      <c r="E263" s="17">
        <f t="shared" si="190"/>
        <v>-123767270.00000003</v>
      </c>
      <c r="G263" s="17">
        <f t="shared" si="185"/>
        <v>343798</v>
      </c>
      <c r="H263" s="17">
        <f t="shared" si="191"/>
        <v>74504354</v>
      </c>
      <c r="J263" s="17">
        <f t="shared" si="186"/>
        <v>-49262916.00000003</v>
      </c>
      <c r="M263" s="17">
        <f t="shared" si="187"/>
        <v>215906</v>
      </c>
      <c r="N263" s="17">
        <f t="shared" si="192"/>
        <v>-30937128</v>
      </c>
      <c r="Q263" s="17">
        <f t="shared" si="188"/>
        <v>-107953</v>
      </c>
      <c r="R263" s="17">
        <f t="shared" si="193"/>
        <v>15468564</v>
      </c>
    </row>
    <row r="264" spans="1:18" ht="12" thickBot="1" x14ac:dyDescent="0.25">
      <c r="D264" s="65">
        <f>SUM(D252:D263)</f>
        <v>0</v>
      </c>
      <c r="G264" s="65">
        <f>SUM(G252:G263)</f>
        <v>4125576</v>
      </c>
      <c r="L264" s="65">
        <f>SUM(L252:L263)</f>
        <v>0</v>
      </c>
      <c r="M264" s="65">
        <f>SUM(M252:M263)</f>
        <v>2590872</v>
      </c>
      <c r="P264" s="65">
        <f>SUM(P252:P263)</f>
        <v>0</v>
      </c>
      <c r="Q264" s="65">
        <f>SUM(Q252:Q263)</f>
        <v>-1295436</v>
      </c>
    </row>
    <row r="265" spans="1:18" ht="12" thickTop="1" x14ac:dyDescent="0.2"/>
    <row r="266" spans="1:18" x14ac:dyDescent="0.2">
      <c r="A266" s="9">
        <f>A263+1</f>
        <v>218</v>
      </c>
      <c r="B266" s="8" t="str">
        <f t="shared" ref="B266:B277" si="194">B252</f>
        <v>January</v>
      </c>
      <c r="C266" s="9">
        <f t="shared" ref="C266:C277" si="195">C252+1</f>
        <v>2029</v>
      </c>
      <c r="E266" s="17">
        <f>E263+D266</f>
        <v>-123767270.00000003</v>
      </c>
      <c r="G266" s="17">
        <f t="shared" ref="G266:G277" si="196">G252</f>
        <v>343798</v>
      </c>
      <c r="H266" s="17">
        <f>H263+G266</f>
        <v>74848152</v>
      </c>
      <c r="J266" s="17">
        <f t="shared" ref="J266:J277" si="197">E266+H266</f>
        <v>-48919118.00000003</v>
      </c>
      <c r="M266" s="17">
        <f t="shared" ref="M266:M277" si="198">M252</f>
        <v>215906</v>
      </c>
      <c r="N266" s="17">
        <f>N263+L266+M266</f>
        <v>-30721222</v>
      </c>
      <c r="Q266" s="17">
        <f t="shared" ref="Q266:Q277" si="199">Q252</f>
        <v>-107953</v>
      </c>
      <c r="R266" s="17">
        <f>R263+P266+Q266</f>
        <v>15360611</v>
      </c>
    </row>
    <row r="267" spans="1:18" x14ac:dyDescent="0.2">
      <c r="A267" s="9">
        <f t="shared" ref="A267:A277" si="200">A266+1</f>
        <v>219</v>
      </c>
      <c r="B267" s="8" t="str">
        <f t="shared" si="194"/>
        <v>February</v>
      </c>
      <c r="C267" s="9">
        <f t="shared" si="195"/>
        <v>2029</v>
      </c>
      <c r="E267" s="17">
        <f t="shared" ref="E267:E277" si="201">E266+D267</f>
        <v>-123767270.00000003</v>
      </c>
      <c r="G267" s="17">
        <f t="shared" si="196"/>
        <v>343798</v>
      </c>
      <c r="H267" s="17">
        <f t="shared" ref="H267:H277" si="202">H266+G267</f>
        <v>75191950</v>
      </c>
      <c r="J267" s="17">
        <f t="shared" si="197"/>
        <v>-48575320.00000003</v>
      </c>
      <c r="M267" s="17">
        <f t="shared" si="198"/>
        <v>215906</v>
      </c>
      <c r="N267" s="17">
        <f t="shared" ref="N267:N277" si="203">N266+L267+M267</f>
        <v>-30505316</v>
      </c>
      <c r="Q267" s="17">
        <f t="shared" si="199"/>
        <v>-107953</v>
      </c>
      <c r="R267" s="17">
        <f t="shared" ref="R267:R277" si="204">R266+P267+Q267</f>
        <v>15252658</v>
      </c>
    </row>
    <row r="268" spans="1:18" x14ac:dyDescent="0.2">
      <c r="A268" s="9">
        <f t="shared" si="200"/>
        <v>220</v>
      </c>
      <c r="B268" s="8" t="str">
        <f t="shared" si="194"/>
        <v>March</v>
      </c>
      <c r="C268" s="9">
        <f t="shared" si="195"/>
        <v>2029</v>
      </c>
      <c r="E268" s="17">
        <f t="shared" si="201"/>
        <v>-123767270.00000003</v>
      </c>
      <c r="G268" s="17">
        <f t="shared" si="196"/>
        <v>343798</v>
      </c>
      <c r="H268" s="17">
        <f t="shared" si="202"/>
        <v>75535748</v>
      </c>
      <c r="J268" s="17">
        <f t="shared" si="197"/>
        <v>-48231522.00000003</v>
      </c>
      <c r="M268" s="17">
        <f t="shared" si="198"/>
        <v>215906</v>
      </c>
      <c r="N268" s="17">
        <f t="shared" si="203"/>
        <v>-30289410</v>
      </c>
      <c r="Q268" s="17">
        <f t="shared" si="199"/>
        <v>-107953</v>
      </c>
      <c r="R268" s="17">
        <f t="shared" si="204"/>
        <v>15144705</v>
      </c>
    </row>
    <row r="269" spans="1:18" x14ac:dyDescent="0.2">
      <c r="A269" s="9">
        <f t="shared" si="200"/>
        <v>221</v>
      </c>
      <c r="B269" s="8" t="str">
        <f t="shared" si="194"/>
        <v>April</v>
      </c>
      <c r="C269" s="9">
        <f t="shared" si="195"/>
        <v>2029</v>
      </c>
      <c r="E269" s="17">
        <f t="shared" si="201"/>
        <v>-123767270.00000003</v>
      </c>
      <c r="G269" s="17">
        <f t="shared" si="196"/>
        <v>343798</v>
      </c>
      <c r="H269" s="17">
        <f t="shared" si="202"/>
        <v>75879546</v>
      </c>
      <c r="J269" s="17">
        <f t="shared" si="197"/>
        <v>-47887724.00000003</v>
      </c>
      <c r="M269" s="17">
        <f t="shared" si="198"/>
        <v>215906</v>
      </c>
      <c r="N269" s="17">
        <f t="shared" si="203"/>
        <v>-30073504</v>
      </c>
      <c r="Q269" s="17">
        <f t="shared" si="199"/>
        <v>-107953</v>
      </c>
      <c r="R269" s="17">
        <f t="shared" si="204"/>
        <v>15036752</v>
      </c>
    </row>
    <row r="270" spans="1:18" x14ac:dyDescent="0.2">
      <c r="A270" s="9">
        <f t="shared" si="200"/>
        <v>222</v>
      </c>
      <c r="B270" s="8" t="str">
        <f t="shared" si="194"/>
        <v>May</v>
      </c>
      <c r="C270" s="9">
        <f t="shared" si="195"/>
        <v>2029</v>
      </c>
      <c r="E270" s="17">
        <f t="shared" si="201"/>
        <v>-123767270.00000003</v>
      </c>
      <c r="G270" s="17">
        <f t="shared" si="196"/>
        <v>343798</v>
      </c>
      <c r="H270" s="17">
        <f t="shared" si="202"/>
        <v>76223344</v>
      </c>
      <c r="J270" s="17">
        <f t="shared" si="197"/>
        <v>-47543926.00000003</v>
      </c>
      <c r="M270" s="17">
        <f t="shared" si="198"/>
        <v>215906</v>
      </c>
      <c r="N270" s="17">
        <f t="shared" si="203"/>
        <v>-29857598</v>
      </c>
      <c r="Q270" s="17">
        <f t="shared" si="199"/>
        <v>-107953</v>
      </c>
      <c r="R270" s="17">
        <f t="shared" si="204"/>
        <v>14928799</v>
      </c>
    </row>
    <row r="271" spans="1:18" x14ac:dyDescent="0.2">
      <c r="A271" s="9">
        <f t="shared" si="200"/>
        <v>223</v>
      </c>
      <c r="B271" s="8" t="str">
        <f t="shared" si="194"/>
        <v>June</v>
      </c>
      <c r="C271" s="9">
        <f t="shared" si="195"/>
        <v>2029</v>
      </c>
      <c r="E271" s="17">
        <f t="shared" si="201"/>
        <v>-123767270.00000003</v>
      </c>
      <c r="G271" s="17">
        <f t="shared" si="196"/>
        <v>343798</v>
      </c>
      <c r="H271" s="17">
        <f t="shared" si="202"/>
        <v>76567142</v>
      </c>
      <c r="J271" s="17">
        <f t="shared" si="197"/>
        <v>-47200128.00000003</v>
      </c>
      <c r="M271" s="17">
        <f t="shared" si="198"/>
        <v>215906</v>
      </c>
      <c r="N271" s="17">
        <f t="shared" si="203"/>
        <v>-29641692</v>
      </c>
      <c r="Q271" s="17">
        <f t="shared" si="199"/>
        <v>-107953</v>
      </c>
      <c r="R271" s="17">
        <f t="shared" si="204"/>
        <v>14820846</v>
      </c>
    </row>
    <row r="272" spans="1:18" x14ac:dyDescent="0.2">
      <c r="A272" s="9">
        <f t="shared" si="200"/>
        <v>224</v>
      </c>
      <c r="B272" s="8" t="str">
        <f t="shared" si="194"/>
        <v>July</v>
      </c>
      <c r="C272" s="9">
        <f t="shared" si="195"/>
        <v>2029</v>
      </c>
      <c r="E272" s="17">
        <f t="shared" si="201"/>
        <v>-123767270.00000003</v>
      </c>
      <c r="G272" s="17">
        <f t="shared" si="196"/>
        <v>343798</v>
      </c>
      <c r="H272" s="17">
        <f t="shared" si="202"/>
        <v>76910940</v>
      </c>
      <c r="J272" s="17">
        <f t="shared" si="197"/>
        <v>-46856330.00000003</v>
      </c>
      <c r="M272" s="17">
        <f t="shared" si="198"/>
        <v>215906</v>
      </c>
      <c r="N272" s="17">
        <f t="shared" si="203"/>
        <v>-29425786</v>
      </c>
      <c r="Q272" s="17">
        <f t="shared" si="199"/>
        <v>-107953</v>
      </c>
      <c r="R272" s="17">
        <f t="shared" si="204"/>
        <v>14712893</v>
      </c>
    </row>
    <row r="273" spans="1:18" x14ac:dyDescent="0.2">
      <c r="A273" s="9">
        <f t="shared" si="200"/>
        <v>225</v>
      </c>
      <c r="B273" s="8" t="str">
        <f t="shared" si="194"/>
        <v>August</v>
      </c>
      <c r="C273" s="9">
        <f t="shared" si="195"/>
        <v>2029</v>
      </c>
      <c r="E273" s="17">
        <f t="shared" si="201"/>
        <v>-123767270.00000003</v>
      </c>
      <c r="G273" s="17">
        <f t="shared" si="196"/>
        <v>343798</v>
      </c>
      <c r="H273" s="17">
        <f t="shared" si="202"/>
        <v>77254738</v>
      </c>
      <c r="J273" s="17">
        <f t="shared" si="197"/>
        <v>-46512532.00000003</v>
      </c>
      <c r="M273" s="17">
        <f t="shared" si="198"/>
        <v>215906</v>
      </c>
      <c r="N273" s="17">
        <f t="shared" si="203"/>
        <v>-29209880</v>
      </c>
      <c r="Q273" s="17">
        <f t="shared" si="199"/>
        <v>-107953</v>
      </c>
      <c r="R273" s="17">
        <f t="shared" si="204"/>
        <v>14604940</v>
      </c>
    </row>
    <row r="274" spans="1:18" x14ac:dyDescent="0.2">
      <c r="A274" s="9">
        <f t="shared" si="200"/>
        <v>226</v>
      </c>
      <c r="B274" s="8" t="str">
        <f t="shared" si="194"/>
        <v>September</v>
      </c>
      <c r="C274" s="9">
        <f t="shared" si="195"/>
        <v>2029</v>
      </c>
      <c r="E274" s="17">
        <f t="shared" si="201"/>
        <v>-123767270.00000003</v>
      </c>
      <c r="G274" s="17">
        <f t="shared" si="196"/>
        <v>343798</v>
      </c>
      <c r="H274" s="17">
        <f t="shared" si="202"/>
        <v>77598536</v>
      </c>
      <c r="J274" s="17">
        <f t="shared" si="197"/>
        <v>-46168734.00000003</v>
      </c>
      <c r="M274" s="17">
        <f t="shared" si="198"/>
        <v>215906</v>
      </c>
      <c r="N274" s="17">
        <f t="shared" si="203"/>
        <v>-28993974</v>
      </c>
      <c r="Q274" s="17">
        <f t="shared" si="199"/>
        <v>-107953</v>
      </c>
      <c r="R274" s="17">
        <f t="shared" si="204"/>
        <v>14496987</v>
      </c>
    </row>
    <row r="275" spans="1:18" x14ac:dyDescent="0.2">
      <c r="A275" s="9">
        <f t="shared" si="200"/>
        <v>227</v>
      </c>
      <c r="B275" s="8" t="str">
        <f t="shared" si="194"/>
        <v>October</v>
      </c>
      <c r="C275" s="9">
        <f t="shared" si="195"/>
        <v>2029</v>
      </c>
      <c r="E275" s="17">
        <f t="shared" si="201"/>
        <v>-123767270.00000003</v>
      </c>
      <c r="G275" s="17">
        <f t="shared" si="196"/>
        <v>343798</v>
      </c>
      <c r="H275" s="17">
        <f t="shared" si="202"/>
        <v>77942334</v>
      </c>
      <c r="J275" s="17">
        <f t="shared" si="197"/>
        <v>-45824936.00000003</v>
      </c>
      <c r="M275" s="17">
        <f t="shared" si="198"/>
        <v>215906</v>
      </c>
      <c r="N275" s="17">
        <f t="shared" si="203"/>
        <v>-28778068</v>
      </c>
      <c r="Q275" s="17">
        <f t="shared" si="199"/>
        <v>-107953</v>
      </c>
      <c r="R275" s="17">
        <f t="shared" si="204"/>
        <v>14389034</v>
      </c>
    </row>
    <row r="276" spans="1:18" x14ac:dyDescent="0.2">
      <c r="A276" s="9">
        <f t="shared" si="200"/>
        <v>228</v>
      </c>
      <c r="B276" s="8" t="str">
        <f t="shared" si="194"/>
        <v>November</v>
      </c>
      <c r="C276" s="9">
        <f t="shared" si="195"/>
        <v>2029</v>
      </c>
      <c r="E276" s="17">
        <f t="shared" si="201"/>
        <v>-123767270.00000003</v>
      </c>
      <c r="G276" s="17">
        <f t="shared" si="196"/>
        <v>343798</v>
      </c>
      <c r="H276" s="17">
        <f t="shared" si="202"/>
        <v>78286132</v>
      </c>
      <c r="J276" s="17">
        <f t="shared" si="197"/>
        <v>-45481138.00000003</v>
      </c>
      <c r="M276" s="17">
        <f t="shared" si="198"/>
        <v>215906</v>
      </c>
      <c r="N276" s="17">
        <f t="shared" si="203"/>
        <v>-28562162</v>
      </c>
      <c r="Q276" s="17">
        <f t="shared" si="199"/>
        <v>-107953</v>
      </c>
      <c r="R276" s="17">
        <f t="shared" si="204"/>
        <v>14281081</v>
      </c>
    </row>
    <row r="277" spans="1:18" x14ac:dyDescent="0.2">
      <c r="A277" s="9">
        <f t="shared" si="200"/>
        <v>229</v>
      </c>
      <c r="B277" s="8" t="str">
        <f t="shared" si="194"/>
        <v>December</v>
      </c>
      <c r="C277" s="9">
        <f t="shared" si="195"/>
        <v>2029</v>
      </c>
      <c r="E277" s="17">
        <f t="shared" si="201"/>
        <v>-123767270.00000003</v>
      </c>
      <c r="G277" s="17">
        <f t="shared" si="196"/>
        <v>343798</v>
      </c>
      <c r="H277" s="17">
        <f t="shared" si="202"/>
        <v>78629930</v>
      </c>
      <c r="J277" s="17">
        <f t="shared" si="197"/>
        <v>-45137340.00000003</v>
      </c>
      <c r="M277" s="17">
        <f t="shared" si="198"/>
        <v>215906</v>
      </c>
      <c r="N277" s="17">
        <f t="shared" si="203"/>
        <v>-28346256</v>
      </c>
      <c r="Q277" s="17">
        <f t="shared" si="199"/>
        <v>-107953</v>
      </c>
      <c r="R277" s="17">
        <f t="shared" si="204"/>
        <v>14173128</v>
      </c>
    </row>
    <row r="278" spans="1:18" ht="12" thickBot="1" x14ac:dyDescent="0.25">
      <c r="D278" s="65">
        <f>SUM(D266:D277)</f>
        <v>0</v>
      </c>
      <c r="G278" s="65">
        <f>SUM(G266:G277)</f>
        <v>4125576</v>
      </c>
      <c r="L278" s="65">
        <f>SUM(L266:L277)</f>
        <v>0</v>
      </c>
      <c r="M278" s="65">
        <f>SUM(M266:M277)</f>
        <v>2590872</v>
      </c>
      <c r="P278" s="65">
        <f>SUM(P266:P277)</f>
        <v>0</v>
      </c>
      <c r="Q278" s="65">
        <f>SUM(Q266:Q277)</f>
        <v>-1295436</v>
      </c>
    </row>
    <row r="279" spans="1:18" ht="12" thickTop="1" x14ac:dyDescent="0.2"/>
    <row r="280" spans="1:18" x14ac:dyDescent="0.2">
      <c r="A280" s="9">
        <f>A277+1</f>
        <v>230</v>
      </c>
      <c r="B280" s="8" t="str">
        <f t="shared" ref="B280:B291" si="205">B266</f>
        <v>January</v>
      </c>
      <c r="C280" s="9">
        <f t="shared" ref="C280:C291" si="206">C266+1</f>
        <v>2030</v>
      </c>
      <c r="E280" s="17">
        <f>E277+D280</f>
        <v>-123767270.00000003</v>
      </c>
      <c r="G280" s="17">
        <f t="shared" ref="G280:G291" si="207">G266</f>
        <v>343798</v>
      </c>
      <c r="H280" s="17">
        <f>H277+G280</f>
        <v>78973728</v>
      </c>
      <c r="J280" s="17">
        <f t="shared" ref="J280:J291" si="208">E280+H280</f>
        <v>-44793542.00000003</v>
      </c>
      <c r="M280" s="17">
        <f t="shared" ref="M280:M291" si="209">M266</f>
        <v>215906</v>
      </c>
      <c r="N280" s="17">
        <f>N277+L280+M280</f>
        <v>-28130350</v>
      </c>
      <c r="Q280" s="17">
        <f t="shared" ref="Q280:Q291" si="210">Q266</f>
        <v>-107953</v>
      </c>
      <c r="R280" s="17">
        <f>R277+P280+Q280</f>
        <v>14065175</v>
      </c>
    </row>
    <row r="281" spans="1:18" x14ac:dyDescent="0.2">
      <c r="A281" s="9">
        <f t="shared" ref="A281:A291" si="211">A280+1</f>
        <v>231</v>
      </c>
      <c r="B281" s="8" t="str">
        <f t="shared" si="205"/>
        <v>February</v>
      </c>
      <c r="C281" s="9">
        <f t="shared" si="206"/>
        <v>2030</v>
      </c>
      <c r="E281" s="17">
        <f t="shared" ref="E281:E291" si="212">E280+D281</f>
        <v>-123767270.00000003</v>
      </c>
      <c r="G281" s="17">
        <f t="shared" si="207"/>
        <v>343798</v>
      </c>
      <c r="H281" s="17">
        <f t="shared" ref="H281:H291" si="213">H280+G281</f>
        <v>79317526</v>
      </c>
      <c r="J281" s="17">
        <f t="shared" si="208"/>
        <v>-44449744.00000003</v>
      </c>
      <c r="M281" s="17">
        <f t="shared" si="209"/>
        <v>215906</v>
      </c>
      <c r="N281" s="17">
        <f t="shared" ref="N281:N291" si="214">N280+L281+M281</f>
        <v>-27914444</v>
      </c>
      <c r="Q281" s="17">
        <f t="shared" si="210"/>
        <v>-107953</v>
      </c>
      <c r="R281" s="17">
        <f t="shared" ref="R281:R291" si="215">R280+P281+Q281</f>
        <v>13957222</v>
      </c>
    </row>
    <row r="282" spans="1:18" x14ac:dyDescent="0.2">
      <c r="A282" s="9">
        <f t="shared" si="211"/>
        <v>232</v>
      </c>
      <c r="B282" s="8" t="str">
        <f t="shared" si="205"/>
        <v>March</v>
      </c>
      <c r="C282" s="9">
        <f t="shared" si="206"/>
        <v>2030</v>
      </c>
      <c r="E282" s="17">
        <f t="shared" si="212"/>
        <v>-123767270.00000003</v>
      </c>
      <c r="G282" s="17">
        <f t="shared" si="207"/>
        <v>343798</v>
      </c>
      <c r="H282" s="17">
        <f t="shared" si="213"/>
        <v>79661324</v>
      </c>
      <c r="J282" s="17">
        <f t="shared" si="208"/>
        <v>-44105946.00000003</v>
      </c>
      <c r="M282" s="17">
        <f t="shared" si="209"/>
        <v>215906</v>
      </c>
      <c r="N282" s="17">
        <f t="shared" si="214"/>
        <v>-27698538</v>
      </c>
      <c r="Q282" s="17">
        <f t="shared" si="210"/>
        <v>-107953</v>
      </c>
      <c r="R282" s="17">
        <f t="shared" si="215"/>
        <v>13849269</v>
      </c>
    </row>
    <row r="283" spans="1:18" x14ac:dyDescent="0.2">
      <c r="A283" s="9">
        <f t="shared" si="211"/>
        <v>233</v>
      </c>
      <c r="B283" s="8" t="str">
        <f t="shared" si="205"/>
        <v>April</v>
      </c>
      <c r="C283" s="9">
        <f t="shared" si="206"/>
        <v>2030</v>
      </c>
      <c r="E283" s="17">
        <f t="shared" si="212"/>
        <v>-123767270.00000003</v>
      </c>
      <c r="G283" s="17">
        <f t="shared" si="207"/>
        <v>343798</v>
      </c>
      <c r="H283" s="17">
        <f t="shared" si="213"/>
        <v>80005122</v>
      </c>
      <c r="J283" s="17">
        <f t="shared" si="208"/>
        <v>-43762148.00000003</v>
      </c>
      <c r="M283" s="17">
        <f t="shared" si="209"/>
        <v>215906</v>
      </c>
      <c r="N283" s="17">
        <f t="shared" si="214"/>
        <v>-27482632</v>
      </c>
      <c r="Q283" s="17">
        <f t="shared" si="210"/>
        <v>-107953</v>
      </c>
      <c r="R283" s="17">
        <f t="shared" si="215"/>
        <v>13741316</v>
      </c>
    </row>
    <row r="284" spans="1:18" x14ac:dyDescent="0.2">
      <c r="A284" s="9">
        <f t="shared" si="211"/>
        <v>234</v>
      </c>
      <c r="B284" s="8" t="str">
        <f t="shared" si="205"/>
        <v>May</v>
      </c>
      <c r="C284" s="9">
        <f t="shared" si="206"/>
        <v>2030</v>
      </c>
      <c r="E284" s="17">
        <f t="shared" si="212"/>
        <v>-123767270.00000003</v>
      </c>
      <c r="G284" s="17">
        <f t="shared" si="207"/>
        <v>343798</v>
      </c>
      <c r="H284" s="17">
        <f t="shared" si="213"/>
        <v>80348920</v>
      </c>
      <c r="J284" s="17">
        <f t="shared" si="208"/>
        <v>-43418350.00000003</v>
      </c>
      <c r="M284" s="17">
        <f t="shared" si="209"/>
        <v>215906</v>
      </c>
      <c r="N284" s="17">
        <f t="shared" si="214"/>
        <v>-27266726</v>
      </c>
      <c r="Q284" s="17">
        <f t="shared" si="210"/>
        <v>-107953</v>
      </c>
      <c r="R284" s="17">
        <f t="shared" si="215"/>
        <v>13633363</v>
      </c>
    </row>
    <row r="285" spans="1:18" x14ac:dyDescent="0.2">
      <c r="A285" s="9">
        <f t="shared" si="211"/>
        <v>235</v>
      </c>
      <c r="B285" s="8" t="str">
        <f t="shared" si="205"/>
        <v>June</v>
      </c>
      <c r="C285" s="9">
        <f t="shared" si="206"/>
        <v>2030</v>
      </c>
      <c r="E285" s="17">
        <f t="shared" si="212"/>
        <v>-123767270.00000003</v>
      </c>
      <c r="G285" s="17">
        <f t="shared" si="207"/>
        <v>343798</v>
      </c>
      <c r="H285" s="17">
        <f t="shared" si="213"/>
        <v>80692718</v>
      </c>
      <c r="J285" s="17">
        <f t="shared" si="208"/>
        <v>-43074552.00000003</v>
      </c>
      <c r="M285" s="17">
        <f t="shared" si="209"/>
        <v>215906</v>
      </c>
      <c r="N285" s="17">
        <f t="shared" si="214"/>
        <v>-27050820</v>
      </c>
      <c r="Q285" s="17">
        <f t="shared" si="210"/>
        <v>-107953</v>
      </c>
      <c r="R285" s="17">
        <f t="shared" si="215"/>
        <v>13525410</v>
      </c>
    </row>
    <row r="286" spans="1:18" x14ac:dyDescent="0.2">
      <c r="A286" s="9">
        <f t="shared" si="211"/>
        <v>236</v>
      </c>
      <c r="B286" s="8" t="str">
        <f t="shared" si="205"/>
        <v>July</v>
      </c>
      <c r="C286" s="9">
        <f t="shared" si="206"/>
        <v>2030</v>
      </c>
      <c r="E286" s="17">
        <f t="shared" si="212"/>
        <v>-123767270.00000003</v>
      </c>
      <c r="G286" s="17">
        <f t="shared" si="207"/>
        <v>343798</v>
      </c>
      <c r="H286" s="17">
        <f t="shared" si="213"/>
        <v>81036516</v>
      </c>
      <c r="J286" s="17">
        <f t="shared" si="208"/>
        <v>-42730754.00000003</v>
      </c>
      <c r="M286" s="17">
        <f t="shared" si="209"/>
        <v>215906</v>
      </c>
      <c r="N286" s="17">
        <f t="shared" si="214"/>
        <v>-26834914</v>
      </c>
      <c r="Q286" s="17">
        <f t="shared" si="210"/>
        <v>-107953</v>
      </c>
      <c r="R286" s="17">
        <f t="shared" si="215"/>
        <v>13417457</v>
      </c>
    </row>
    <row r="287" spans="1:18" x14ac:dyDescent="0.2">
      <c r="A287" s="9">
        <f t="shared" si="211"/>
        <v>237</v>
      </c>
      <c r="B287" s="8" t="str">
        <f t="shared" si="205"/>
        <v>August</v>
      </c>
      <c r="C287" s="9">
        <f t="shared" si="206"/>
        <v>2030</v>
      </c>
      <c r="E287" s="17">
        <f t="shared" si="212"/>
        <v>-123767270.00000003</v>
      </c>
      <c r="G287" s="17">
        <f t="shared" si="207"/>
        <v>343798</v>
      </c>
      <c r="H287" s="17">
        <f t="shared" si="213"/>
        <v>81380314</v>
      </c>
      <c r="J287" s="17">
        <f t="shared" si="208"/>
        <v>-42386956.00000003</v>
      </c>
      <c r="M287" s="17">
        <f t="shared" si="209"/>
        <v>215906</v>
      </c>
      <c r="N287" s="17">
        <f t="shared" si="214"/>
        <v>-26619008</v>
      </c>
      <c r="Q287" s="17">
        <f t="shared" si="210"/>
        <v>-107953</v>
      </c>
      <c r="R287" s="17">
        <f t="shared" si="215"/>
        <v>13309504</v>
      </c>
    </row>
    <row r="288" spans="1:18" x14ac:dyDescent="0.2">
      <c r="A288" s="9">
        <f t="shared" si="211"/>
        <v>238</v>
      </c>
      <c r="B288" s="8" t="str">
        <f t="shared" si="205"/>
        <v>September</v>
      </c>
      <c r="C288" s="9">
        <f t="shared" si="206"/>
        <v>2030</v>
      </c>
      <c r="E288" s="17">
        <f t="shared" si="212"/>
        <v>-123767270.00000003</v>
      </c>
      <c r="G288" s="17">
        <f t="shared" si="207"/>
        <v>343798</v>
      </c>
      <c r="H288" s="17">
        <f t="shared" si="213"/>
        <v>81724112</v>
      </c>
      <c r="J288" s="17">
        <f t="shared" si="208"/>
        <v>-42043158.00000003</v>
      </c>
      <c r="M288" s="17">
        <f t="shared" si="209"/>
        <v>215906</v>
      </c>
      <c r="N288" s="17">
        <f t="shared" si="214"/>
        <v>-26403102</v>
      </c>
      <c r="Q288" s="17">
        <f t="shared" si="210"/>
        <v>-107953</v>
      </c>
      <c r="R288" s="17">
        <f t="shared" si="215"/>
        <v>13201551</v>
      </c>
    </row>
    <row r="289" spans="1:18" x14ac:dyDescent="0.2">
      <c r="A289" s="9">
        <f t="shared" si="211"/>
        <v>239</v>
      </c>
      <c r="B289" s="8" t="str">
        <f t="shared" si="205"/>
        <v>October</v>
      </c>
      <c r="C289" s="9">
        <f t="shared" si="206"/>
        <v>2030</v>
      </c>
      <c r="E289" s="17">
        <f t="shared" si="212"/>
        <v>-123767270.00000003</v>
      </c>
      <c r="G289" s="17">
        <f t="shared" si="207"/>
        <v>343798</v>
      </c>
      <c r="H289" s="17">
        <f t="shared" si="213"/>
        <v>82067910</v>
      </c>
      <c r="J289" s="17">
        <f t="shared" si="208"/>
        <v>-41699360.00000003</v>
      </c>
      <c r="M289" s="17">
        <f t="shared" si="209"/>
        <v>215906</v>
      </c>
      <c r="N289" s="17">
        <f t="shared" si="214"/>
        <v>-26187196</v>
      </c>
      <c r="Q289" s="17">
        <f t="shared" si="210"/>
        <v>-107953</v>
      </c>
      <c r="R289" s="17">
        <f t="shared" si="215"/>
        <v>13093598</v>
      </c>
    </row>
    <row r="290" spans="1:18" x14ac:dyDescent="0.2">
      <c r="A290" s="9">
        <f t="shared" si="211"/>
        <v>240</v>
      </c>
      <c r="B290" s="8" t="str">
        <f t="shared" si="205"/>
        <v>November</v>
      </c>
      <c r="C290" s="9">
        <f t="shared" si="206"/>
        <v>2030</v>
      </c>
      <c r="E290" s="17">
        <f t="shared" si="212"/>
        <v>-123767270.00000003</v>
      </c>
      <c r="G290" s="17">
        <f t="shared" si="207"/>
        <v>343798</v>
      </c>
      <c r="H290" s="17">
        <f t="shared" si="213"/>
        <v>82411708</v>
      </c>
      <c r="J290" s="17">
        <f t="shared" si="208"/>
        <v>-41355562.00000003</v>
      </c>
      <c r="M290" s="17">
        <f t="shared" si="209"/>
        <v>215906</v>
      </c>
      <c r="N290" s="17">
        <f t="shared" si="214"/>
        <v>-25971290</v>
      </c>
      <c r="Q290" s="17">
        <f t="shared" si="210"/>
        <v>-107953</v>
      </c>
      <c r="R290" s="17">
        <f t="shared" si="215"/>
        <v>12985645</v>
      </c>
    </row>
    <row r="291" spans="1:18" x14ac:dyDescent="0.2">
      <c r="A291" s="9">
        <f t="shared" si="211"/>
        <v>241</v>
      </c>
      <c r="B291" s="8" t="str">
        <f t="shared" si="205"/>
        <v>December</v>
      </c>
      <c r="C291" s="9">
        <f t="shared" si="206"/>
        <v>2030</v>
      </c>
      <c r="E291" s="17">
        <f t="shared" si="212"/>
        <v>-123767270.00000003</v>
      </c>
      <c r="G291" s="17">
        <f t="shared" si="207"/>
        <v>343798</v>
      </c>
      <c r="H291" s="17">
        <f t="shared" si="213"/>
        <v>82755506</v>
      </c>
      <c r="J291" s="17">
        <f t="shared" si="208"/>
        <v>-41011764.00000003</v>
      </c>
      <c r="M291" s="17">
        <f t="shared" si="209"/>
        <v>215906</v>
      </c>
      <c r="N291" s="17">
        <f t="shared" si="214"/>
        <v>-25755384</v>
      </c>
      <c r="Q291" s="17">
        <f t="shared" si="210"/>
        <v>-107953</v>
      </c>
      <c r="R291" s="17">
        <f t="shared" si="215"/>
        <v>12877692</v>
      </c>
    </row>
    <row r="292" spans="1:18" ht="12" thickBot="1" x14ac:dyDescent="0.25">
      <c r="D292" s="65">
        <f>SUM(D280:D291)</f>
        <v>0</v>
      </c>
      <c r="G292" s="65">
        <f>SUM(G280:G291)</f>
        <v>4125576</v>
      </c>
      <c r="L292" s="65">
        <f>SUM(L280:L291)</f>
        <v>0</v>
      </c>
      <c r="M292" s="65">
        <f>SUM(M280:M291)</f>
        <v>2590872</v>
      </c>
      <c r="P292" s="65">
        <f>SUM(P280:P291)</f>
        <v>0</v>
      </c>
      <c r="Q292" s="65">
        <f>SUM(Q280:Q291)</f>
        <v>-1295436</v>
      </c>
    </row>
    <row r="293" spans="1:18" ht="12" thickTop="1" x14ac:dyDescent="0.2"/>
    <row r="294" spans="1:18" x14ac:dyDescent="0.2">
      <c r="A294" s="9">
        <f>A291+1</f>
        <v>242</v>
      </c>
      <c r="B294" s="8" t="str">
        <f t="shared" ref="B294:B305" si="216">B280</f>
        <v>January</v>
      </c>
      <c r="C294" s="9">
        <f t="shared" ref="C294:C305" si="217">C280+1</f>
        <v>2031</v>
      </c>
      <c r="E294" s="17">
        <f>E291+D294</f>
        <v>-123767270.00000003</v>
      </c>
      <c r="G294" s="17">
        <f t="shared" ref="G294:G305" si="218">G280</f>
        <v>343798</v>
      </c>
      <c r="H294" s="17">
        <f>H291+G294</f>
        <v>83099304</v>
      </c>
      <c r="J294" s="17">
        <f t="shared" ref="J294:J305" si="219">E294+H294</f>
        <v>-40667966.00000003</v>
      </c>
      <c r="M294" s="17">
        <f t="shared" ref="M294:M305" si="220">M280</f>
        <v>215906</v>
      </c>
      <c r="N294" s="17">
        <f>N291+L294+M294</f>
        <v>-25539478</v>
      </c>
      <c r="Q294" s="17">
        <f t="shared" ref="Q294:Q305" si="221">Q280</f>
        <v>-107953</v>
      </c>
      <c r="R294" s="17">
        <f>R291+P294+Q294</f>
        <v>12769739</v>
      </c>
    </row>
    <row r="295" spans="1:18" x14ac:dyDescent="0.2">
      <c r="A295" s="9">
        <f t="shared" ref="A295:A305" si="222">A294+1</f>
        <v>243</v>
      </c>
      <c r="B295" s="8" t="str">
        <f t="shared" si="216"/>
        <v>February</v>
      </c>
      <c r="C295" s="9">
        <f t="shared" si="217"/>
        <v>2031</v>
      </c>
      <c r="E295" s="17">
        <f t="shared" ref="E295:E305" si="223">E294+D295</f>
        <v>-123767270.00000003</v>
      </c>
      <c r="G295" s="17">
        <f t="shared" si="218"/>
        <v>343798</v>
      </c>
      <c r="H295" s="17">
        <f t="shared" ref="H295:H305" si="224">H294+G295</f>
        <v>83443102</v>
      </c>
      <c r="J295" s="17">
        <f t="shared" si="219"/>
        <v>-40324168.00000003</v>
      </c>
      <c r="M295" s="17">
        <f t="shared" si="220"/>
        <v>215906</v>
      </c>
      <c r="N295" s="17">
        <f t="shared" ref="N295:N305" si="225">N294+L295+M295</f>
        <v>-25323572</v>
      </c>
      <c r="Q295" s="17">
        <f t="shared" si="221"/>
        <v>-107953</v>
      </c>
      <c r="R295" s="17">
        <f t="shared" ref="R295:R305" si="226">R294+P295+Q295</f>
        <v>12661786</v>
      </c>
    </row>
    <row r="296" spans="1:18" x14ac:dyDescent="0.2">
      <c r="A296" s="9">
        <f t="shared" si="222"/>
        <v>244</v>
      </c>
      <c r="B296" s="8" t="str">
        <f t="shared" si="216"/>
        <v>March</v>
      </c>
      <c r="C296" s="9">
        <f t="shared" si="217"/>
        <v>2031</v>
      </c>
      <c r="E296" s="17">
        <f t="shared" si="223"/>
        <v>-123767270.00000003</v>
      </c>
      <c r="G296" s="17">
        <f t="shared" si="218"/>
        <v>343798</v>
      </c>
      <c r="H296" s="17">
        <f t="shared" si="224"/>
        <v>83786900</v>
      </c>
      <c r="J296" s="17">
        <f t="shared" si="219"/>
        <v>-39980370.00000003</v>
      </c>
      <c r="M296" s="17">
        <f t="shared" si="220"/>
        <v>215906</v>
      </c>
      <c r="N296" s="17">
        <f t="shared" si="225"/>
        <v>-25107666</v>
      </c>
      <c r="Q296" s="17">
        <f t="shared" si="221"/>
        <v>-107953</v>
      </c>
      <c r="R296" s="17">
        <f t="shared" si="226"/>
        <v>12553833</v>
      </c>
    </row>
    <row r="297" spans="1:18" x14ac:dyDescent="0.2">
      <c r="A297" s="9">
        <f t="shared" si="222"/>
        <v>245</v>
      </c>
      <c r="B297" s="8" t="str">
        <f t="shared" si="216"/>
        <v>April</v>
      </c>
      <c r="C297" s="9">
        <f t="shared" si="217"/>
        <v>2031</v>
      </c>
      <c r="E297" s="17">
        <f t="shared" si="223"/>
        <v>-123767270.00000003</v>
      </c>
      <c r="G297" s="17">
        <f t="shared" si="218"/>
        <v>343798</v>
      </c>
      <c r="H297" s="17">
        <f t="shared" si="224"/>
        <v>84130698</v>
      </c>
      <c r="J297" s="17">
        <f t="shared" si="219"/>
        <v>-39636572.00000003</v>
      </c>
      <c r="M297" s="17">
        <f t="shared" si="220"/>
        <v>215906</v>
      </c>
      <c r="N297" s="17">
        <f t="shared" si="225"/>
        <v>-24891760</v>
      </c>
      <c r="Q297" s="17">
        <f t="shared" si="221"/>
        <v>-107953</v>
      </c>
      <c r="R297" s="17">
        <f t="shared" si="226"/>
        <v>12445880</v>
      </c>
    </row>
    <row r="298" spans="1:18" x14ac:dyDescent="0.2">
      <c r="A298" s="9">
        <f t="shared" si="222"/>
        <v>246</v>
      </c>
      <c r="B298" s="8" t="str">
        <f t="shared" si="216"/>
        <v>May</v>
      </c>
      <c r="C298" s="9">
        <f t="shared" si="217"/>
        <v>2031</v>
      </c>
      <c r="E298" s="17">
        <f t="shared" si="223"/>
        <v>-123767270.00000003</v>
      </c>
      <c r="G298" s="17">
        <f t="shared" si="218"/>
        <v>343798</v>
      </c>
      <c r="H298" s="17">
        <f t="shared" si="224"/>
        <v>84474496</v>
      </c>
      <c r="J298" s="17">
        <f t="shared" si="219"/>
        <v>-39292774.00000003</v>
      </c>
      <c r="M298" s="17">
        <f t="shared" si="220"/>
        <v>215906</v>
      </c>
      <c r="N298" s="17">
        <f t="shared" si="225"/>
        <v>-24675854</v>
      </c>
      <c r="Q298" s="17">
        <f t="shared" si="221"/>
        <v>-107953</v>
      </c>
      <c r="R298" s="17">
        <f t="shared" si="226"/>
        <v>12337927</v>
      </c>
    </row>
    <row r="299" spans="1:18" x14ac:dyDescent="0.2">
      <c r="A299" s="9">
        <f t="shared" si="222"/>
        <v>247</v>
      </c>
      <c r="B299" s="8" t="str">
        <f t="shared" si="216"/>
        <v>June</v>
      </c>
      <c r="C299" s="9">
        <f t="shared" si="217"/>
        <v>2031</v>
      </c>
      <c r="E299" s="17">
        <f t="shared" si="223"/>
        <v>-123767270.00000003</v>
      </c>
      <c r="G299" s="17">
        <f t="shared" si="218"/>
        <v>343798</v>
      </c>
      <c r="H299" s="17">
        <f t="shared" si="224"/>
        <v>84818294</v>
      </c>
      <c r="J299" s="17">
        <f t="shared" si="219"/>
        <v>-38948976.00000003</v>
      </c>
      <c r="M299" s="17">
        <f t="shared" si="220"/>
        <v>215906</v>
      </c>
      <c r="N299" s="17">
        <f t="shared" si="225"/>
        <v>-24459948</v>
      </c>
      <c r="Q299" s="17">
        <f t="shared" si="221"/>
        <v>-107953</v>
      </c>
      <c r="R299" s="17">
        <f t="shared" si="226"/>
        <v>12229974</v>
      </c>
    </row>
    <row r="300" spans="1:18" x14ac:dyDescent="0.2">
      <c r="A300" s="9">
        <f t="shared" si="222"/>
        <v>248</v>
      </c>
      <c r="B300" s="8" t="str">
        <f t="shared" si="216"/>
        <v>July</v>
      </c>
      <c r="C300" s="9">
        <f t="shared" si="217"/>
        <v>2031</v>
      </c>
      <c r="E300" s="17">
        <f t="shared" si="223"/>
        <v>-123767270.00000003</v>
      </c>
      <c r="G300" s="17">
        <f t="shared" si="218"/>
        <v>343798</v>
      </c>
      <c r="H300" s="17">
        <f t="shared" si="224"/>
        <v>85162092</v>
      </c>
      <c r="J300" s="17">
        <f t="shared" si="219"/>
        <v>-38605178.00000003</v>
      </c>
      <c r="M300" s="17">
        <f t="shared" si="220"/>
        <v>215906</v>
      </c>
      <c r="N300" s="17">
        <f t="shared" si="225"/>
        <v>-24244042</v>
      </c>
      <c r="Q300" s="17">
        <f t="shared" si="221"/>
        <v>-107953</v>
      </c>
      <c r="R300" s="17">
        <f t="shared" si="226"/>
        <v>12122021</v>
      </c>
    </row>
    <row r="301" spans="1:18" x14ac:dyDescent="0.2">
      <c r="A301" s="9">
        <f t="shared" si="222"/>
        <v>249</v>
      </c>
      <c r="B301" s="8" t="str">
        <f t="shared" si="216"/>
        <v>August</v>
      </c>
      <c r="C301" s="9">
        <f t="shared" si="217"/>
        <v>2031</v>
      </c>
      <c r="E301" s="17">
        <f t="shared" si="223"/>
        <v>-123767270.00000003</v>
      </c>
      <c r="G301" s="17">
        <f t="shared" si="218"/>
        <v>343798</v>
      </c>
      <c r="H301" s="17">
        <f t="shared" si="224"/>
        <v>85505890</v>
      </c>
      <c r="J301" s="17">
        <f t="shared" si="219"/>
        <v>-38261380.00000003</v>
      </c>
      <c r="M301" s="17">
        <f t="shared" si="220"/>
        <v>215906</v>
      </c>
      <c r="N301" s="17">
        <f t="shared" si="225"/>
        <v>-24028136</v>
      </c>
      <c r="Q301" s="17">
        <f t="shared" si="221"/>
        <v>-107953</v>
      </c>
      <c r="R301" s="17">
        <f t="shared" si="226"/>
        <v>12014068</v>
      </c>
    </row>
    <row r="302" spans="1:18" x14ac:dyDescent="0.2">
      <c r="A302" s="9">
        <f t="shared" si="222"/>
        <v>250</v>
      </c>
      <c r="B302" s="8" t="str">
        <f t="shared" si="216"/>
        <v>September</v>
      </c>
      <c r="C302" s="9">
        <f t="shared" si="217"/>
        <v>2031</v>
      </c>
      <c r="E302" s="17">
        <f t="shared" si="223"/>
        <v>-123767270.00000003</v>
      </c>
      <c r="G302" s="17">
        <f t="shared" si="218"/>
        <v>343798</v>
      </c>
      <c r="H302" s="17">
        <f t="shared" si="224"/>
        <v>85849688</v>
      </c>
      <c r="J302" s="17">
        <f t="shared" si="219"/>
        <v>-37917582.00000003</v>
      </c>
      <c r="M302" s="17">
        <f t="shared" si="220"/>
        <v>215906</v>
      </c>
      <c r="N302" s="17">
        <f t="shared" si="225"/>
        <v>-23812230</v>
      </c>
      <c r="Q302" s="17">
        <f t="shared" si="221"/>
        <v>-107953</v>
      </c>
      <c r="R302" s="17">
        <f t="shared" si="226"/>
        <v>11906115</v>
      </c>
    </row>
    <row r="303" spans="1:18" x14ac:dyDescent="0.2">
      <c r="A303" s="9">
        <f t="shared" si="222"/>
        <v>251</v>
      </c>
      <c r="B303" s="8" t="str">
        <f t="shared" si="216"/>
        <v>October</v>
      </c>
      <c r="C303" s="9">
        <f t="shared" si="217"/>
        <v>2031</v>
      </c>
      <c r="E303" s="17">
        <f t="shared" si="223"/>
        <v>-123767270.00000003</v>
      </c>
      <c r="G303" s="17">
        <f t="shared" si="218"/>
        <v>343798</v>
      </c>
      <c r="H303" s="17">
        <f t="shared" si="224"/>
        <v>86193486</v>
      </c>
      <c r="J303" s="17">
        <f t="shared" si="219"/>
        <v>-37573784.00000003</v>
      </c>
      <c r="M303" s="17">
        <f t="shared" si="220"/>
        <v>215906</v>
      </c>
      <c r="N303" s="17">
        <f t="shared" si="225"/>
        <v>-23596324</v>
      </c>
      <c r="Q303" s="17">
        <f t="shared" si="221"/>
        <v>-107953</v>
      </c>
      <c r="R303" s="17">
        <f t="shared" si="226"/>
        <v>11798162</v>
      </c>
    </row>
    <row r="304" spans="1:18" x14ac:dyDescent="0.2">
      <c r="A304" s="9">
        <f t="shared" si="222"/>
        <v>252</v>
      </c>
      <c r="B304" s="8" t="str">
        <f t="shared" si="216"/>
        <v>November</v>
      </c>
      <c r="C304" s="9">
        <f t="shared" si="217"/>
        <v>2031</v>
      </c>
      <c r="E304" s="17">
        <f t="shared" si="223"/>
        <v>-123767270.00000003</v>
      </c>
      <c r="G304" s="17">
        <f t="shared" si="218"/>
        <v>343798</v>
      </c>
      <c r="H304" s="17">
        <f t="shared" si="224"/>
        <v>86537284</v>
      </c>
      <c r="J304" s="17">
        <f t="shared" si="219"/>
        <v>-37229986.00000003</v>
      </c>
      <c r="M304" s="17">
        <f t="shared" si="220"/>
        <v>215906</v>
      </c>
      <c r="N304" s="17">
        <f t="shared" si="225"/>
        <v>-23380418</v>
      </c>
      <c r="Q304" s="17">
        <f t="shared" si="221"/>
        <v>-107953</v>
      </c>
      <c r="R304" s="17">
        <f t="shared" si="226"/>
        <v>11690209</v>
      </c>
    </row>
    <row r="305" spans="1:18" x14ac:dyDescent="0.2">
      <c r="A305" s="9">
        <f t="shared" si="222"/>
        <v>253</v>
      </c>
      <c r="B305" s="8" t="str">
        <f t="shared" si="216"/>
        <v>December</v>
      </c>
      <c r="C305" s="9">
        <f t="shared" si="217"/>
        <v>2031</v>
      </c>
      <c r="E305" s="17">
        <f t="shared" si="223"/>
        <v>-123767270.00000003</v>
      </c>
      <c r="G305" s="17">
        <f t="shared" si="218"/>
        <v>343798</v>
      </c>
      <c r="H305" s="17">
        <f t="shared" si="224"/>
        <v>86881082</v>
      </c>
      <c r="J305" s="17">
        <f t="shared" si="219"/>
        <v>-36886188.00000003</v>
      </c>
      <c r="M305" s="17">
        <f t="shared" si="220"/>
        <v>215906</v>
      </c>
      <c r="N305" s="17">
        <f t="shared" si="225"/>
        <v>-23164512</v>
      </c>
      <c r="Q305" s="17">
        <f t="shared" si="221"/>
        <v>-107953</v>
      </c>
      <c r="R305" s="17">
        <f t="shared" si="226"/>
        <v>11582256</v>
      </c>
    </row>
    <row r="306" spans="1:18" ht="12" thickBot="1" x14ac:dyDescent="0.25">
      <c r="D306" s="65">
        <f>SUM(D294:D305)</f>
        <v>0</v>
      </c>
      <c r="G306" s="65">
        <f>SUM(G294:G305)</f>
        <v>4125576</v>
      </c>
      <c r="L306" s="65">
        <f>SUM(L294:L305)</f>
        <v>0</v>
      </c>
      <c r="M306" s="65">
        <f>SUM(M294:M305)</f>
        <v>2590872</v>
      </c>
      <c r="P306" s="65">
        <f>SUM(P294:P305)</f>
        <v>0</v>
      </c>
      <c r="Q306" s="65">
        <f>SUM(Q294:Q305)</f>
        <v>-1295436</v>
      </c>
    </row>
    <row r="307" spans="1:18" ht="12" thickTop="1" x14ac:dyDescent="0.2"/>
    <row r="308" spans="1:18" x14ac:dyDescent="0.2">
      <c r="A308" s="9">
        <f>A305+1</f>
        <v>254</v>
      </c>
      <c r="B308" s="8" t="str">
        <f t="shared" ref="B308:B319" si="227">B294</f>
        <v>January</v>
      </c>
      <c r="C308" s="9">
        <f t="shared" ref="C308:C319" si="228">C294+1</f>
        <v>2032</v>
      </c>
      <c r="E308" s="17">
        <f>E305+D308</f>
        <v>-123767270.00000003</v>
      </c>
      <c r="G308" s="17">
        <f t="shared" ref="G308:G319" si="229">G294</f>
        <v>343798</v>
      </c>
      <c r="H308" s="17">
        <f>H305+G308</f>
        <v>87224880</v>
      </c>
      <c r="J308" s="17">
        <f t="shared" ref="J308:J319" si="230">E308+H308</f>
        <v>-36542390.00000003</v>
      </c>
      <c r="M308" s="17">
        <f t="shared" ref="M308:M319" si="231">M294</f>
        <v>215906</v>
      </c>
      <c r="N308" s="17">
        <f>N305+L308+M308</f>
        <v>-22948606</v>
      </c>
      <c r="Q308" s="17">
        <f t="shared" ref="Q308:Q319" si="232">Q294</f>
        <v>-107953</v>
      </c>
      <c r="R308" s="17">
        <f>R305+P308+Q308</f>
        <v>11474303</v>
      </c>
    </row>
    <row r="309" spans="1:18" x14ac:dyDescent="0.2">
      <c r="A309" s="9">
        <f t="shared" ref="A309:A319" si="233">A308+1</f>
        <v>255</v>
      </c>
      <c r="B309" s="8" t="str">
        <f t="shared" si="227"/>
        <v>February</v>
      </c>
      <c r="C309" s="9">
        <f t="shared" si="228"/>
        <v>2032</v>
      </c>
      <c r="E309" s="17">
        <f t="shared" ref="E309:E319" si="234">E308+D309</f>
        <v>-123767270.00000003</v>
      </c>
      <c r="G309" s="17">
        <f t="shared" si="229"/>
        <v>343798</v>
      </c>
      <c r="H309" s="17">
        <f t="shared" ref="H309:H319" si="235">H308+G309</f>
        <v>87568678</v>
      </c>
      <c r="J309" s="17">
        <f t="shared" si="230"/>
        <v>-36198592.00000003</v>
      </c>
      <c r="M309" s="17">
        <f t="shared" si="231"/>
        <v>215906</v>
      </c>
      <c r="N309" s="17">
        <f t="shared" ref="N309:N319" si="236">N308+L309+M309</f>
        <v>-22732700</v>
      </c>
      <c r="Q309" s="17">
        <f t="shared" si="232"/>
        <v>-107953</v>
      </c>
      <c r="R309" s="17">
        <f t="shared" ref="R309:R319" si="237">R308+P309+Q309</f>
        <v>11366350</v>
      </c>
    </row>
    <row r="310" spans="1:18" x14ac:dyDescent="0.2">
      <c r="A310" s="9">
        <f t="shared" si="233"/>
        <v>256</v>
      </c>
      <c r="B310" s="8" t="str">
        <f t="shared" si="227"/>
        <v>March</v>
      </c>
      <c r="C310" s="9">
        <f t="shared" si="228"/>
        <v>2032</v>
      </c>
      <c r="E310" s="17">
        <f t="shared" si="234"/>
        <v>-123767270.00000003</v>
      </c>
      <c r="G310" s="17">
        <f t="shared" si="229"/>
        <v>343798</v>
      </c>
      <c r="H310" s="17">
        <f t="shared" si="235"/>
        <v>87912476</v>
      </c>
      <c r="J310" s="17">
        <f t="shared" si="230"/>
        <v>-35854794.00000003</v>
      </c>
      <c r="M310" s="17">
        <f t="shared" si="231"/>
        <v>215906</v>
      </c>
      <c r="N310" s="17">
        <f t="shared" si="236"/>
        <v>-22516794</v>
      </c>
      <c r="Q310" s="17">
        <f t="shared" si="232"/>
        <v>-107953</v>
      </c>
      <c r="R310" s="17">
        <f t="shared" si="237"/>
        <v>11258397</v>
      </c>
    </row>
    <row r="311" spans="1:18" x14ac:dyDescent="0.2">
      <c r="A311" s="9">
        <f t="shared" si="233"/>
        <v>257</v>
      </c>
      <c r="B311" s="8" t="str">
        <f t="shared" si="227"/>
        <v>April</v>
      </c>
      <c r="C311" s="9">
        <f t="shared" si="228"/>
        <v>2032</v>
      </c>
      <c r="E311" s="17">
        <f t="shared" si="234"/>
        <v>-123767270.00000003</v>
      </c>
      <c r="G311" s="17">
        <f t="shared" si="229"/>
        <v>343798</v>
      </c>
      <c r="H311" s="17">
        <f t="shared" si="235"/>
        <v>88256274</v>
      </c>
      <c r="J311" s="17">
        <f t="shared" si="230"/>
        <v>-35510996.00000003</v>
      </c>
      <c r="M311" s="17">
        <f t="shared" si="231"/>
        <v>215906</v>
      </c>
      <c r="N311" s="17">
        <f t="shared" si="236"/>
        <v>-22300888</v>
      </c>
      <c r="Q311" s="17">
        <f t="shared" si="232"/>
        <v>-107953</v>
      </c>
      <c r="R311" s="17">
        <f t="shared" si="237"/>
        <v>11150444</v>
      </c>
    </row>
    <row r="312" spans="1:18" x14ac:dyDescent="0.2">
      <c r="A312" s="9">
        <f t="shared" si="233"/>
        <v>258</v>
      </c>
      <c r="B312" s="8" t="str">
        <f t="shared" si="227"/>
        <v>May</v>
      </c>
      <c r="C312" s="9">
        <f t="shared" si="228"/>
        <v>2032</v>
      </c>
      <c r="E312" s="17">
        <f t="shared" si="234"/>
        <v>-123767270.00000003</v>
      </c>
      <c r="G312" s="17">
        <f t="shared" si="229"/>
        <v>343798</v>
      </c>
      <c r="H312" s="17">
        <f t="shared" si="235"/>
        <v>88600072</v>
      </c>
      <c r="J312" s="17">
        <f t="shared" si="230"/>
        <v>-35167198.00000003</v>
      </c>
      <c r="M312" s="17">
        <f t="shared" si="231"/>
        <v>215906</v>
      </c>
      <c r="N312" s="17">
        <f t="shared" si="236"/>
        <v>-22084982</v>
      </c>
      <c r="Q312" s="17">
        <f t="shared" si="232"/>
        <v>-107953</v>
      </c>
      <c r="R312" s="17">
        <f t="shared" si="237"/>
        <v>11042491</v>
      </c>
    </row>
    <row r="313" spans="1:18" x14ac:dyDescent="0.2">
      <c r="A313" s="9">
        <f t="shared" si="233"/>
        <v>259</v>
      </c>
      <c r="B313" s="8" t="str">
        <f t="shared" si="227"/>
        <v>June</v>
      </c>
      <c r="C313" s="9">
        <f t="shared" si="228"/>
        <v>2032</v>
      </c>
      <c r="E313" s="17">
        <f t="shared" si="234"/>
        <v>-123767270.00000003</v>
      </c>
      <c r="G313" s="17">
        <f t="shared" si="229"/>
        <v>343798</v>
      </c>
      <c r="H313" s="17">
        <f t="shared" si="235"/>
        <v>88943870</v>
      </c>
      <c r="J313" s="17">
        <f t="shared" si="230"/>
        <v>-34823400.00000003</v>
      </c>
      <c r="M313" s="17">
        <f t="shared" si="231"/>
        <v>215906</v>
      </c>
      <c r="N313" s="17">
        <f t="shared" si="236"/>
        <v>-21869076</v>
      </c>
      <c r="Q313" s="17">
        <f t="shared" si="232"/>
        <v>-107953</v>
      </c>
      <c r="R313" s="17">
        <f t="shared" si="237"/>
        <v>10934538</v>
      </c>
    </row>
    <row r="314" spans="1:18" x14ac:dyDescent="0.2">
      <c r="A314" s="9">
        <f t="shared" si="233"/>
        <v>260</v>
      </c>
      <c r="B314" s="8" t="str">
        <f t="shared" si="227"/>
        <v>July</v>
      </c>
      <c r="C314" s="9">
        <f t="shared" si="228"/>
        <v>2032</v>
      </c>
      <c r="E314" s="17">
        <f t="shared" si="234"/>
        <v>-123767270.00000003</v>
      </c>
      <c r="G314" s="17">
        <f t="shared" si="229"/>
        <v>343798</v>
      </c>
      <c r="H314" s="17">
        <f t="shared" si="235"/>
        <v>89287668</v>
      </c>
      <c r="J314" s="17">
        <f t="shared" si="230"/>
        <v>-34479602.00000003</v>
      </c>
      <c r="M314" s="17">
        <f t="shared" si="231"/>
        <v>215906</v>
      </c>
      <c r="N314" s="17">
        <f t="shared" si="236"/>
        <v>-21653170</v>
      </c>
      <c r="Q314" s="17">
        <f t="shared" si="232"/>
        <v>-107953</v>
      </c>
      <c r="R314" s="17">
        <f t="shared" si="237"/>
        <v>10826585</v>
      </c>
    </row>
    <row r="315" spans="1:18" x14ac:dyDescent="0.2">
      <c r="A315" s="9">
        <f t="shared" si="233"/>
        <v>261</v>
      </c>
      <c r="B315" s="8" t="str">
        <f t="shared" si="227"/>
        <v>August</v>
      </c>
      <c r="C315" s="9">
        <f t="shared" si="228"/>
        <v>2032</v>
      </c>
      <c r="E315" s="17">
        <f t="shared" si="234"/>
        <v>-123767270.00000003</v>
      </c>
      <c r="G315" s="17">
        <f t="shared" si="229"/>
        <v>343798</v>
      </c>
      <c r="H315" s="17">
        <f t="shared" si="235"/>
        <v>89631466</v>
      </c>
      <c r="J315" s="17">
        <f t="shared" si="230"/>
        <v>-34135804.00000003</v>
      </c>
      <c r="M315" s="17">
        <f t="shared" si="231"/>
        <v>215906</v>
      </c>
      <c r="N315" s="17">
        <f t="shared" si="236"/>
        <v>-21437264</v>
      </c>
      <c r="Q315" s="17">
        <f t="shared" si="232"/>
        <v>-107953</v>
      </c>
      <c r="R315" s="17">
        <f t="shared" si="237"/>
        <v>10718632</v>
      </c>
    </row>
    <row r="316" spans="1:18" x14ac:dyDescent="0.2">
      <c r="A316" s="9">
        <f t="shared" si="233"/>
        <v>262</v>
      </c>
      <c r="B316" s="8" t="str">
        <f t="shared" si="227"/>
        <v>September</v>
      </c>
      <c r="C316" s="9">
        <f t="shared" si="228"/>
        <v>2032</v>
      </c>
      <c r="E316" s="17">
        <f t="shared" si="234"/>
        <v>-123767270.00000003</v>
      </c>
      <c r="G316" s="17">
        <f t="shared" si="229"/>
        <v>343798</v>
      </c>
      <c r="H316" s="17">
        <f t="shared" si="235"/>
        <v>89975264</v>
      </c>
      <c r="J316" s="17">
        <f t="shared" si="230"/>
        <v>-33792006.00000003</v>
      </c>
      <c r="M316" s="17">
        <f t="shared" si="231"/>
        <v>215906</v>
      </c>
      <c r="N316" s="17">
        <f t="shared" si="236"/>
        <v>-21221358</v>
      </c>
      <c r="Q316" s="17">
        <f t="shared" si="232"/>
        <v>-107953</v>
      </c>
      <c r="R316" s="17">
        <f t="shared" si="237"/>
        <v>10610679</v>
      </c>
    </row>
    <row r="317" spans="1:18" x14ac:dyDescent="0.2">
      <c r="A317" s="9">
        <f t="shared" si="233"/>
        <v>263</v>
      </c>
      <c r="B317" s="8" t="str">
        <f t="shared" si="227"/>
        <v>October</v>
      </c>
      <c r="C317" s="9">
        <f t="shared" si="228"/>
        <v>2032</v>
      </c>
      <c r="E317" s="17">
        <f t="shared" si="234"/>
        <v>-123767270.00000003</v>
      </c>
      <c r="G317" s="17">
        <f t="shared" si="229"/>
        <v>343798</v>
      </c>
      <c r="H317" s="17">
        <f t="shared" si="235"/>
        <v>90319062</v>
      </c>
      <c r="J317" s="17">
        <f t="shared" si="230"/>
        <v>-33448208.00000003</v>
      </c>
      <c r="M317" s="17">
        <f t="shared" si="231"/>
        <v>215906</v>
      </c>
      <c r="N317" s="17">
        <f t="shared" si="236"/>
        <v>-21005452</v>
      </c>
      <c r="Q317" s="17">
        <f t="shared" si="232"/>
        <v>-107953</v>
      </c>
      <c r="R317" s="17">
        <f t="shared" si="237"/>
        <v>10502726</v>
      </c>
    </row>
    <row r="318" spans="1:18" x14ac:dyDescent="0.2">
      <c r="A318" s="9">
        <f t="shared" si="233"/>
        <v>264</v>
      </c>
      <c r="B318" s="8" t="str">
        <f t="shared" si="227"/>
        <v>November</v>
      </c>
      <c r="C318" s="9">
        <f t="shared" si="228"/>
        <v>2032</v>
      </c>
      <c r="E318" s="17">
        <f t="shared" si="234"/>
        <v>-123767270.00000003</v>
      </c>
      <c r="G318" s="17">
        <f t="shared" si="229"/>
        <v>343798</v>
      </c>
      <c r="H318" s="17">
        <f t="shared" si="235"/>
        <v>90662860</v>
      </c>
      <c r="J318" s="17">
        <f t="shared" si="230"/>
        <v>-33104410.00000003</v>
      </c>
      <c r="M318" s="17">
        <f t="shared" si="231"/>
        <v>215906</v>
      </c>
      <c r="N318" s="17">
        <f t="shared" si="236"/>
        <v>-20789546</v>
      </c>
      <c r="Q318" s="17">
        <f t="shared" si="232"/>
        <v>-107953</v>
      </c>
      <c r="R318" s="17">
        <f t="shared" si="237"/>
        <v>10394773</v>
      </c>
    </row>
    <row r="319" spans="1:18" x14ac:dyDescent="0.2">
      <c r="A319" s="9">
        <f t="shared" si="233"/>
        <v>265</v>
      </c>
      <c r="B319" s="8" t="str">
        <f t="shared" si="227"/>
        <v>December</v>
      </c>
      <c r="C319" s="9">
        <f t="shared" si="228"/>
        <v>2032</v>
      </c>
      <c r="E319" s="17">
        <f t="shared" si="234"/>
        <v>-123767270.00000003</v>
      </c>
      <c r="G319" s="17">
        <f t="shared" si="229"/>
        <v>343798</v>
      </c>
      <c r="H319" s="17">
        <f t="shared" si="235"/>
        <v>91006658</v>
      </c>
      <c r="J319" s="17">
        <f t="shared" si="230"/>
        <v>-32760612.00000003</v>
      </c>
      <c r="M319" s="17">
        <f t="shared" si="231"/>
        <v>215906</v>
      </c>
      <c r="N319" s="17">
        <f t="shared" si="236"/>
        <v>-20573640</v>
      </c>
      <c r="Q319" s="17">
        <f t="shared" si="232"/>
        <v>-107953</v>
      </c>
      <c r="R319" s="17">
        <f t="shared" si="237"/>
        <v>10286820</v>
      </c>
    </row>
    <row r="320" spans="1:18" ht="12" thickBot="1" x14ac:dyDescent="0.25">
      <c r="D320" s="65">
        <f>SUM(D308:D319)</f>
        <v>0</v>
      </c>
      <c r="G320" s="65">
        <f>SUM(G308:G319)</f>
        <v>4125576</v>
      </c>
      <c r="L320" s="65">
        <f>SUM(L308:L319)</f>
        <v>0</v>
      </c>
      <c r="M320" s="65">
        <f>SUM(M308:M319)</f>
        <v>2590872</v>
      </c>
      <c r="P320" s="65">
        <f>SUM(P308:P319)</f>
        <v>0</v>
      </c>
      <c r="Q320" s="65">
        <f>SUM(Q308:Q319)</f>
        <v>-1295436</v>
      </c>
    </row>
    <row r="321" spans="1:18" ht="12" thickTop="1" x14ac:dyDescent="0.2"/>
    <row r="322" spans="1:18" x14ac:dyDescent="0.2">
      <c r="A322" s="9">
        <f>A319+1</f>
        <v>266</v>
      </c>
      <c r="B322" s="8" t="str">
        <f t="shared" ref="B322:B333" si="238">B308</f>
        <v>January</v>
      </c>
      <c r="C322" s="9">
        <f t="shared" ref="C322:C333" si="239">C308+1</f>
        <v>2033</v>
      </c>
      <c r="E322" s="17">
        <f>E319+D322</f>
        <v>-123767270.00000003</v>
      </c>
      <c r="G322" s="17">
        <f t="shared" ref="G322:G333" si="240">G308</f>
        <v>343798</v>
      </c>
      <c r="H322" s="17">
        <f>H319+G322</f>
        <v>91350456</v>
      </c>
      <c r="J322" s="17">
        <f t="shared" ref="J322:J333" si="241">E322+H322</f>
        <v>-32416814.00000003</v>
      </c>
      <c r="M322" s="17">
        <f t="shared" ref="M322:M333" si="242">M308</f>
        <v>215906</v>
      </c>
      <c r="N322" s="17">
        <f>N319+L322+M322</f>
        <v>-20357734</v>
      </c>
      <c r="Q322" s="17">
        <f t="shared" ref="Q322:Q333" si="243">Q308</f>
        <v>-107953</v>
      </c>
      <c r="R322" s="17">
        <f>R319+P322+Q322</f>
        <v>10178867</v>
      </c>
    </row>
    <row r="323" spans="1:18" x14ac:dyDescent="0.2">
      <c r="A323" s="9">
        <f t="shared" ref="A323:A333" si="244">A322+1</f>
        <v>267</v>
      </c>
      <c r="B323" s="8" t="str">
        <f t="shared" si="238"/>
        <v>February</v>
      </c>
      <c r="C323" s="9">
        <f t="shared" si="239"/>
        <v>2033</v>
      </c>
      <c r="E323" s="17">
        <f t="shared" ref="E323:E333" si="245">E322+D323</f>
        <v>-123767270.00000003</v>
      </c>
      <c r="G323" s="17">
        <f t="shared" si="240"/>
        <v>343798</v>
      </c>
      <c r="H323" s="17">
        <f t="shared" ref="H323:H333" si="246">H322+G323</f>
        <v>91694254</v>
      </c>
      <c r="J323" s="17">
        <f t="shared" si="241"/>
        <v>-32073016.00000003</v>
      </c>
      <c r="M323" s="17">
        <f t="shared" si="242"/>
        <v>215906</v>
      </c>
      <c r="N323" s="17">
        <f t="shared" ref="N323:N333" si="247">N322+L323+M323</f>
        <v>-20141828</v>
      </c>
      <c r="Q323" s="17">
        <f t="shared" si="243"/>
        <v>-107953</v>
      </c>
      <c r="R323" s="17">
        <f t="shared" ref="R323:R333" si="248">R322+P323+Q323</f>
        <v>10070914</v>
      </c>
    </row>
    <row r="324" spans="1:18" x14ac:dyDescent="0.2">
      <c r="A324" s="9">
        <f t="shared" si="244"/>
        <v>268</v>
      </c>
      <c r="B324" s="8" t="str">
        <f t="shared" si="238"/>
        <v>March</v>
      </c>
      <c r="C324" s="9">
        <f t="shared" si="239"/>
        <v>2033</v>
      </c>
      <c r="E324" s="17">
        <f t="shared" si="245"/>
        <v>-123767270.00000003</v>
      </c>
      <c r="G324" s="17">
        <f t="shared" si="240"/>
        <v>343798</v>
      </c>
      <c r="H324" s="17">
        <f t="shared" si="246"/>
        <v>92038052</v>
      </c>
      <c r="J324" s="17">
        <f t="shared" si="241"/>
        <v>-31729218.00000003</v>
      </c>
      <c r="M324" s="17">
        <f t="shared" si="242"/>
        <v>215906</v>
      </c>
      <c r="N324" s="17">
        <f t="shared" si="247"/>
        <v>-19925922</v>
      </c>
      <c r="Q324" s="17">
        <f t="shared" si="243"/>
        <v>-107953</v>
      </c>
      <c r="R324" s="17">
        <f t="shared" si="248"/>
        <v>9962961</v>
      </c>
    </row>
    <row r="325" spans="1:18" x14ac:dyDescent="0.2">
      <c r="A325" s="9">
        <f t="shared" si="244"/>
        <v>269</v>
      </c>
      <c r="B325" s="8" t="str">
        <f t="shared" si="238"/>
        <v>April</v>
      </c>
      <c r="C325" s="9">
        <f t="shared" si="239"/>
        <v>2033</v>
      </c>
      <c r="E325" s="17">
        <f t="shared" si="245"/>
        <v>-123767270.00000003</v>
      </c>
      <c r="G325" s="17">
        <f t="shared" si="240"/>
        <v>343798</v>
      </c>
      <c r="H325" s="17">
        <f t="shared" si="246"/>
        <v>92381850</v>
      </c>
      <c r="J325" s="17">
        <f t="shared" si="241"/>
        <v>-31385420.00000003</v>
      </c>
      <c r="M325" s="17">
        <f t="shared" si="242"/>
        <v>215906</v>
      </c>
      <c r="N325" s="17">
        <f t="shared" si="247"/>
        <v>-19710016</v>
      </c>
      <c r="Q325" s="17">
        <f t="shared" si="243"/>
        <v>-107953</v>
      </c>
      <c r="R325" s="17">
        <f t="shared" si="248"/>
        <v>9855008</v>
      </c>
    </row>
    <row r="326" spans="1:18" x14ac:dyDescent="0.2">
      <c r="A326" s="9">
        <f t="shared" si="244"/>
        <v>270</v>
      </c>
      <c r="B326" s="8" t="str">
        <f t="shared" si="238"/>
        <v>May</v>
      </c>
      <c r="C326" s="9">
        <f t="shared" si="239"/>
        <v>2033</v>
      </c>
      <c r="E326" s="17">
        <f t="shared" si="245"/>
        <v>-123767270.00000003</v>
      </c>
      <c r="G326" s="17">
        <f t="shared" si="240"/>
        <v>343798</v>
      </c>
      <c r="H326" s="17">
        <f t="shared" si="246"/>
        <v>92725648</v>
      </c>
      <c r="J326" s="17">
        <f t="shared" si="241"/>
        <v>-31041622.00000003</v>
      </c>
      <c r="M326" s="17">
        <f t="shared" si="242"/>
        <v>215906</v>
      </c>
      <c r="N326" s="17">
        <f t="shared" si="247"/>
        <v>-19494110</v>
      </c>
      <c r="Q326" s="17">
        <f t="shared" si="243"/>
        <v>-107953</v>
      </c>
      <c r="R326" s="17">
        <f t="shared" si="248"/>
        <v>9747055</v>
      </c>
    </row>
    <row r="327" spans="1:18" x14ac:dyDescent="0.2">
      <c r="A327" s="9">
        <f t="shared" si="244"/>
        <v>271</v>
      </c>
      <c r="B327" s="8" t="str">
        <f t="shared" si="238"/>
        <v>June</v>
      </c>
      <c r="C327" s="9">
        <f t="shared" si="239"/>
        <v>2033</v>
      </c>
      <c r="E327" s="17">
        <f t="shared" si="245"/>
        <v>-123767270.00000003</v>
      </c>
      <c r="G327" s="17">
        <f t="shared" si="240"/>
        <v>343798</v>
      </c>
      <c r="H327" s="17">
        <f t="shared" si="246"/>
        <v>93069446</v>
      </c>
      <c r="J327" s="17">
        <f t="shared" si="241"/>
        <v>-30697824.00000003</v>
      </c>
      <c r="M327" s="17">
        <f t="shared" si="242"/>
        <v>215906</v>
      </c>
      <c r="N327" s="17">
        <f t="shared" si="247"/>
        <v>-19278204</v>
      </c>
      <c r="Q327" s="17">
        <f t="shared" si="243"/>
        <v>-107953</v>
      </c>
      <c r="R327" s="17">
        <f t="shared" si="248"/>
        <v>9639102</v>
      </c>
    </row>
    <row r="328" spans="1:18" x14ac:dyDescent="0.2">
      <c r="A328" s="9">
        <f t="shared" si="244"/>
        <v>272</v>
      </c>
      <c r="B328" s="8" t="str">
        <f t="shared" si="238"/>
        <v>July</v>
      </c>
      <c r="C328" s="9">
        <f t="shared" si="239"/>
        <v>2033</v>
      </c>
      <c r="E328" s="17">
        <f t="shared" si="245"/>
        <v>-123767270.00000003</v>
      </c>
      <c r="G328" s="17">
        <f t="shared" si="240"/>
        <v>343798</v>
      </c>
      <c r="H328" s="17">
        <f t="shared" si="246"/>
        <v>93413244</v>
      </c>
      <c r="J328" s="17">
        <f t="shared" si="241"/>
        <v>-30354026.00000003</v>
      </c>
      <c r="M328" s="17">
        <f t="shared" si="242"/>
        <v>215906</v>
      </c>
      <c r="N328" s="17">
        <f t="shared" si="247"/>
        <v>-19062298</v>
      </c>
      <c r="Q328" s="17">
        <f t="shared" si="243"/>
        <v>-107953</v>
      </c>
      <c r="R328" s="17">
        <f t="shared" si="248"/>
        <v>9531149</v>
      </c>
    </row>
    <row r="329" spans="1:18" x14ac:dyDescent="0.2">
      <c r="A329" s="9">
        <f t="shared" si="244"/>
        <v>273</v>
      </c>
      <c r="B329" s="8" t="str">
        <f t="shared" si="238"/>
        <v>August</v>
      </c>
      <c r="C329" s="9">
        <f t="shared" si="239"/>
        <v>2033</v>
      </c>
      <c r="E329" s="17">
        <f t="shared" si="245"/>
        <v>-123767270.00000003</v>
      </c>
      <c r="G329" s="17">
        <f t="shared" si="240"/>
        <v>343798</v>
      </c>
      <c r="H329" s="17">
        <f t="shared" si="246"/>
        <v>93757042</v>
      </c>
      <c r="J329" s="17">
        <f t="shared" si="241"/>
        <v>-30010228.00000003</v>
      </c>
      <c r="M329" s="17">
        <f t="shared" si="242"/>
        <v>215906</v>
      </c>
      <c r="N329" s="17">
        <f t="shared" si="247"/>
        <v>-18846392</v>
      </c>
      <c r="Q329" s="17">
        <f t="shared" si="243"/>
        <v>-107953</v>
      </c>
      <c r="R329" s="17">
        <f t="shared" si="248"/>
        <v>9423196</v>
      </c>
    </row>
    <row r="330" spans="1:18" x14ac:dyDescent="0.2">
      <c r="A330" s="9">
        <f t="shared" si="244"/>
        <v>274</v>
      </c>
      <c r="B330" s="8" t="str">
        <f t="shared" si="238"/>
        <v>September</v>
      </c>
      <c r="C330" s="9">
        <f t="shared" si="239"/>
        <v>2033</v>
      </c>
      <c r="E330" s="17">
        <f t="shared" si="245"/>
        <v>-123767270.00000003</v>
      </c>
      <c r="G330" s="17">
        <f t="shared" si="240"/>
        <v>343798</v>
      </c>
      <c r="H330" s="17">
        <f t="shared" si="246"/>
        <v>94100840</v>
      </c>
      <c r="J330" s="17">
        <f t="shared" si="241"/>
        <v>-29666430.00000003</v>
      </c>
      <c r="M330" s="17">
        <f t="shared" si="242"/>
        <v>215906</v>
      </c>
      <c r="N330" s="17">
        <f t="shared" si="247"/>
        <v>-18630486</v>
      </c>
      <c r="Q330" s="17">
        <f t="shared" si="243"/>
        <v>-107953</v>
      </c>
      <c r="R330" s="17">
        <f t="shared" si="248"/>
        <v>9315243</v>
      </c>
    </row>
    <row r="331" spans="1:18" x14ac:dyDescent="0.2">
      <c r="A331" s="9">
        <f t="shared" si="244"/>
        <v>275</v>
      </c>
      <c r="B331" s="8" t="str">
        <f t="shared" si="238"/>
        <v>October</v>
      </c>
      <c r="C331" s="9">
        <f t="shared" si="239"/>
        <v>2033</v>
      </c>
      <c r="E331" s="17">
        <f t="shared" si="245"/>
        <v>-123767270.00000003</v>
      </c>
      <c r="G331" s="17">
        <f t="shared" si="240"/>
        <v>343798</v>
      </c>
      <c r="H331" s="17">
        <f t="shared" si="246"/>
        <v>94444638</v>
      </c>
      <c r="J331" s="17">
        <f t="shared" si="241"/>
        <v>-29322632.00000003</v>
      </c>
      <c r="M331" s="17">
        <f t="shared" si="242"/>
        <v>215906</v>
      </c>
      <c r="N331" s="17">
        <f t="shared" si="247"/>
        <v>-18414580</v>
      </c>
      <c r="Q331" s="17">
        <f t="shared" si="243"/>
        <v>-107953</v>
      </c>
      <c r="R331" s="17">
        <f t="shared" si="248"/>
        <v>9207290</v>
      </c>
    </row>
    <row r="332" spans="1:18" x14ac:dyDescent="0.2">
      <c r="A332" s="9">
        <f t="shared" si="244"/>
        <v>276</v>
      </c>
      <c r="B332" s="8" t="str">
        <f t="shared" si="238"/>
        <v>November</v>
      </c>
      <c r="C332" s="9">
        <f t="shared" si="239"/>
        <v>2033</v>
      </c>
      <c r="E332" s="17">
        <f t="shared" si="245"/>
        <v>-123767270.00000003</v>
      </c>
      <c r="G332" s="17">
        <f t="shared" si="240"/>
        <v>343798</v>
      </c>
      <c r="H332" s="17">
        <f t="shared" si="246"/>
        <v>94788436</v>
      </c>
      <c r="J332" s="17">
        <f t="shared" si="241"/>
        <v>-28978834.00000003</v>
      </c>
      <c r="M332" s="17">
        <f t="shared" si="242"/>
        <v>215906</v>
      </c>
      <c r="N332" s="17">
        <f t="shared" si="247"/>
        <v>-18198674</v>
      </c>
      <c r="Q332" s="17">
        <f t="shared" si="243"/>
        <v>-107953</v>
      </c>
      <c r="R332" s="17">
        <f t="shared" si="248"/>
        <v>9099337</v>
      </c>
    </row>
    <row r="333" spans="1:18" x14ac:dyDescent="0.2">
      <c r="A333" s="9">
        <f t="shared" si="244"/>
        <v>277</v>
      </c>
      <c r="B333" s="8" t="str">
        <f t="shared" si="238"/>
        <v>December</v>
      </c>
      <c r="C333" s="9">
        <f t="shared" si="239"/>
        <v>2033</v>
      </c>
      <c r="E333" s="17">
        <f t="shared" si="245"/>
        <v>-123767270.00000003</v>
      </c>
      <c r="G333" s="17">
        <f t="shared" si="240"/>
        <v>343798</v>
      </c>
      <c r="H333" s="17">
        <f t="shared" si="246"/>
        <v>95132234</v>
      </c>
      <c r="J333" s="17">
        <f t="shared" si="241"/>
        <v>-28635036.00000003</v>
      </c>
      <c r="M333" s="17">
        <f t="shared" si="242"/>
        <v>215906</v>
      </c>
      <c r="N333" s="17">
        <f t="shared" si="247"/>
        <v>-17982768</v>
      </c>
      <c r="Q333" s="17">
        <f t="shared" si="243"/>
        <v>-107953</v>
      </c>
      <c r="R333" s="17">
        <f t="shared" si="248"/>
        <v>8991384</v>
      </c>
    </row>
    <row r="334" spans="1:18" ht="12" thickBot="1" x14ac:dyDescent="0.25">
      <c r="D334" s="65">
        <f>SUM(D322:D333)</f>
        <v>0</v>
      </c>
      <c r="G334" s="65">
        <f>SUM(G322:G333)</f>
        <v>4125576</v>
      </c>
      <c r="L334" s="65">
        <f>SUM(L322:L333)</f>
        <v>0</v>
      </c>
      <c r="M334" s="65">
        <f>SUM(M322:M333)</f>
        <v>2590872</v>
      </c>
      <c r="P334" s="65">
        <f>SUM(P322:P333)</f>
        <v>0</v>
      </c>
      <c r="Q334" s="65">
        <f>SUM(Q322:Q333)</f>
        <v>-1295436</v>
      </c>
    </row>
    <row r="335" spans="1:18" ht="12" thickTop="1" x14ac:dyDescent="0.2"/>
    <row r="336" spans="1:18" x14ac:dyDescent="0.2">
      <c r="A336" s="9">
        <f>A333+1</f>
        <v>278</v>
      </c>
      <c r="B336" s="8" t="str">
        <f t="shared" ref="B336:B347" si="249">B322</f>
        <v>January</v>
      </c>
      <c r="C336" s="9">
        <f t="shared" ref="C336:C347" si="250">C322+1</f>
        <v>2034</v>
      </c>
      <c r="E336" s="17">
        <f>E333+D336</f>
        <v>-123767270.00000003</v>
      </c>
      <c r="G336" s="17">
        <f t="shared" ref="G336:G347" si="251">G322</f>
        <v>343798</v>
      </c>
      <c r="H336" s="17">
        <f>H333+G336</f>
        <v>95476032</v>
      </c>
      <c r="J336" s="17">
        <f t="shared" ref="J336:J347" si="252">E336+H336</f>
        <v>-28291238.00000003</v>
      </c>
      <c r="M336" s="17">
        <f t="shared" ref="M336:M347" si="253">M322</f>
        <v>215906</v>
      </c>
      <c r="N336" s="17">
        <f>N333+L336+M336</f>
        <v>-17766862</v>
      </c>
      <c r="Q336" s="17">
        <f t="shared" ref="Q336:Q347" si="254">Q322</f>
        <v>-107953</v>
      </c>
      <c r="R336" s="17">
        <f>R333+P336+Q336</f>
        <v>8883431</v>
      </c>
    </row>
    <row r="337" spans="1:18" x14ac:dyDescent="0.2">
      <c r="A337" s="9">
        <f t="shared" ref="A337:A347" si="255">A336+1</f>
        <v>279</v>
      </c>
      <c r="B337" s="8" t="str">
        <f t="shared" si="249"/>
        <v>February</v>
      </c>
      <c r="C337" s="9">
        <f t="shared" si="250"/>
        <v>2034</v>
      </c>
      <c r="E337" s="17">
        <f t="shared" ref="E337:E347" si="256">E336+D337</f>
        <v>-123767270.00000003</v>
      </c>
      <c r="G337" s="17">
        <f t="shared" si="251"/>
        <v>343798</v>
      </c>
      <c r="H337" s="17">
        <f t="shared" ref="H337:H347" si="257">H336+G337</f>
        <v>95819830</v>
      </c>
      <c r="J337" s="17">
        <f t="shared" si="252"/>
        <v>-27947440.00000003</v>
      </c>
      <c r="M337" s="17">
        <f t="shared" si="253"/>
        <v>215906</v>
      </c>
      <c r="N337" s="17">
        <f t="shared" ref="N337:N347" si="258">N336+L337+M337</f>
        <v>-17550956</v>
      </c>
      <c r="Q337" s="17">
        <f t="shared" si="254"/>
        <v>-107953</v>
      </c>
      <c r="R337" s="17">
        <f t="shared" ref="R337:R347" si="259">R336+P337+Q337</f>
        <v>8775478</v>
      </c>
    </row>
    <row r="338" spans="1:18" x14ac:dyDescent="0.2">
      <c r="A338" s="9">
        <f t="shared" si="255"/>
        <v>280</v>
      </c>
      <c r="B338" s="8" t="str">
        <f t="shared" si="249"/>
        <v>March</v>
      </c>
      <c r="C338" s="9">
        <f t="shared" si="250"/>
        <v>2034</v>
      </c>
      <c r="E338" s="17">
        <f t="shared" si="256"/>
        <v>-123767270.00000003</v>
      </c>
      <c r="G338" s="17">
        <f t="shared" si="251"/>
        <v>343798</v>
      </c>
      <c r="H338" s="17">
        <f t="shared" si="257"/>
        <v>96163628</v>
      </c>
      <c r="J338" s="17">
        <f t="shared" si="252"/>
        <v>-27603642.00000003</v>
      </c>
      <c r="M338" s="17">
        <f t="shared" si="253"/>
        <v>215906</v>
      </c>
      <c r="N338" s="17">
        <f t="shared" si="258"/>
        <v>-17335050</v>
      </c>
      <c r="Q338" s="17">
        <f t="shared" si="254"/>
        <v>-107953</v>
      </c>
      <c r="R338" s="17">
        <f t="shared" si="259"/>
        <v>8667525</v>
      </c>
    </row>
    <row r="339" spans="1:18" x14ac:dyDescent="0.2">
      <c r="A339" s="9">
        <f t="shared" si="255"/>
        <v>281</v>
      </c>
      <c r="B339" s="8" t="str">
        <f t="shared" si="249"/>
        <v>April</v>
      </c>
      <c r="C339" s="9">
        <f t="shared" si="250"/>
        <v>2034</v>
      </c>
      <c r="E339" s="17">
        <f t="shared" si="256"/>
        <v>-123767270.00000003</v>
      </c>
      <c r="G339" s="17">
        <f t="shared" si="251"/>
        <v>343798</v>
      </c>
      <c r="H339" s="17">
        <f t="shared" si="257"/>
        <v>96507426</v>
      </c>
      <c r="J339" s="17">
        <f t="shared" si="252"/>
        <v>-27259844.00000003</v>
      </c>
      <c r="M339" s="17">
        <f t="shared" si="253"/>
        <v>215906</v>
      </c>
      <c r="N339" s="17">
        <f t="shared" si="258"/>
        <v>-17119144</v>
      </c>
      <c r="Q339" s="17">
        <f t="shared" si="254"/>
        <v>-107953</v>
      </c>
      <c r="R339" s="17">
        <f t="shared" si="259"/>
        <v>8559572</v>
      </c>
    </row>
    <row r="340" spans="1:18" x14ac:dyDescent="0.2">
      <c r="A340" s="9">
        <f t="shared" si="255"/>
        <v>282</v>
      </c>
      <c r="B340" s="8" t="str">
        <f t="shared" si="249"/>
        <v>May</v>
      </c>
      <c r="C340" s="9">
        <f t="shared" si="250"/>
        <v>2034</v>
      </c>
      <c r="E340" s="17">
        <f t="shared" si="256"/>
        <v>-123767270.00000003</v>
      </c>
      <c r="G340" s="17">
        <f t="shared" si="251"/>
        <v>343798</v>
      </c>
      <c r="H340" s="17">
        <f t="shared" si="257"/>
        <v>96851224</v>
      </c>
      <c r="J340" s="17">
        <f t="shared" si="252"/>
        <v>-26916046.00000003</v>
      </c>
      <c r="M340" s="17">
        <f t="shared" si="253"/>
        <v>215906</v>
      </c>
      <c r="N340" s="17">
        <f t="shared" si="258"/>
        <v>-16903238</v>
      </c>
      <c r="Q340" s="17">
        <f t="shared" si="254"/>
        <v>-107953</v>
      </c>
      <c r="R340" s="17">
        <f t="shared" si="259"/>
        <v>8451619</v>
      </c>
    </row>
    <row r="341" spans="1:18" x14ac:dyDescent="0.2">
      <c r="A341" s="9">
        <f t="shared" si="255"/>
        <v>283</v>
      </c>
      <c r="B341" s="8" t="str">
        <f t="shared" si="249"/>
        <v>June</v>
      </c>
      <c r="C341" s="9">
        <f t="shared" si="250"/>
        <v>2034</v>
      </c>
      <c r="E341" s="17">
        <f t="shared" si="256"/>
        <v>-123767270.00000003</v>
      </c>
      <c r="G341" s="17">
        <f t="shared" si="251"/>
        <v>343798</v>
      </c>
      <c r="H341" s="17">
        <f t="shared" si="257"/>
        <v>97195022</v>
      </c>
      <c r="J341" s="17">
        <f t="shared" si="252"/>
        <v>-26572248.00000003</v>
      </c>
      <c r="M341" s="17">
        <f t="shared" si="253"/>
        <v>215906</v>
      </c>
      <c r="N341" s="17">
        <f t="shared" si="258"/>
        <v>-16687332</v>
      </c>
      <c r="Q341" s="17">
        <f t="shared" si="254"/>
        <v>-107953</v>
      </c>
      <c r="R341" s="17">
        <f t="shared" si="259"/>
        <v>8343666</v>
      </c>
    </row>
    <row r="342" spans="1:18" x14ac:dyDescent="0.2">
      <c r="A342" s="9">
        <f t="shared" si="255"/>
        <v>284</v>
      </c>
      <c r="B342" s="8" t="str">
        <f t="shared" si="249"/>
        <v>July</v>
      </c>
      <c r="C342" s="9">
        <f t="shared" si="250"/>
        <v>2034</v>
      </c>
      <c r="E342" s="17">
        <f t="shared" si="256"/>
        <v>-123767270.00000003</v>
      </c>
      <c r="G342" s="17">
        <f t="shared" si="251"/>
        <v>343798</v>
      </c>
      <c r="H342" s="17">
        <f t="shared" si="257"/>
        <v>97538820</v>
      </c>
      <c r="J342" s="17">
        <f t="shared" si="252"/>
        <v>-26228450.00000003</v>
      </c>
      <c r="M342" s="17">
        <f t="shared" si="253"/>
        <v>215906</v>
      </c>
      <c r="N342" s="17">
        <f t="shared" si="258"/>
        <v>-16471426</v>
      </c>
      <c r="Q342" s="17">
        <f t="shared" si="254"/>
        <v>-107953</v>
      </c>
      <c r="R342" s="17">
        <f t="shared" si="259"/>
        <v>8235713</v>
      </c>
    </row>
    <row r="343" spans="1:18" x14ac:dyDescent="0.2">
      <c r="A343" s="9">
        <f t="shared" si="255"/>
        <v>285</v>
      </c>
      <c r="B343" s="8" t="str">
        <f t="shared" si="249"/>
        <v>August</v>
      </c>
      <c r="C343" s="9">
        <f t="shared" si="250"/>
        <v>2034</v>
      </c>
      <c r="E343" s="17">
        <f t="shared" si="256"/>
        <v>-123767270.00000003</v>
      </c>
      <c r="G343" s="17">
        <f t="shared" si="251"/>
        <v>343798</v>
      </c>
      <c r="H343" s="17">
        <f t="shared" si="257"/>
        <v>97882618</v>
      </c>
      <c r="J343" s="17">
        <f t="shared" si="252"/>
        <v>-25884652.00000003</v>
      </c>
      <c r="M343" s="17">
        <f t="shared" si="253"/>
        <v>215906</v>
      </c>
      <c r="N343" s="17">
        <f t="shared" si="258"/>
        <v>-16255520</v>
      </c>
      <c r="Q343" s="17">
        <f t="shared" si="254"/>
        <v>-107953</v>
      </c>
      <c r="R343" s="17">
        <f t="shared" si="259"/>
        <v>8127760</v>
      </c>
    </row>
    <row r="344" spans="1:18" x14ac:dyDescent="0.2">
      <c r="A344" s="9">
        <f t="shared" si="255"/>
        <v>286</v>
      </c>
      <c r="B344" s="8" t="str">
        <f t="shared" si="249"/>
        <v>September</v>
      </c>
      <c r="C344" s="9">
        <f t="shared" si="250"/>
        <v>2034</v>
      </c>
      <c r="E344" s="17">
        <f t="shared" si="256"/>
        <v>-123767270.00000003</v>
      </c>
      <c r="G344" s="17">
        <f t="shared" si="251"/>
        <v>343798</v>
      </c>
      <c r="H344" s="17">
        <f t="shared" si="257"/>
        <v>98226416</v>
      </c>
      <c r="J344" s="17">
        <f t="shared" si="252"/>
        <v>-25540854.00000003</v>
      </c>
      <c r="M344" s="17">
        <f t="shared" si="253"/>
        <v>215906</v>
      </c>
      <c r="N344" s="17">
        <f t="shared" si="258"/>
        <v>-16039614</v>
      </c>
      <c r="Q344" s="17">
        <f t="shared" si="254"/>
        <v>-107953</v>
      </c>
      <c r="R344" s="17">
        <f t="shared" si="259"/>
        <v>8019807</v>
      </c>
    </row>
    <row r="345" spans="1:18" x14ac:dyDescent="0.2">
      <c r="A345" s="9">
        <f t="shared" si="255"/>
        <v>287</v>
      </c>
      <c r="B345" s="8" t="str">
        <f t="shared" si="249"/>
        <v>October</v>
      </c>
      <c r="C345" s="9">
        <f t="shared" si="250"/>
        <v>2034</v>
      </c>
      <c r="E345" s="17">
        <f t="shared" si="256"/>
        <v>-123767270.00000003</v>
      </c>
      <c r="G345" s="17">
        <f t="shared" si="251"/>
        <v>343798</v>
      </c>
      <c r="H345" s="17">
        <f t="shared" si="257"/>
        <v>98570214</v>
      </c>
      <c r="J345" s="17">
        <f t="shared" si="252"/>
        <v>-25197056.00000003</v>
      </c>
      <c r="M345" s="17">
        <f t="shared" si="253"/>
        <v>215906</v>
      </c>
      <c r="N345" s="17">
        <f t="shared" si="258"/>
        <v>-15823708</v>
      </c>
      <c r="Q345" s="17">
        <f t="shared" si="254"/>
        <v>-107953</v>
      </c>
      <c r="R345" s="17">
        <f t="shared" si="259"/>
        <v>7911854</v>
      </c>
    </row>
    <row r="346" spans="1:18" x14ac:dyDescent="0.2">
      <c r="A346" s="9">
        <f t="shared" si="255"/>
        <v>288</v>
      </c>
      <c r="B346" s="8" t="str">
        <f t="shared" si="249"/>
        <v>November</v>
      </c>
      <c r="C346" s="9">
        <f t="shared" si="250"/>
        <v>2034</v>
      </c>
      <c r="E346" s="17">
        <f t="shared" si="256"/>
        <v>-123767270.00000003</v>
      </c>
      <c r="G346" s="17">
        <f t="shared" si="251"/>
        <v>343798</v>
      </c>
      <c r="H346" s="17">
        <f t="shared" si="257"/>
        <v>98914012</v>
      </c>
      <c r="J346" s="17">
        <f t="shared" si="252"/>
        <v>-24853258.00000003</v>
      </c>
      <c r="M346" s="17">
        <f t="shared" si="253"/>
        <v>215906</v>
      </c>
      <c r="N346" s="17">
        <f t="shared" si="258"/>
        <v>-15607802</v>
      </c>
      <c r="Q346" s="17">
        <f t="shared" si="254"/>
        <v>-107953</v>
      </c>
      <c r="R346" s="17">
        <f t="shared" si="259"/>
        <v>7803901</v>
      </c>
    </row>
    <row r="347" spans="1:18" x14ac:dyDescent="0.2">
      <c r="A347" s="9">
        <f t="shared" si="255"/>
        <v>289</v>
      </c>
      <c r="B347" s="8" t="str">
        <f t="shared" si="249"/>
        <v>December</v>
      </c>
      <c r="C347" s="9">
        <f t="shared" si="250"/>
        <v>2034</v>
      </c>
      <c r="E347" s="17">
        <f t="shared" si="256"/>
        <v>-123767270.00000003</v>
      </c>
      <c r="G347" s="17">
        <f t="shared" si="251"/>
        <v>343798</v>
      </c>
      <c r="H347" s="17">
        <f t="shared" si="257"/>
        <v>99257810</v>
      </c>
      <c r="J347" s="17">
        <f t="shared" si="252"/>
        <v>-24509460.00000003</v>
      </c>
      <c r="M347" s="17">
        <f t="shared" si="253"/>
        <v>215906</v>
      </c>
      <c r="N347" s="17">
        <f t="shared" si="258"/>
        <v>-15391896</v>
      </c>
      <c r="Q347" s="17">
        <f t="shared" si="254"/>
        <v>-107953</v>
      </c>
      <c r="R347" s="17">
        <f t="shared" si="259"/>
        <v>7695948</v>
      </c>
    </row>
    <row r="348" spans="1:18" ht="12" thickBot="1" x14ac:dyDescent="0.25">
      <c r="D348" s="65">
        <f>SUM(D336:D347)</f>
        <v>0</v>
      </c>
      <c r="G348" s="65">
        <f>SUM(G336:G347)</f>
        <v>4125576</v>
      </c>
      <c r="L348" s="65">
        <f>SUM(L336:L347)</f>
        <v>0</v>
      </c>
      <c r="M348" s="65">
        <f>SUM(M336:M347)</f>
        <v>2590872</v>
      </c>
      <c r="P348" s="65">
        <f>SUM(P336:P347)</f>
        <v>0</v>
      </c>
      <c r="Q348" s="65">
        <f>SUM(Q336:Q347)</f>
        <v>-1295436</v>
      </c>
    </row>
    <row r="349" spans="1:18" ht="12" thickTop="1" x14ac:dyDescent="0.2"/>
    <row r="350" spans="1:18" x14ac:dyDescent="0.2">
      <c r="A350" s="9">
        <f>A347+1</f>
        <v>290</v>
      </c>
      <c r="B350" s="8" t="str">
        <f t="shared" ref="B350:B361" si="260">B336</f>
        <v>January</v>
      </c>
      <c r="C350" s="9">
        <f t="shared" ref="C350:C361" si="261">C336+1</f>
        <v>2035</v>
      </c>
      <c r="E350" s="17">
        <f>E347+D350</f>
        <v>-123767270.00000003</v>
      </c>
      <c r="G350" s="17">
        <f t="shared" ref="G350:G361" si="262">G336</f>
        <v>343798</v>
      </c>
      <c r="H350" s="17">
        <f>H347+G350</f>
        <v>99601608</v>
      </c>
      <c r="J350" s="17">
        <f t="shared" ref="J350:J361" si="263">E350+H350</f>
        <v>-24165662.00000003</v>
      </c>
      <c r="M350" s="17">
        <f t="shared" ref="M350:M361" si="264">M336</f>
        <v>215906</v>
      </c>
      <c r="N350" s="17">
        <f>N347+L350+M350</f>
        <v>-15175990</v>
      </c>
      <c r="Q350" s="17">
        <f t="shared" ref="Q350:Q361" si="265">Q336</f>
        <v>-107953</v>
      </c>
      <c r="R350" s="17">
        <f>R347+P350+Q350</f>
        <v>7587995</v>
      </c>
    </row>
    <row r="351" spans="1:18" x14ac:dyDescent="0.2">
      <c r="A351" s="9">
        <f t="shared" ref="A351:A361" si="266">A350+1</f>
        <v>291</v>
      </c>
      <c r="B351" s="8" t="str">
        <f t="shared" si="260"/>
        <v>February</v>
      </c>
      <c r="C351" s="9">
        <f t="shared" si="261"/>
        <v>2035</v>
      </c>
      <c r="E351" s="17">
        <f t="shared" ref="E351:E361" si="267">E350+D351</f>
        <v>-123767270.00000003</v>
      </c>
      <c r="G351" s="17">
        <f t="shared" si="262"/>
        <v>343798</v>
      </c>
      <c r="H351" s="17">
        <f t="shared" ref="H351:H361" si="268">H350+G351</f>
        <v>99945406</v>
      </c>
      <c r="J351" s="17">
        <f t="shared" si="263"/>
        <v>-23821864.00000003</v>
      </c>
      <c r="M351" s="17">
        <f t="shared" si="264"/>
        <v>215906</v>
      </c>
      <c r="N351" s="17">
        <f t="shared" ref="N351:N361" si="269">N350+L351+M351</f>
        <v>-14960084</v>
      </c>
      <c r="Q351" s="17">
        <f t="shared" si="265"/>
        <v>-107953</v>
      </c>
      <c r="R351" s="17">
        <f t="shared" ref="R351:R361" si="270">R350+P351+Q351</f>
        <v>7480042</v>
      </c>
    </row>
    <row r="352" spans="1:18" x14ac:dyDescent="0.2">
      <c r="A352" s="9">
        <f t="shared" si="266"/>
        <v>292</v>
      </c>
      <c r="B352" s="8" t="str">
        <f t="shared" si="260"/>
        <v>March</v>
      </c>
      <c r="C352" s="9">
        <f t="shared" si="261"/>
        <v>2035</v>
      </c>
      <c r="E352" s="17">
        <f t="shared" si="267"/>
        <v>-123767270.00000003</v>
      </c>
      <c r="G352" s="17">
        <f t="shared" si="262"/>
        <v>343798</v>
      </c>
      <c r="H352" s="17">
        <f t="shared" si="268"/>
        <v>100289204</v>
      </c>
      <c r="J352" s="17">
        <f t="shared" si="263"/>
        <v>-23478066.00000003</v>
      </c>
      <c r="M352" s="17">
        <f t="shared" si="264"/>
        <v>215906</v>
      </c>
      <c r="N352" s="17">
        <f t="shared" si="269"/>
        <v>-14744178</v>
      </c>
      <c r="Q352" s="17">
        <f t="shared" si="265"/>
        <v>-107953</v>
      </c>
      <c r="R352" s="17">
        <f t="shared" si="270"/>
        <v>7372089</v>
      </c>
    </row>
    <row r="353" spans="1:18" x14ac:dyDescent="0.2">
      <c r="A353" s="9">
        <f t="shared" si="266"/>
        <v>293</v>
      </c>
      <c r="B353" s="8" t="str">
        <f t="shared" si="260"/>
        <v>April</v>
      </c>
      <c r="C353" s="9">
        <f t="shared" si="261"/>
        <v>2035</v>
      </c>
      <c r="E353" s="17">
        <f t="shared" si="267"/>
        <v>-123767270.00000003</v>
      </c>
      <c r="G353" s="17">
        <f t="shared" si="262"/>
        <v>343798</v>
      </c>
      <c r="H353" s="17">
        <f t="shared" si="268"/>
        <v>100633002</v>
      </c>
      <c r="J353" s="17">
        <f t="shared" si="263"/>
        <v>-23134268.00000003</v>
      </c>
      <c r="M353" s="17">
        <f t="shared" si="264"/>
        <v>215906</v>
      </c>
      <c r="N353" s="17">
        <f t="shared" si="269"/>
        <v>-14528272</v>
      </c>
      <c r="Q353" s="17">
        <f t="shared" si="265"/>
        <v>-107953</v>
      </c>
      <c r="R353" s="17">
        <f t="shared" si="270"/>
        <v>7264136</v>
      </c>
    </row>
    <row r="354" spans="1:18" x14ac:dyDescent="0.2">
      <c r="A354" s="9">
        <f t="shared" si="266"/>
        <v>294</v>
      </c>
      <c r="B354" s="8" t="str">
        <f t="shared" si="260"/>
        <v>May</v>
      </c>
      <c r="C354" s="9">
        <f t="shared" si="261"/>
        <v>2035</v>
      </c>
      <c r="E354" s="17">
        <f t="shared" si="267"/>
        <v>-123767270.00000003</v>
      </c>
      <c r="G354" s="17">
        <f t="shared" si="262"/>
        <v>343798</v>
      </c>
      <c r="H354" s="17">
        <f t="shared" si="268"/>
        <v>100976800</v>
      </c>
      <c r="J354" s="17">
        <f t="shared" si="263"/>
        <v>-22790470.00000003</v>
      </c>
      <c r="M354" s="17">
        <f t="shared" si="264"/>
        <v>215906</v>
      </c>
      <c r="N354" s="17">
        <f t="shared" si="269"/>
        <v>-14312366</v>
      </c>
      <c r="Q354" s="17">
        <f t="shared" si="265"/>
        <v>-107953</v>
      </c>
      <c r="R354" s="17">
        <f t="shared" si="270"/>
        <v>7156183</v>
      </c>
    </row>
    <row r="355" spans="1:18" x14ac:dyDescent="0.2">
      <c r="A355" s="9">
        <f t="shared" si="266"/>
        <v>295</v>
      </c>
      <c r="B355" s="8" t="str">
        <f t="shared" si="260"/>
        <v>June</v>
      </c>
      <c r="C355" s="9">
        <f t="shared" si="261"/>
        <v>2035</v>
      </c>
      <c r="E355" s="17">
        <f t="shared" si="267"/>
        <v>-123767270.00000003</v>
      </c>
      <c r="G355" s="17">
        <f t="shared" si="262"/>
        <v>343798</v>
      </c>
      <c r="H355" s="17">
        <f t="shared" si="268"/>
        <v>101320598</v>
      </c>
      <c r="J355" s="17">
        <f t="shared" si="263"/>
        <v>-22446672.00000003</v>
      </c>
      <c r="M355" s="17">
        <f t="shared" si="264"/>
        <v>215906</v>
      </c>
      <c r="N355" s="17">
        <f t="shared" si="269"/>
        <v>-14096460</v>
      </c>
      <c r="Q355" s="17">
        <f t="shared" si="265"/>
        <v>-107953</v>
      </c>
      <c r="R355" s="17">
        <f t="shared" si="270"/>
        <v>7048230</v>
      </c>
    </row>
    <row r="356" spans="1:18" x14ac:dyDescent="0.2">
      <c r="A356" s="9">
        <f t="shared" si="266"/>
        <v>296</v>
      </c>
      <c r="B356" s="8" t="str">
        <f t="shared" si="260"/>
        <v>July</v>
      </c>
      <c r="C356" s="9">
        <f t="shared" si="261"/>
        <v>2035</v>
      </c>
      <c r="E356" s="17">
        <f t="shared" si="267"/>
        <v>-123767270.00000003</v>
      </c>
      <c r="G356" s="17">
        <f t="shared" si="262"/>
        <v>343798</v>
      </c>
      <c r="H356" s="17">
        <f t="shared" si="268"/>
        <v>101664396</v>
      </c>
      <c r="J356" s="17">
        <f t="shared" si="263"/>
        <v>-22102874.00000003</v>
      </c>
      <c r="M356" s="17">
        <f t="shared" si="264"/>
        <v>215906</v>
      </c>
      <c r="N356" s="17">
        <f t="shared" si="269"/>
        <v>-13880554</v>
      </c>
      <c r="Q356" s="17">
        <f t="shared" si="265"/>
        <v>-107953</v>
      </c>
      <c r="R356" s="17">
        <f t="shared" si="270"/>
        <v>6940277</v>
      </c>
    </row>
    <row r="357" spans="1:18" x14ac:dyDescent="0.2">
      <c r="A357" s="9">
        <f t="shared" si="266"/>
        <v>297</v>
      </c>
      <c r="B357" s="8" t="str">
        <f t="shared" si="260"/>
        <v>August</v>
      </c>
      <c r="C357" s="9">
        <f t="shared" si="261"/>
        <v>2035</v>
      </c>
      <c r="E357" s="17">
        <f t="shared" si="267"/>
        <v>-123767270.00000003</v>
      </c>
      <c r="G357" s="17">
        <f t="shared" si="262"/>
        <v>343798</v>
      </c>
      <c r="H357" s="17">
        <f t="shared" si="268"/>
        <v>102008194</v>
      </c>
      <c r="J357" s="17">
        <f t="shared" si="263"/>
        <v>-21759076.00000003</v>
      </c>
      <c r="M357" s="17">
        <f t="shared" si="264"/>
        <v>215906</v>
      </c>
      <c r="N357" s="17">
        <f t="shared" si="269"/>
        <v>-13664648</v>
      </c>
      <c r="Q357" s="17">
        <f t="shared" si="265"/>
        <v>-107953</v>
      </c>
      <c r="R357" s="17">
        <f t="shared" si="270"/>
        <v>6832324</v>
      </c>
    </row>
    <row r="358" spans="1:18" x14ac:dyDescent="0.2">
      <c r="A358" s="9">
        <f t="shared" si="266"/>
        <v>298</v>
      </c>
      <c r="B358" s="8" t="str">
        <f t="shared" si="260"/>
        <v>September</v>
      </c>
      <c r="C358" s="9">
        <f t="shared" si="261"/>
        <v>2035</v>
      </c>
      <c r="E358" s="17">
        <f t="shared" si="267"/>
        <v>-123767270.00000003</v>
      </c>
      <c r="G358" s="17">
        <f t="shared" si="262"/>
        <v>343798</v>
      </c>
      <c r="H358" s="17">
        <f t="shared" si="268"/>
        <v>102351992</v>
      </c>
      <c r="J358" s="17">
        <f t="shared" si="263"/>
        <v>-21415278.00000003</v>
      </c>
      <c r="M358" s="17">
        <f t="shared" si="264"/>
        <v>215906</v>
      </c>
      <c r="N358" s="17">
        <f t="shared" si="269"/>
        <v>-13448742</v>
      </c>
      <c r="Q358" s="17">
        <f t="shared" si="265"/>
        <v>-107953</v>
      </c>
      <c r="R358" s="17">
        <f t="shared" si="270"/>
        <v>6724371</v>
      </c>
    </row>
    <row r="359" spans="1:18" x14ac:dyDescent="0.2">
      <c r="A359" s="9">
        <f t="shared" si="266"/>
        <v>299</v>
      </c>
      <c r="B359" s="8" t="str">
        <f t="shared" si="260"/>
        <v>October</v>
      </c>
      <c r="C359" s="9">
        <f t="shared" si="261"/>
        <v>2035</v>
      </c>
      <c r="E359" s="17">
        <f t="shared" si="267"/>
        <v>-123767270.00000003</v>
      </c>
      <c r="G359" s="17">
        <f t="shared" si="262"/>
        <v>343798</v>
      </c>
      <c r="H359" s="17">
        <f t="shared" si="268"/>
        <v>102695790</v>
      </c>
      <c r="J359" s="17">
        <f t="shared" si="263"/>
        <v>-21071480.00000003</v>
      </c>
      <c r="M359" s="17">
        <f t="shared" si="264"/>
        <v>215906</v>
      </c>
      <c r="N359" s="17">
        <f t="shared" si="269"/>
        <v>-13232836</v>
      </c>
      <c r="Q359" s="17">
        <f t="shared" si="265"/>
        <v>-107953</v>
      </c>
      <c r="R359" s="17">
        <f t="shared" si="270"/>
        <v>6616418</v>
      </c>
    </row>
    <row r="360" spans="1:18" x14ac:dyDescent="0.2">
      <c r="A360" s="9">
        <f t="shared" si="266"/>
        <v>300</v>
      </c>
      <c r="B360" s="8" t="str">
        <f t="shared" si="260"/>
        <v>November</v>
      </c>
      <c r="C360" s="9">
        <f t="shared" si="261"/>
        <v>2035</v>
      </c>
      <c r="E360" s="17">
        <f t="shared" si="267"/>
        <v>-123767270.00000003</v>
      </c>
      <c r="G360" s="17">
        <f t="shared" si="262"/>
        <v>343798</v>
      </c>
      <c r="H360" s="17">
        <f t="shared" si="268"/>
        <v>103039588</v>
      </c>
      <c r="J360" s="17">
        <f t="shared" si="263"/>
        <v>-20727682.00000003</v>
      </c>
      <c r="M360" s="17">
        <f t="shared" si="264"/>
        <v>215906</v>
      </c>
      <c r="N360" s="17">
        <f t="shared" si="269"/>
        <v>-13016930</v>
      </c>
      <c r="Q360" s="17">
        <f t="shared" si="265"/>
        <v>-107953</v>
      </c>
      <c r="R360" s="17">
        <f t="shared" si="270"/>
        <v>6508465</v>
      </c>
    </row>
    <row r="361" spans="1:18" x14ac:dyDescent="0.2">
      <c r="A361" s="9">
        <f t="shared" si="266"/>
        <v>301</v>
      </c>
      <c r="B361" s="8" t="str">
        <f t="shared" si="260"/>
        <v>December</v>
      </c>
      <c r="C361" s="9">
        <f t="shared" si="261"/>
        <v>2035</v>
      </c>
      <c r="E361" s="17">
        <f t="shared" si="267"/>
        <v>-123767270.00000003</v>
      </c>
      <c r="G361" s="17">
        <f t="shared" si="262"/>
        <v>343798</v>
      </c>
      <c r="H361" s="17">
        <f t="shared" si="268"/>
        <v>103383386</v>
      </c>
      <c r="J361" s="17">
        <f t="shared" si="263"/>
        <v>-20383884.00000003</v>
      </c>
      <c r="M361" s="17">
        <f t="shared" si="264"/>
        <v>215906</v>
      </c>
      <c r="N361" s="17">
        <f t="shared" si="269"/>
        <v>-12801024</v>
      </c>
      <c r="Q361" s="17">
        <f t="shared" si="265"/>
        <v>-107953</v>
      </c>
      <c r="R361" s="17">
        <f t="shared" si="270"/>
        <v>6400512</v>
      </c>
    </row>
    <row r="362" spans="1:18" ht="12" thickBot="1" x14ac:dyDescent="0.25">
      <c r="D362" s="65">
        <f>SUM(D350:D361)</f>
        <v>0</v>
      </c>
      <c r="G362" s="65">
        <f>SUM(G350:G361)</f>
        <v>4125576</v>
      </c>
      <c r="L362" s="65">
        <f>SUM(L350:L361)</f>
        <v>0</v>
      </c>
      <c r="M362" s="65">
        <f>SUM(M350:M361)</f>
        <v>2590872</v>
      </c>
      <c r="P362" s="65">
        <f>SUM(P350:P361)</f>
        <v>0</v>
      </c>
      <c r="Q362" s="65">
        <f>SUM(Q350:Q361)</f>
        <v>-1295436</v>
      </c>
    </row>
    <row r="363" spans="1:18" ht="12" thickTop="1" x14ac:dyDescent="0.2"/>
    <row r="364" spans="1:18" x14ac:dyDescent="0.2">
      <c r="A364" s="9">
        <f>A361+1</f>
        <v>302</v>
      </c>
      <c r="B364" s="8" t="str">
        <f t="shared" ref="B364:B375" si="271">B350</f>
        <v>January</v>
      </c>
      <c r="C364" s="9">
        <f t="shared" ref="C364:C375" si="272">C350+1</f>
        <v>2036</v>
      </c>
      <c r="E364" s="17">
        <f>E361+D364</f>
        <v>-123767270.00000003</v>
      </c>
      <c r="G364" s="17">
        <f t="shared" ref="G364:G375" si="273">G350</f>
        <v>343798</v>
      </c>
      <c r="H364" s="17">
        <f>H361+G364</f>
        <v>103727184</v>
      </c>
      <c r="J364" s="17">
        <f t="shared" ref="J364:J375" si="274">E364+H364</f>
        <v>-20040086.00000003</v>
      </c>
      <c r="M364" s="17">
        <f t="shared" ref="M364:M375" si="275">M350</f>
        <v>215906</v>
      </c>
      <c r="N364" s="17">
        <f>N361+L364+M364</f>
        <v>-12585118</v>
      </c>
      <c r="Q364" s="17">
        <f t="shared" ref="Q364:Q375" si="276">Q350</f>
        <v>-107953</v>
      </c>
      <c r="R364" s="17">
        <f>R361+P364+Q364</f>
        <v>6292559</v>
      </c>
    </row>
    <row r="365" spans="1:18" x14ac:dyDescent="0.2">
      <c r="A365" s="9">
        <f t="shared" ref="A365:A375" si="277">A364+1</f>
        <v>303</v>
      </c>
      <c r="B365" s="8" t="str">
        <f t="shared" si="271"/>
        <v>February</v>
      </c>
      <c r="C365" s="9">
        <f t="shared" si="272"/>
        <v>2036</v>
      </c>
      <c r="E365" s="17">
        <f t="shared" ref="E365:E375" si="278">E364+D365</f>
        <v>-123767270.00000003</v>
      </c>
      <c r="G365" s="17">
        <f t="shared" si="273"/>
        <v>343798</v>
      </c>
      <c r="H365" s="17">
        <f t="shared" ref="H365:H375" si="279">H364+G365</f>
        <v>104070982</v>
      </c>
      <c r="J365" s="17">
        <f t="shared" si="274"/>
        <v>-19696288.00000003</v>
      </c>
      <c r="M365" s="17">
        <f t="shared" si="275"/>
        <v>215906</v>
      </c>
      <c r="N365" s="17">
        <f t="shared" ref="N365:N375" si="280">N364+L365+M365</f>
        <v>-12369212</v>
      </c>
      <c r="Q365" s="17">
        <f t="shared" si="276"/>
        <v>-107953</v>
      </c>
      <c r="R365" s="17">
        <f t="shared" ref="R365:R375" si="281">R364+P365+Q365</f>
        <v>6184606</v>
      </c>
    </row>
    <row r="366" spans="1:18" x14ac:dyDescent="0.2">
      <c r="A366" s="9">
        <f t="shared" si="277"/>
        <v>304</v>
      </c>
      <c r="B366" s="8" t="str">
        <f t="shared" si="271"/>
        <v>March</v>
      </c>
      <c r="C366" s="9">
        <f t="shared" si="272"/>
        <v>2036</v>
      </c>
      <c r="E366" s="17">
        <f t="shared" si="278"/>
        <v>-123767270.00000003</v>
      </c>
      <c r="G366" s="17">
        <f t="shared" si="273"/>
        <v>343798</v>
      </c>
      <c r="H366" s="17">
        <f t="shared" si="279"/>
        <v>104414780</v>
      </c>
      <c r="J366" s="17">
        <f t="shared" si="274"/>
        <v>-19352490.00000003</v>
      </c>
      <c r="M366" s="17">
        <f t="shared" si="275"/>
        <v>215906</v>
      </c>
      <c r="N366" s="17">
        <f t="shared" si="280"/>
        <v>-12153306</v>
      </c>
      <c r="Q366" s="17">
        <f t="shared" si="276"/>
        <v>-107953</v>
      </c>
      <c r="R366" s="17">
        <f t="shared" si="281"/>
        <v>6076653</v>
      </c>
    </row>
    <row r="367" spans="1:18" x14ac:dyDescent="0.2">
      <c r="A367" s="9">
        <f t="shared" si="277"/>
        <v>305</v>
      </c>
      <c r="B367" s="8" t="str">
        <f t="shared" si="271"/>
        <v>April</v>
      </c>
      <c r="C367" s="9">
        <f t="shared" si="272"/>
        <v>2036</v>
      </c>
      <c r="E367" s="17">
        <f t="shared" si="278"/>
        <v>-123767270.00000003</v>
      </c>
      <c r="G367" s="17">
        <f t="shared" si="273"/>
        <v>343798</v>
      </c>
      <c r="H367" s="17">
        <f t="shared" si="279"/>
        <v>104758578</v>
      </c>
      <c r="J367" s="17">
        <f t="shared" si="274"/>
        <v>-19008692.00000003</v>
      </c>
      <c r="M367" s="17">
        <f t="shared" si="275"/>
        <v>215906</v>
      </c>
      <c r="N367" s="17">
        <f t="shared" si="280"/>
        <v>-11937400</v>
      </c>
      <c r="Q367" s="17">
        <f t="shared" si="276"/>
        <v>-107953</v>
      </c>
      <c r="R367" s="17">
        <f t="shared" si="281"/>
        <v>5968700</v>
      </c>
    </row>
    <row r="368" spans="1:18" x14ac:dyDescent="0.2">
      <c r="A368" s="9">
        <f t="shared" si="277"/>
        <v>306</v>
      </c>
      <c r="B368" s="8" t="str">
        <f t="shared" si="271"/>
        <v>May</v>
      </c>
      <c r="C368" s="9">
        <f t="shared" si="272"/>
        <v>2036</v>
      </c>
      <c r="E368" s="17">
        <f t="shared" si="278"/>
        <v>-123767270.00000003</v>
      </c>
      <c r="G368" s="17">
        <f t="shared" si="273"/>
        <v>343798</v>
      </c>
      <c r="H368" s="17">
        <f t="shared" si="279"/>
        <v>105102376</v>
      </c>
      <c r="J368" s="17">
        <f t="shared" si="274"/>
        <v>-18664894.00000003</v>
      </c>
      <c r="M368" s="17">
        <f t="shared" si="275"/>
        <v>215906</v>
      </c>
      <c r="N368" s="17">
        <f t="shared" si="280"/>
        <v>-11721494</v>
      </c>
      <c r="Q368" s="17">
        <f t="shared" si="276"/>
        <v>-107953</v>
      </c>
      <c r="R368" s="17">
        <f t="shared" si="281"/>
        <v>5860747</v>
      </c>
    </row>
    <row r="369" spans="1:18" x14ac:dyDescent="0.2">
      <c r="A369" s="9">
        <f t="shared" si="277"/>
        <v>307</v>
      </c>
      <c r="B369" s="8" t="str">
        <f t="shared" si="271"/>
        <v>June</v>
      </c>
      <c r="C369" s="9">
        <f t="shared" si="272"/>
        <v>2036</v>
      </c>
      <c r="E369" s="17">
        <f t="shared" si="278"/>
        <v>-123767270.00000003</v>
      </c>
      <c r="G369" s="17">
        <f t="shared" si="273"/>
        <v>343798</v>
      </c>
      <c r="H369" s="17">
        <f t="shared" si="279"/>
        <v>105446174</v>
      </c>
      <c r="J369" s="17">
        <f t="shared" si="274"/>
        <v>-18321096.00000003</v>
      </c>
      <c r="M369" s="17">
        <f t="shared" si="275"/>
        <v>215906</v>
      </c>
      <c r="N369" s="17">
        <f t="shared" si="280"/>
        <v>-11505588</v>
      </c>
      <c r="Q369" s="17">
        <f t="shared" si="276"/>
        <v>-107953</v>
      </c>
      <c r="R369" s="17">
        <f t="shared" si="281"/>
        <v>5752794</v>
      </c>
    </row>
    <row r="370" spans="1:18" x14ac:dyDescent="0.2">
      <c r="A370" s="9">
        <f t="shared" si="277"/>
        <v>308</v>
      </c>
      <c r="B370" s="8" t="str">
        <f t="shared" si="271"/>
        <v>July</v>
      </c>
      <c r="C370" s="9">
        <f t="shared" si="272"/>
        <v>2036</v>
      </c>
      <c r="E370" s="17">
        <f t="shared" si="278"/>
        <v>-123767270.00000003</v>
      </c>
      <c r="G370" s="17">
        <f t="shared" si="273"/>
        <v>343798</v>
      </c>
      <c r="H370" s="17">
        <f t="shared" si="279"/>
        <v>105789972</v>
      </c>
      <c r="J370" s="17">
        <f t="shared" si="274"/>
        <v>-17977298.00000003</v>
      </c>
      <c r="M370" s="17">
        <f t="shared" si="275"/>
        <v>215906</v>
      </c>
      <c r="N370" s="17">
        <f t="shared" si="280"/>
        <v>-11289682</v>
      </c>
      <c r="Q370" s="17">
        <f t="shared" si="276"/>
        <v>-107953</v>
      </c>
      <c r="R370" s="17">
        <f t="shared" si="281"/>
        <v>5644841</v>
      </c>
    </row>
    <row r="371" spans="1:18" x14ac:dyDescent="0.2">
      <c r="A371" s="9">
        <f t="shared" si="277"/>
        <v>309</v>
      </c>
      <c r="B371" s="8" t="str">
        <f t="shared" si="271"/>
        <v>August</v>
      </c>
      <c r="C371" s="9">
        <f t="shared" si="272"/>
        <v>2036</v>
      </c>
      <c r="E371" s="17">
        <f t="shared" si="278"/>
        <v>-123767270.00000003</v>
      </c>
      <c r="G371" s="17">
        <f t="shared" si="273"/>
        <v>343798</v>
      </c>
      <c r="H371" s="17">
        <f t="shared" si="279"/>
        <v>106133770</v>
      </c>
      <c r="J371" s="17">
        <f t="shared" si="274"/>
        <v>-17633500.00000003</v>
      </c>
      <c r="M371" s="17">
        <f t="shared" si="275"/>
        <v>215906</v>
      </c>
      <c r="N371" s="17">
        <f t="shared" si="280"/>
        <v>-11073776</v>
      </c>
      <c r="Q371" s="17">
        <f t="shared" si="276"/>
        <v>-107953</v>
      </c>
      <c r="R371" s="17">
        <f t="shared" si="281"/>
        <v>5536888</v>
      </c>
    </row>
    <row r="372" spans="1:18" x14ac:dyDescent="0.2">
      <c r="A372" s="9">
        <f t="shared" si="277"/>
        <v>310</v>
      </c>
      <c r="B372" s="8" t="str">
        <f t="shared" si="271"/>
        <v>September</v>
      </c>
      <c r="C372" s="9">
        <f t="shared" si="272"/>
        <v>2036</v>
      </c>
      <c r="E372" s="17">
        <f t="shared" si="278"/>
        <v>-123767270.00000003</v>
      </c>
      <c r="G372" s="17">
        <f t="shared" si="273"/>
        <v>343798</v>
      </c>
      <c r="H372" s="17">
        <f t="shared" si="279"/>
        <v>106477568</v>
      </c>
      <c r="J372" s="17">
        <f t="shared" si="274"/>
        <v>-17289702.00000003</v>
      </c>
      <c r="M372" s="17">
        <f t="shared" si="275"/>
        <v>215906</v>
      </c>
      <c r="N372" s="17">
        <f t="shared" si="280"/>
        <v>-10857870</v>
      </c>
      <c r="Q372" s="17">
        <f t="shared" si="276"/>
        <v>-107953</v>
      </c>
      <c r="R372" s="17">
        <f t="shared" si="281"/>
        <v>5428935</v>
      </c>
    </row>
    <row r="373" spans="1:18" x14ac:dyDescent="0.2">
      <c r="A373" s="9">
        <f t="shared" si="277"/>
        <v>311</v>
      </c>
      <c r="B373" s="8" t="str">
        <f t="shared" si="271"/>
        <v>October</v>
      </c>
      <c r="C373" s="9">
        <f t="shared" si="272"/>
        <v>2036</v>
      </c>
      <c r="E373" s="17">
        <f t="shared" si="278"/>
        <v>-123767270.00000003</v>
      </c>
      <c r="G373" s="17">
        <f t="shared" si="273"/>
        <v>343798</v>
      </c>
      <c r="H373" s="17">
        <f t="shared" si="279"/>
        <v>106821366</v>
      </c>
      <c r="J373" s="17">
        <f t="shared" si="274"/>
        <v>-16945904.00000003</v>
      </c>
      <c r="M373" s="17">
        <f t="shared" si="275"/>
        <v>215906</v>
      </c>
      <c r="N373" s="17">
        <f t="shared" si="280"/>
        <v>-10641964</v>
      </c>
      <c r="Q373" s="17">
        <f t="shared" si="276"/>
        <v>-107953</v>
      </c>
      <c r="R373" s="17">
        <f t="shared" si="281"/>
        <v>5320982</v>
      </c>
    </row>
    <row r="374" spans="1:18" x14ac:dyDescent="0.2">
      <c r="A374" s="9">
        <f t="shared" si="277"/>
        <v>312</v>
      </c>
      <c r="B374" s="8" t="str">
        <f t="shared" si="271"/>
        <v>November</v>
      </c>
      <c r="C374" s="9">
        <f t="shared" si="272"/>
        <v>2036</v>
      </c>
      <c r="E374" s="17">
        <f t="shared" si="278"/>
        <v>-123767270.00000003</v>
      </c>
      <c r="G374" s="17">
        <f t="shared" si="273"/>
        <v>343798</v>
      </c>
      <c r="H374" s="17">
        <f t="shared" si="279"/>
        <v>107165164</v>
      </c>
      <c r="J374" s="17">
        <f t="shared" si="274"/>
        <v>-16602106.00000003</v>
      </c>
      <c r="M374" s="17">
        <f t="shared" si="275"/>
        <v>215906</v>
      </c>
      <c r="N374" s="17">
        <f t="shared" si="280"/>
        <v>-10426058</v>
      </c>
      <c r="Q374" s="17">
        <f t="shared" si="276"/>
        <v>-107953</v>
      </c>
      <c r="R374" s="17">
        <f t="shared" si="281"/>
        <v>5213029</v>
      </c>
    </row>
    <row r="375" spans="1:18" x14ac:dyDescent="0.2">
      <c r="A375" s="9">
        <f t="shared" si="277"/>
        <v>313</v>
      </c>
      <c r="B375" s="8" t="str">
        <f t="shared" si="271"/>
        <v>December</v>
      </c>
      <c r="C375" s="9">
        <f t="shared" si="272"/>
        <v>2036</v>
      </c>
      <c r="E375" s="17">
        <f t="shared" si="278"/>
        <v>-123767270.00000003</v>
      </c>
      <c r="G375" s="17">
        <f t="shared" si="273"/>
        <v>343798</v>
      </c>
      <c r="H375" s="17">
        <f t="shared" si="279"/>
        <v>107508962</v>
      </c>
      <c r="J375" s="17">
        <f t="shared" si="274"/>
        <v>-16258308.00000003</v>
      </c>
      <c r="M375" s="17">
        <f t="shared" si="275"/>
        <v>215906</v>
      </c>
      <c r="N375" s="17">
        <f t="shared" si="280"/>
        <v>-10210152</v>
      </c>
      <c r="Q375" s="17">
        <f t="shared" si="276"/>
        <v>-107953</v>
      </c>
      <c r="R375" s="17">
        <f t="shared" si="281"/>
        <v>5105076</v>
      </c>
    </row>
    <row r="376" spans="1:18" ht="12" thickBot="1" x14ac:dyDescent="0.25">
      <c r="D376" s="65">
        <f>SUM(D364:D375)</f>
        <v>0</v>
      </c>
      <c r="G376" s="65">
        <f>SUM(G364:G375)</f>
        <v>4125576</v>
      </c>
      <c r="L376" s="65">
        <f>SUM(L364:L375)</f>
        <v>0</v>
      </c>
      <c r="M376" s="65">
        <f>SUM(M364:M375)</f>
        <v>2590872</v>
      </c>
      <c r="P376" s="65">
        <f>SUM(P364:P375)</f>
        <v>0</v>
      </c>
      <c r="Q376" s="65">
        <f>SUM(Q364:Q375)</f>
        <v>-1295436</v>
      </c>
    </row>
    <row r="377" spans="1:18" ht="12" thickTop="1" x14ac:dyDescent="0.2"/>
    <row r="378" spans="1:18" x14ac:dyDescent="0.2">
      <c r="A378" s="9">
        <f>A375+1</f>
        <v>314</v>
      </c>
      <c r="B378" s="8" t="str">
        <f t="shared" ref="B378:B389" si="282">B364</f>
        <v>January</v>
      </c>
      <c r="C378" s="9">
        <f t="shared" ref="C378:C389" si="283">C364+1</f>
        <v>2037</v>
      </c>
      <c r="E378" s="17">
        <f>E375+D378</f>
        <v>-123767270.00000003</v>
      </c>
      <c r="G378" s="17">
        <f t="shared" ref="G378:G389" si="284">G364</f>
        <v>343798</v>
      </c>
      <c r="H378" s="17">
        <f>H375+G378</f>
        <v>107852760</v>
      </c>
      <c r="J378" s="17">
        <f t="shared" ref="J378:J389" si="285">E378+H378</f>
        <v>-15914510.00000003</v>
      </c>
      <c r="M378" s="17">
        <f t="shared" ref="M378:M389" si="286">M364</f>
        <v>215906</v>
      </c>
      <c r="N378" s="17">
        <f>N375+L378+M378</f>
        <v>-9994246</v>
      </c>
      <c r="Q378" s="17">
        <f t="shared" ref="Q378:Q389" si="287">Q364</f>
        <v>-107953</v>
      </c>
      <c r="R378" s="17">
        <f>R375+P378+Q378</f>
        <v>4997123</v>
      </c>
    </row>
    <row r="379" spans="1:18" x14ac:dyDescent="0.2">
      <c r="A379" s="9">
        <f t="shared" ref="A379:A389" si="288">A378+1</f>
        <v>315</v>
      </c>
      <c r="B379" s="8" t="str">
        <f t="shared" si="282"/>
        <v>February</v>
      </c>
      <c r="C379" s="9">
        <f t="shared" si="283"/>
        <v>2037</v>
      </c>
      <c r="E379" s="17">
        <f t="shared" ref="E379:E389" si="289">E378+D379</f>
        <v>-123767270.00000003</v>
      </c>
      <c r="G379" s="17">
        <f t="shared" si="284"/>
        <v>343798</v>
      </c>
      <c r="H379" s="17">
        <f t="shared" ref="H379:H389" si="290">H378+G379</f>
        <v>108196558</v>
      </c>
      <c r="J379" s="17">
        <f t="shared" si="285"/>
        <v>-15570712.00000003</v>
      </c>
      <c r="M379" s="17">
        <f t="shared" si="286"/>
        <v>215906</v>
      </c>
      <c r="N379" s="17">
        <f t="shared" ref="N379:N389" si="291">N378+L379+M379</f>
        <v>-9778340</v>
      </c>
      <c r="Q379" s="17">
        <f t="shared" si="287"/>
        <v>-107953</v>
      </c>
      <c r="R379" s="17">
        <f t="shared" ref="R379:R389" si="292">R378+P379+Q379</f>
        <v>4889170</v>
      </c>
    </row>
    <row r="380" spans="1:18" x14ac:dyDescent="0.2">
      <c r="A380" s="9">
        <f t="shared" si="288"/>
        <v>316</v>
      </c>
      <c r="B380" s="8" t="str">
        <f t="shared" si="282"/>
        <v>March</v>
      </c>
      <c r="C380" s="9">
        <f t="shared" si="283"/>
        <v>2037</v>
      </c>
      <c r="E380" s="17">
        <f t="shared" si="289"/>
        <v>-123767270.00000003</v>
      </c>
      <c r="G380" s="17">
        <f t="shared" si="284"/>
        <v>343798</v>
      </c>
      <c r="H380" s="17">
        <f t="shared" si="290"/>
        <v>108540356</v>
      </c>
      <c r="J380" s="17">
        <f t="shared" si="285"/>
        <v>-15226914.00000003</v>
      </c>
      <c r="M380" s="17">
        <f t="shared" si="286"/>
        <v>215906</v>
      </c>
      <c r="N380" s="17">
        <f t="shared" si="291"/>
        <v>-9562434</v>
      </c>
      <c r="Q380" s="17">
        <f t="shared" si="287"/>
        <v>-107953</v>
      </c>
      <c r="R380" s="17">
        <f t="shared" si="292"/>
        <v>4781217</v>
      </c>
    </row>
    <row r="381" spans="1:18" x14ac:dyDescent="0.2">
      <c r="A381" s="9">
        <f t="shared" si="288"/>
        <v>317</v>
      </c>
      <c r="B381" s="8" t="str">
        <f t="shared" si="282"/>
        <v>April</v>
      </c>
      <c r="C381" s="9">
        <f t="shared" si="283"/>
        <v>2037</v>
      </c>
      <c r="E381" s="17">
        <f t="shared" si="289"/>
        <v>-123767270.00000003</v>
      </c>
      <c r="G381" s="17">
        <f t="shared" si="284"/>
        <v>343798</v>
      </c>
      <c r="H381" s="17">
        <f t="shared" si="290"/>
        <v>108884154</v>
      </c>
      <c r="J381" s="17">
        <f t="shared" si="285"/>
        <v>-14883116.00000003</v>
      </c>
      <c r="M381" s="17">
        <f t="shared" si="286"/>
        <v>215906</v>
      </c>
      <c r="N381" s="17">
        <f t="shared" si="291"/>
        <v>-9346528</v>
      </c>
      <c r="Q381" s="17">
        <f t="shared" si="287"/>
        <v>-107953</v>
      </c>
      <c r="R381" s="17">
        <f t="shared" si="292"/>
        <v>4673264</v>
      </c>
    </row>
    <row r="382" spans="1:18" x14ac:dyDescent="0.2">
      <c r="A382" s="9">
        <f t="shared" si="288"/>
        <v>318</v>
      </c>
      <c r="B382" s="8" t="str">
        <f t="shared" si="282"/>
        <v>May</v>
      </c>
      <c r="C382" s="9">
        <f t="shared" si="283"/>
        <v>2037</v>
      </c>
      <c r="E382" s="17">
        <f t="shared" si="289"/>
        <v>-123767270.00000003</v>
      </c>
      <c r="G382" s="17">
        <f t="shared" si="284"/>
        <v>343798</v>
      </c>
      <c r="H382" s="17">
        <f t="shared" si="290"/>
        <v>109227952</v>
      </c>
      <c r="J382" s="17">
        <f t="shared" si="285"/>
        <v>-14539318.00000003</v>
      </c>
      <c r="M382" s="17">
        <f t="shared" si="286"/>
        <v>215906</v>
      </c>
      <c r="N382" s="17">
        <f t="shared" si="291"/>
        <v>-9130622</v>
      </c>
      <c r="Q382" s="17">
        <f t="shared" si="287"/>
        <v>-107953</v>
      </c>
      <c r="R382" s="17">
        <f t="shared" si="292"/>
        <v>4565311</v>
      </c>
    </row>
    <row r="383" spans="1:18" x14ac:dyDescent="0.2">
      <c r="A383" s="9">
        <f t="shared" si="288"/>
        <v>319</v>
      </c>
      <c r="B383" s="8" t="str">
        <f t="shared" si="282"/>
        <v>June</v>
      </c>
      <c r="C383" s="9">
        <f t="shared" si="283"/>
        <v>2037</v>
      </c>
      <c r="E383" s="17">
        <f t="shared" si="289"/>
        <v>-123767270.00000003</v>
      </c>
      <c r="G383" s="17">
        <f t="shared" si="284"/>
        <v>343798</v>
      </c>
      <c r="H383" s="17">
        <f t="shared" si="290"/>
        <v>109571750</v>
      </c>
      <c r="J383" s="17">
        <f t="shared" si="285"/>
        <v>-14195520.00000003</v>
      </c>
      <c r="M383" s="17">
        <f t="shared" si="286"/>
        <v>215906</v>
      </c>
      <c r="N383" s="17">
        <f t="shared" si="291"/>
        <v>-8914716</v>
      </c>
      <c r="Q383" s="17">
        <f t="shared" si="287"/>
        <v>-107953</v>
      </c>
      <c r="R383" s="17">
        <f t="shared" si="292"/>
        <v>4457358</v>
      </c>
    </row>
    <row r="384" spans="1:18" x14ac:dyDescent="0.2">
      <c r="A384" s="9">
        <f t="shared" si="288"/>
        <v>320</v>
      </c>
      <c r="B384" s="8" t="str">
        <f t="shared" si="282"/>
        <v>July</v>
      </c>
      <c r="C384" s="9">
        <f t="shared" si="283"/>
        <v>2037</v>
      </c>
      <c r="E384" s="17">
        <f t="shared" si="289"/>
        <v>-123767270.00000003</v>
      </c>
      <c r="G384" s="17">
        <f t="shared" si="284"/>
        <v>343798</v>
      </c>
      <c r="H384" s="17">
        <f t="shared" si="290"/>
        <v>109915548</v>
      </c>
      <c r="J384" s="17">
        <f t="shared" si="285"/>
        <v>-13851722.00000003</v>
      </c>
      <c r="M384" s="17">
        <f t="shared" si="286"/>
        <v>215906</v>
      </c>
      <c r="N384" s="17">
        <f t="shared" si="291"/>
        <v>-8698810</v>
      </c>
      <c r="Q384" s="17">
        <f t="shared" si="287"/>
        <v>-107953</v>
      </c>
      <c r="R384" s="17">
        <f t="shared" si="292"/>
        <v>4349405</v>
      </c>
    </row>
    <row r="385" spans="1:18" x14ac:dyDescent="0.2">
      <c r="A385" s="9">
        <f t="shared" si="288"/>
        <v>321</v>
      </c>
      <c r="B385" s="8" t="str">
        <f t="shared" si="282"/>
        <v>August</v>
      </c>
      <c r="C385" s="9">
        <f t="shared" si="283"/>
        <v>2037</v>
      </c>
      <c r="E385" s="17">
        <f t="shared" si="289"/>
        <v>-123767270.00000003</v>
      </c>
      <c r="G385" s="17">
        <f t="shared" si="284"/>
        <v>343798</v>
      </c>
      <c r="H385" s="17">
        <f t="shared" si="290"/>
        <v>110259346</v>
      </c>
      <c r="J385" s="17">
        <f t="shared" si="285"/>
        <v>-13507924.00000003</v>
      </c>
      <c r="M385" s="17">
        <f t="shared" si="286"/>
        <v>215906</v>
      </c>
      <c r="N385" s="17">
        <f t="shared" si="291"/>
        <v>-8482904</v>
      </c>
      <c r="Q385" s="17">
        <f t="shared" si="287"/>
        <v>-107953</v>
      </c>
      <c r="R385" s="17">
        <f t="shared" si="292"/>
        <v>4241452</v>
      </c>
    </row>
    <row r="386" spans="1:18" x14ac:dyDescent="0.2">
      <c r="A386" s="9">
        <f t="shared" si="288"/>
        <v>322</v>
      </c>
      <c r="B386" s="8" t="str">
        <f t="shared" si="282"/>
        <v>September</v>
      </c>
      <c r="C386" s="9">
        <f t="shared" si="283"/>
        <v>2037</v>
      </c>
      <c r="E386" s="17">
        <f t="shared" si="289"/>
        <v>-123767270.00000003</v>
      </c>
      <c r="G386" s="17">
        <f t="shared" si="284"/>
        <v>343798</v>
      </c>
      <c r="H386" s="17">
        <f t="shared" si="290"/>
        <v>110603144</v>
      </c>
      <c r="J386" s="17">
        <f t="shared" si="285"/>
        <v>-13164126.00000003</v>
      </c>
      <c r="M386" s="17">
        <f t="shared" si="286"/>
        <v>215906</v>
      </c>
      <c r="N386" s="17">
        <f t="shared" si="291"/>
        <v>-8266998</v>
      </c>
      <c r="Q386" s="17">
        <f t="shared" si="287"/>
        <v>-107953</v>
      </c>
      <c r="R386" s="17">
        <f t="shared" si="292"/>
        <v>4133499</v>
      </c>
    </row>
    <row r="387" spans="1:18" x14ac:dyDescent="0.2">
      <c r="A387" s="9">
        <f t="shared" si="288"/>
        <v>323</v>
      </c>
      <c r="B387" s="8" t="str">
        <f t="shared" si="282"/>
        <v>October</v>
      </c>
      <c r="C387" s="9">
        <f t="shared" si="283"/>
        <v>2037</v>
      </c>
      <c r="E387" s="17">
        <f t="shared" si="289"/>
        <v>-123767270.00000003</v>
      </c>
      <c r="G387" s="17">
        <f t="shared" si="284"/>
        <v>343798</v>
      </c>
      <c r="H387" s="17">
        <f t="shared" si="290"/>
        <v>110946942</v>
      </c>
      <c r="J387" s="17">
        <f t="shared" si="285"/>
        <v>-12820328.00000003</v>
      </c>
      <c r="M387" s="17">
        <f t="shared" si="286"/>
        <v>215906</v>
      </c>
      <c r="N387" s="17">
        <f t="shared" si="291"/>
        <v>-8051092</v>
      </c>
      <c r="Q387" s="17">
        <f t="shared" si="287"/>
        <v>-107953</v>
      </c>
      <c r="R387" s="17">
        <f t="shared" si="292"/>
        <v>4025546</v>
      </c>
    </row>
    <row r="388" spans="1:18" x14ac:dyDescent="0.2">
      <c r="A388" s="9">
        <f t="shared" si="288"/>
        <v>324</v>
      </c>
      <c r="B388" s="8" t="str">
        <f t="shared" si="282"/>
        <v>November</v>
      </c>
      <c r="C388" s="9">
        <f t="shared" si="283"/>
        <v>2037</v>
      </c>
      <c r="E388" s="17">
        <f t="shared" si="289"/>
        <v>-123767270.00000003</v>
      </c>
      <c r="G388" s="17">
        <f t="shared" si="284"/>
        <v>343798</v>
      </c>
      <c r="H388" s="17">
        <f t="shared" si="290"/>
        <v>111290740</v>
      </c>
      <c r="J388" s="17">
        <f t="shared" si="285"/>
        <v>-12476530.00000003</v>
      </c>
      <c r="M388" s="17">
        <f t="shared" si="286"/>
        <v>215906</v>
      </c>
      <c r="N388" s="17">
        <f t="shared" si="291"/>
        <v>-7835186</v>
      </c>
      <c r="Q388" s="17">
        <f t="shared" si="287"/>
        <v>-107953</v>
      </c>
      <c r="R388" s="17">
        <f t="shared" si="292"/>
        <v>3917593</v>
      </c>
    </row>
    <row r="389" spans="1:18" x14ac:dyDescent="0.2">
      <c r="A389" s="9">
        <f t="shared" si="288"/>
        <v>325</v>
      </c>
      <c r="B389" s="8" t="str">
        <f t="shared" si="282"/>
        <v>December</v>
      </c>
      <c r="C389" s="9">
        <f t="shared" si="283"/>
        <v>2037</v>
      </c>
      <c r="E389" s="17">
        <f t="shared" si="289"/>
        <v>-123767270.00000003</v>
      </c>
      <c r="G389" s="17">
        <f t="shared" si="284"/>
        <v>343798</v>
      </c>
      <c r="H389" s="17">
        <f t="shared" si="290"/>
        <v>111634538</v>
      </c>
      <c r="J389" s="17">
        <f t="shared" si="285"/>
        <v>-12132732.00000003</v>
      </c>
      <c r="M389" s="17">
        <f t="shared" si="286"/>
        <v>215906</v>
      </c>
      <c r="N389" s="17">
        <f t="shared" si="291"/>
        <v>-7619280</v>
      </c>
      <c r="Q389" s="17">
        <f t="shared" si="287"/>
        <v>-107953</v>
      </c>
      <c r="R389" s="17">
        <f t="shared" si="292"/>
        <v>3809640</v>
      </c>
    </row>
    <row r="390" spans="1:18" ht="12" thickBot="1" x14ac:dyDescent="0.25">
      <c r="D390" s="65">
        <f>SUM(D378:D389)</f>
        <v>0</v>
      </c>
      <c r="G390" s="65">
        <f>SUM(G378:G389)</f>
        <v>4125576</v>
      </c>
      <c r="L390" s="65">
        <f>SUM(L378:L389)</f>
        <v>0</v>
      </c>
      <c r="M390" s="65">
        <f>SUM(M378:M389)</f>
        <v>2590872</v>
      </c>
      <c r="P390" s="65">
        <f>SUM(P378:P389)</f>
        <v>0</v>
      </c>
      <c r="Q390" s="65">
        <f>SUM(Q378:Q389)</f>
        <v>-1295436</v>
      </c>
    </row>
    <row r="391" spans="1:18" ht="12" thickTop="1" x14ac:dyDescent="0.2"/>
    <row r="392" spans="1:18" x14ac:dyDescent="0.2">
      <c r="A392" s="9">
        <f>A389+1</f>
        <v>326</v>
      </c>
      <c r="B392" s="8" t="str">
        <f t="shared" ref="B392:B403" si="293">B378</f>
        <v>January</v>
      </c>
      <c r="C392" s="9">
        <f t="shared" ref="C392:C403" si="294">C378+1</f>
        <v>2038</v>
      </c>
      <c r="E392" s="17">
        <f>E389+D392</f>
        <v>-123767270.00000003</v>
      </c>
      <c r="G392" s="17">
        <f t="shared" ref="G392:G403" si="295">G378</f>
        <v>343798</v>
      </c>
      <c r="H392" s="17">
        <f>H389+G392</f>
        <v>111978336</v>
      </c>
      <c r="J392" s="17">
        <f t="shared" ref="J392:J403" si="296">E392+H392</f>
        <v>-11788934.00000003</v>
      </c>
      <c r="M392" s="17">
        <f t="shared" ref="M392:M403" si="297">M378</f>
        <v>215906</v>
      </c>
      <c r="N392" s="17">
        <f>N389+L392+M392</f>
        <v>-7403374</v>
      </c>
      <c r="Q392" s="17">
        <f t="shared" ref="Q392:Q403" si="298">Q378</f>
        <v>-107953</v>
      </c>
      <c r="R392" s="17">
        <f>R389+P392+Q392</f>
        <v>3701687</v>
      </c>
    </row>
    <row r="393" spans="1:18" x14ac:dyDescent="0.2">
      <c r="A393" s="9">
        <f t="shared" ref="A393:A403" si="299">A392+1</f>
        <v>327</v>
      </c>
      <c r="B393" s="8" t="str">
        <f t="shared" si="293"/>
        <v>February</v>
      </c>
      <c r="C393" s="9">
        <f t="shared" si="294"/>
        <v>2038</v>
      </c>
      <c r="E393" s="17">
        <f t="shared" ref="E393:E403" si="300">E392+D393</f>
        <v>-123767270.00000003</v>
      </c>
      <c r="G393" s="17">
        <f t="shared" si="295"/>
        <v>343798</v>
      </c>
      <c r="H393" s="17">
        <f t="shared" ref="H393:H403" si="301">H392+G393</f>
        <v>112322134</v>
      </c>
      <c r="J393" s="17">
        <f t="shared" si="296"/>
        <v>-11445136.00000003</v>
      </c>
      <c r="M393" s="17">
        <f t="shared" si="297"/>
        <v>215906</v>
      </c>
      <c r="N393" s="17">
        <f t="shared" ref="N393:N403" si="302">N392+L393+M393</f>
        <v>-7187468</v>
      </c>
      <c r="Q393" s="17">
        <f t="shared" si="298"/>
        <v>-107953</v>
      </c>
      <c r="R393" s="17">
        <f t="shared" ref="R393:R403" si="303">R392+P393+Q393</f>
        <v>3593734</v>
      </c>
    </row>
    <row r="394" spans="1:18" x14ac:dyDescent="0.2">
      <c r="A394" s="9">
        <f t="shared" si="299"/>
        <v>328</v>
      </c>
      <c r="B394" s="8" t="str">
        <f t="shared" si="293"/>
        <v>March</v>
      </c>
      <c r="C394" s="9">
        <f t="shared" si="294"/>
        <v>2038</v>
      </c>
      <c r="E394" s="17">
        <f t="shared" si="300"/>
        <v>-123767270.00000003</v>
      </c>
      <c r="G394" s="17">
        <f t="shared" si="295"/>
        <v>343798</v>
      </c>
      <c r="H394" s="17">
        <f t="shared" si="301"/>
        <v>112665932</v>
      </c>
      <c r="J394" s="17">
        <f t="shared" si="296"/>
        <v>-11101338.00000003</v>
      </c>
      <c r="M394" s="17">
        <f t="shared" si="297"/>
        <v>215906</v>
      </c>
      <c r="N394" s="17">
        <f t="shared" si="302"/>
        <v>-6971562</v>
      </c>
      <c r="Q394" s="17">
        <f t="shared" si="298"/>
        <v>-107953</v>
      </c>
      <c r="R394" s="17">
        <f t="shared" si="303"/>
        <v>3485781</v>
      </c>
    </row>
    <row r="395" spans="1:18" x14ac:dyDescent="0.2">
      <c r="A395" s="9">
        <f t="shared" si="299"/>
        <v>329</v>
      </c>
      <c r="B395" s="8" t="str">
        <f t="shared" si="293"/>
        <v>April</v>
      </c>
      <c r="C395" s="9">
        <f t="shared" si="294"/>
        <v>2038</v>
      </c>
      <c r="E395" s="17">
        <f t="shared" si="300"/>
        <v>-123767270.00000003</v>
      </c>
      <c r="G395" s="17">
        <f t="shared" si="295"/>
        <v>343798</v>
      </c>
      <c r="H395" s="17">
        <f t="shared" si="301"/>
        <v>113009730</v>
      </c>
      <c r="J395" s="17">
        <f t="shared" si="296"/>
        <v>-10757540.00000003</v>
      </c>
      <c r="M395" s="17">
        <f t="shared" si="297"/>
        <v>215906</v>
      </c>
      <c r="N395" s="17">
        <f t="shared" si="302"/>
        <v>-6755656</v>
      </c>
      <c r="Q395" s="17">
        <f t="shared" si="298"/>
        <v>-107953</v>
      </c>
      <c r="R395" s="17">
        <f t="shared" si="303"/>
        <v>3377828</v>
      </c>
    </row>
    <row r="396" spans="1:18" x14ac:dyDescent="0.2">
      <c r="A396" s="9">
        <f t="shared" si="299"/>
        <v>330</v>
      </c>
      <c r="B396" s="8" t="str">
        <f t="shared" si="293"/>
        <v>May</v>
      </c>
      <c r="C396" s="9">
        <f t="shared" si="294"/>
        <v>2038</v>
      </c>
      <c r="E396" s="17">
        <f t="shared" si="300"/>
        <v>-123767270.00000003</v>
      </c>
      <c r="G396" s="17">
        <f t="shared" si="295"/>
        <v>343798</v>
      </c>
      <c r="H396" s="17">
        <f t="shared" si="301"/>
        <v>113353528</v>
      </c>
      <c r="J396" s="17">
        <f t="shared" si="296"/>
        <v>-10413742.00000003</v>
      </c>
      <c r="M396" s="17">
        <f t="shared" si="297"/>
        <v>215906</v>
      </c>
      <c r="N396" s="17">
        <f t="shared" si="302"/>
        <v>-6539750</v>
      </c>
      <c r="Q396" s="17">
        <f t="shared" si="298"/>
        <v>-107953</v>
      </c>
      <c r="R396" s="17">
        <f t="shared" si="303"/>
        <v>3269875</v>
      </c>
    </row>
    <row r="397" spans="1:18" x14ac:dyDescent="0.2">
      <c r="A397" s="9">
        <f t="shared" si="299"/>
        <v>331</v>
      </c>
      <c r="B397" s="8" t="str">
        <f t="shared" si="293"/>
        <v>June</v>
      </c>
      <c r="C397" s="9">
        <f t="shared" si="294"/>
        <v>2038</v>
      </c>
      <c r="E397" s="17">
        <f t="shared" si="300"/>
        <v>-123767270.00000003</v>
      </c>
      <c r="G397" s="17">
        <f t="shared" si="295"/>
        <v>343798</v>
      </c>
      <c r="H397" s="17">
        <f t="shared" si="301"/>
        <v>113697326</v>
      </c>
      <c r="J397" s="17">
        <f t="shared" si="296"/>
        <v>-10069944.00000003</v>
      </c>
      <c r="M397" s="17">
        <f t="shared" si="297"/>
        <v>215906</v>
      </c>
      <c r="N397" s="17">
        <f t="shared" si="302"/>
        <v>-6323844</v>
      </c>
      <c r="Q397" s="17">
        <f t="shared" si="298"/>
        <v>-107953</v>
      </c>
      <c r="R397" s="17">
        <f t="shared" si="303"/>
        <v>3161922</v>
      </c>
    </row>
    <row r="398" spans="1:18" x14ac:dyDescent="0.2">
      <c r="A398" s="9">
        <f t="shared" si="299"/>
        <v>332</v>
      </c>
      <c r="B398" s="8" t="str">
        <f t="shared" si="293"/>
        <v>July</v>
      </c>
      <c r="C398" s="9">
        <f t="shared" si="294"/>
        <v>2038</v>
      </c>
      <c r="E398" s="17">
        <f t="shared" si="300"/>
        <v>-123767270.00000003</v>
      </c>
      <c r="G398" s="17">
        <f t="shared" si="295"/>
        <v>343798</v>
      </c>
      <c r="H398" s="17">
        <f t="shared" si="301"/>
        <v>114041124</v>
      </c>
      <c r="J398" s="17">
        <f t="shared" si="296"/>
        <v>-9726146.0000000298</v>
      </c>
      <c r="M398" s="17">
        <f t="shared" si="297"/>
        <v>215906</v>
      </c>
      <c r="N398" s="17">
        <f t="shared" si="302"/>
        <v>-6107938</v>
      </c>
      <c r="Q398" s="17">
        <f t="shared" si="298"/>
        <v>-107953</v>
      </c>
      <c r="R398" s="17">
        <f t="shared" si="303"/>
        <v>3053969</v>
      </c>
    </row>
    <row r="399" spans="1:18" x14ac:dyDescent="0.2">
      <c r="A399" s="9">
        <f t="shared" si="299"/>
        <v>333</v>
      </c>
      <c r="B399" s="8" t="str">
        <f t="shared" si="293"/>
        <v>August</v>
      </c>
      <c r="C399" s="9">
        <f t="shared" si="294"/>
        <v>2038</v>
      </c>
      <c r="E399" s="17">
        <f t="shared" si="300"/>
        <v>-123767270.00000003</v>
      </c>
      <c r="G399" s="17">
        <f t="shared" si="295"/>
        <v>343798</v>
      </c>
      <c r="H399" s="17">
        <f t="shared" si="301"/>
        <v>114384922</v>
      </c>
      <c r="J399" s="17">
        <f t="shared" si="296"/>
        <v>-9382348.0000000298</v>
      </c>
      <c r="M399" s="17">
        <f t="shared" si="297"/>
        <v>215906</v>
      </c>
      <c r="N399" s="17">
        <f t="shared" si="302"/>
        <v>-5892032</v>
      </c>
      <c r="Q399" s="17">
        <f t="shared" si="298"/>
        <v>-107953</v>
      </c>
      <c r="R399" s="17">
        <f t="shared" si="303"/>
        <v>2946016</v>
      </c>
    </row>
    <row r="400" spans="1:18" x14ac:dyDescent="0.2">
      <c r="A400" s="9">
        <f t="shared" si="299"/>
        <v>334</v>
      </c>
      <c r="B400" s="8" t="str">
        <f t="shared" si="293"/>
        <v>September</v>
      </c>
      <c r="C400" s="9">
        <f t="shared" si="294"/>
        <v>2038</v>
      </c>
      <c r="E400" s="17">
        <f t="shared" si="300"/>
        <v>-123767270.00000003</v>
      </c>
      <c r="G400" s="17">
        <f t="shared" si="295"/>
        <v>343798</v>
      </c>
      <c r="H400" s="17">
        <f t="shared" si="301"/>
        <v>114728720</v>
      </c>
      <c r="J400" s="17">
        <f t="shared" si="296"/>
        <v>-9038550.0000000298</v>
      </c>
      <c r="M400" s="17">
        <f t="shared" si="297"/>
        <v>215906</v>
      </c>
      <c r="N400" s="17">
        <f t="shared" si="302"/>
        <v>-5676126</v>
      </c>
      <c r="Q400" s="17">
        <f t="shared" si="298"/>
        <v>-107953</v>
      </c>
      <c r="R400" s="17">
        <f t="shared" si="303"/>
        <v>2838063</v>
      </c>
    </row>
    <row r="401" spans="1:18" x14ac:dyDescent="0.2">
      <c r="A401" s="9">
        <f t="shared" si="299"/>
        <v>335</v>
      </c>
      <c r="B401" s="8" t="str">
        <f t="shared" si="293"/>
        <v>October</v>
      </c>
      <c r="C401" s="9">
        <f t="shared" si="294"/>
        <v>2038</v>
      </c>
      <c r="E401" s="17">
        <f t="shared" si="300"/>
        <v>-123767270.00000003</v>
      </c>
      <c r="G401" s="17">
        <f t="shared" si="295"/>
        <v>343798</v>
      </c>
      <c r="H401" s="17">
        <f t="shared" si="301"/>
        <v>115072518</v>
      </c>
      <c r="J401" s="17">
        <f t="shared" si="296"/>
        <v>-8694752.0000000298</v>
      </c>
      <c r="M401" s="17">
        <f t="shared" si="297"/>
        <v>215906</v>
      </c>
      <c r="N401" s="17">
        <f t="shared" si="302"/>
        <v>-5460220</v>
      </c>
      <c r="Q401" s="17">
        <f t="shared" si="298"/>
        <v>-107953</v>
      </c>
      <c r="R401" s="17">
        <f t="shared" si="303"/>
        <v>2730110</v>
      </c>
    </row>
    <row r="402" spans="1:18" x14ac:dyDescent="0.2">
      <c r="A402" s="9">
        <f t="shared" si="299"/>
        <v>336</v>
      </c>
      <c r="B402" s="8" t="str">
        <f t="shared" si="293"/>
        <v>November</v>
      </c>
      <c r="C402" s="9">
        <f t="shared" si="294"/>
        <v>2038</v>
      </c>
      <c r="E402" s="17">
        <f t="shared" si="300"/>
        <v>-123767270.00000003</v>
      </c>
      <c r="G402" s="17">
        <f t="shared" si="295"/>
        <v>343798</v>
      </c>
      <c r="H402" s="17">
        <f t="shared" si="301"/>
        <v>115416316</v>
      </c>
      <c r="J402" s="17">
        <f t="shared" si="296"/>
        <v>-8350954.0000000298</v>
      </c>
      <c r="M402" s="17">
        <f t="shared" si="297"/>
        <v>215906</v>
      </c>
      <c r="N402" s="17">
        <f t="shared" si="302"/>
        <v>-5244314</v>
      </c>
      <c r="Q402" s="17">
        <f t="shared" si="298"/>
        <v>-107953</v>
      </c>
      <c r="R402" s="17">
        <f t="shared" si="303"/>
        <v>2622157</v>
      </c>
    </row>
    <row r="403" spans="1:18" x14ac:dyDescent="0.2">
      <c r="A403" s="9">
        <f t="shared" si="299"/>
        <v>337</v>
      </c>
      <c r="B403" s="8" t="str">
        <f t="shared" si="293"/>
        <v>December</v>
      </c>
      <c r="C403" s="9">
        <f t="shared" si="294"/>
        <v>2038</v>
      </c>
      <c r="E403" s="17">
        <f t="shared" si="300"/>
        <v>-123767270.00000003</v>
      </c>
      <c r="G403" s="17">
        <f t="shared" si="295"/>
        <v>343798</v>
      </c>
      <c r="H403" s="17">
        <f t="shared" si="301"/>
        <v>115760114</v>
      </c>
      <c r="J403" s="17">
        <f t="shared" si="296"/>
        <v>-8007156.0000000298</v>
      </c>
      <c r="M403" s="17">
        <f t="shared" si="297"/>
        <v>215906</v>
      </c>
      <c r="N403" s="17">
        <f t="shared" si="302"/>
        <v>-5028408</v>
      </c>
      <c r="Q403" s="17">
        <f t="shared" si="298"/>
        <v>-107953</v>
      </c>
      <c r="R403" s="17">
        <f t="shared" si="303"/>
        <v>2514204</v>
      </c>
    </row>
    <row r="404" spans="1:18" ht="12" thickBot="1" x14ac:dyDescent="0.25">
      <c r="D404" s="65">
        <f>SUM(D392:D403)</f>
        <v>0</v>
      </c>
      <c r="G404" s="65">
        <f>SUM(G392:G403)</f>
        <v>4125576</v>
      </c>
      <c r="L404" s="65">
        <f>SUM(L392:L403)</f>
        <v>0</v>
      </c>
      <c r="M404" s="65">
        <f>SUM(M392:M403)</f>
        <v>2590872</v>
      </c>
      <c r="P404" s="65">
        <f>SUM(P392:P403)</f>
        <v>0</v>
      </c>
      <c r="Q404" s="65">
        <f>SUM(Q392:Q403)</f>
        <v>-1295436</v>
      </c>
    </row>
    <row r="405" spans="1:18" ht="12" thickTop="1" x14ac:dyDescent="0.2"/>
    <row r="406" spans="1:18" x14ac:dyDescent="0.2">
      <c r="A406" s="9">
        <f>A403+1</f>
        <v>338</v>
      </c>
      <c r="B406" s="8" t="str">
        <f t="shared" ref="B406:B417" si="304">B392</f>
        <v>January</v>
      </c>
      <c r="C406" s="9">
        <f t="shared" ref="C406:C417" si="305">C392+1</f>
        <v>2039</v>
      </c>
      <c r="E406" s="17">
        <f>E403+D406</f>
        <v>-123767270.00000003</v>
      </c>
      <c r="G406" s="17">
        <f t="shared" ref="G406:G417" si="306">G392</f>
        <v>343798</v>
      </c>
      <c r="H406" s="17">
        <f>H403+G406</f>
        <v>116103912</v>
      </c>
      <c r="J406" s="17">
        <f t="shared" ref="J406:J417" si="307">E406+H406</f>
        <v>-7663358.0000000298</v>
      </c>
      <c r="M406" s="17">
        <f t="shared" ref="M406:M417" si="308">M392</f>
        <v>215906</v>
      </c>
      <c r="N406" s="17">
        <f>N403+L406+M406</f>
        <v>-4812502</v>
      </c>
      <c r="Q406" s="17">
        <f t="shared" ref="Q406:Q417" si="309">Q392</f>
        <v>-107953</v>
      </c>
      <c r="R406" s="17">
        <f>R403+P406+Q406</f>
        <v>2406251</v>
      </c>
    </row>
    <row r="407" spans="1:18" x14ac:dyDescent="0.2">
      <c r="A407" s="9">
        <f t="shared" ref="A407:A417" si="310">A406+1</f>
        <v>339</v>
      </c>
      <c r="B407" s="8" t="str">
        <f t="shared" si="304"/>
        <v>February</v>
      </c>
      <c r="C407" s="9">
        <f t="shared" si="305"/>
        <v>2039</v>
      </c>
      <c r="E407" s="17">
        <f t="shared" ref="E407:E417" si="311">E406+D407</f>
        <v>-123767270.00000003</v>
      </c>
      <c r="G407" s="17">
        <f t="shared" si="306"/>
        <v>343798</v>
      </c>
      <c r="H407" s="17">
        <f t="shared" ref="H407:H417" si="312">H406+G407</f>
        <v>116447710</v>
      </c>
      <c r="J407" s="17">
        <f t="shared" si="307"/>
        <v>-7319560.0000000298</v>
      </c>
      <c r="M407" s="17">
        <f t="shared" si="308"/>
        <v>215906</v>
      </c>
      <c r="N407" s="17">
        <f t="shared" ref="N407:N417" si="313">N406+L407+M407</f>
        <v>-4596596</v>
      </c>
      <c r="Q407" s="17">
        <f t="shared" si="309"/>
        <v>-107953</v>
      </c>
      <c r="R407" s="17">
        <f t="shared" ref="R407:R417" si="314">R406+P407+Q407</f>
        <v>2298298</v>
      </c>
    </row>
    <row r="408" spans="1:18" x14ac:dyDescent="0.2">
      <c r="A408" s="9">
        <f t="shared" si="310"/>
        <v>340</v>
      </c>
      <c r="B408" s="8" t="str">
        <f t="shared" si="304"/>
        <v>March</v>
      </c>
      <c r="C408" s="9">
        <f t="shared" si="305"/>
        <v>2039</v>
      </c>
      <c r="E408" s="17">
        <f t="shared" si="311"/>
        <v>-123767270.00000003</v>
      </c>
      <c r="G408" s="17">
        <f t="shared" si="306"/>
        <v>343798</v>
      </c>
      <c r="H408" s="17">
        <f t="shared" si="312"/>
        <v>116791508</v>
      </c>
      <c r="J408" s="17">
        <f t="shared" si="307"/>
        <v>-6975762.0000000298</v>
      </c>
      <c r="M408" s="17">
        <f t="shared" si="308"/>
        <v>215906</v>
      </c>
      <c r="N408" s="17">
        <f t="shared" si="313"/>
        <v>-4380690</v>
      </c>
      <c r="Q408" s="17">
        <f t="shared" si="309"/>
        <v>-107953</v>
      </c>
      <c r="R408" s="17">
        <f t="shared" si="314"/>
        <v>2190345</v>
      </c>
    </row>
    <row r="409" spans="1:18" x14ac:dyDescent="0.2">
      <c r="A409" s="9">
        <f t="shared" si="310"/>
        <v>341</v>
      </c>
      <c r="B409" s="8" t="str">
        <f t="shared" si="304"/>
        <v>April</v>
      </c>
      <c r="C409" s="9">
        <f t="shared" si="305"/>
        <v>2039</v>
      </c>
      <c r="E409" s="17">
        <f t="shared" si="311"/>
        <v>-123767270.00000003</v>
      </c>
      <c r="G409" s="17">
        <f t="shared" si="306"/>
        <v>343798</v>
      </c>
      <c r="H409" s="17">
        <f t="shared" si="312"/>
        <v>117135306</v>
      </c>
      <c r="J409" s="17">
        <f t="shared" si="307"/>
        <v>-6631964.0000000298</v>
      </c>
      <c r="M409" s="17">
        <f t="shared" si="308"/>
        <v>215906</v>
      </c>
      <c r="N409" s="17">
        <f t="shared" si="313"/>
        <v>-4164784</v>
      </c>
      <c r="Q409" s="17">
        <f t="shared" si="309"/>
        <v>-107953</v>
      </c>
      <c r="R409" s="17">
        <f t="shared" si="314"/>
        <v>2082392</v>
      </c>
    </row>
    <row r="410" spans="1:18" x14ac:dyDescent="0.2">
      <c r="A410" s="9">
        <f t="shared" si="310"/>
        <v>342</v>
      </c>
      <c r="B410" s="8" t="str">
        <f t="shared" si="304"/>
        <v>May</v>
      </c>
      <c r="C410" s="9">
        <f t="shared" si="305"/>
        <v>2039</v>
      </c>
      <c r="E410" s="17">
        <f t="shared" si="311"/>
        <v>-123767270.00000003</v>
      </c>
      <c r="G410" s="17">
        <f t="shared" si="306"/>
        <v>343798</v>
      </c>
      <c r="H410" s="17">
        <f t="shared" si="312"/>
        <v>117479104</v>
      </c>
      <c r="J410" s="17">
        <f t="shared" si="307"/>
        <v>-6288166.0000000298</v>
      </c>
      <c r="M410" s="17">
        <f t="shared" si="308"/>
        <v>215906</v>
      </c>
      <c r="N410" s="17">
        <f t="shared" si="313"/>
        <v>-3948878</v>
      </c>
      <c r="Q410" s="17">
        <f t="shared" si="309"/>
        <v>-107953</v>
      </c>
      <c r="R410" s="17">
        <f t="shared" si="314"/>
        <v>1974439</v>
      </c>
    </row>
    <row r="411" spans="1:18" x14ac:dyDescent="0.2">
      <c r="A411" s="9">
        <f t="shared" si="310"/>
        <v>343</v>
      </c>
      <c r="B411" s="8" t="str">
        <f t="shared" si="304"/>
        <v>June</v>
      </c>
      <c r="C411" s="9">
        <f t="shared" si="305"/>
        <v>2039</v>
      </c>
      <c r="E411" s="17">
        <f t="shared" si="311"/>
        <v>-123767270.00000003</v>
      </c>
      <c r="G411" s="17">
        <f t="shared" si="306"/>
        <v>343798</v>
      </c>
      <c r="H411" s="17">
        <f t="shared" si="312"/>
        <v>117822902</v>
      </c>
      <c r="J411" s="17">
        <f t="shared" si="307"/>
        <v>-5944368.0000000298</v>
      </c>
      <c r="M411" s="17">
        <f t="shared" si="308"/>
        <v>215906</v>
      </c>
      <c r="N411" s="17">
        <f t="shared" si="313"/>
        <v>-3732972</v>
      </c>
      <c r="Q411" s="17">
        <f t="shared" si="309"/>
        <v>-107953</v>
      </c>
      <c r="R411" s="17">
        <f t="shared" si="314"/>
        <v>1866486</v>
      </c>
    </row>
    <row r="412" spans="1:18" x14ac:dyDescent="0.2">
      <c r="A412" s="9">
        <f t="shared" si="310"/>
        <v>344</v>
      </c>
      <c r="B412" s="8" t="str">
        <f t="shared" si="304"/>
        <v>July</v>
      </c>
      <c r="C412" s="9">
        <f t="shared" si="305"/>
        <v>2039</v>
      </c>
      <c r="E412" s="17">
        <f t="shared" si="311"/>
        <v>-123767270.00000003</v>
      </c>
      <c r="G412" s="17">
        <f t="shared" si="306"/>
        <v>343798</v>
      </c>
      <c r="H412" s="17">
        <f t="shared" si="312"/>
        <v>118166700</v>
      </c>
      <c r="J412" s="17">
        <f t="shared" si="307"/>
        <v>-5600570.0000000298</v>
      </c>
      <c r="M412" s="17">
        <f t="shared" si="308"/>
        <v>215906</v>
      </c>
      <c r="N412" s="17">
        <f t="shared" si="313"/>
        <v>-3517066</v>
      </c>
      <c r="Q412" s="17">
        <f t="shared" si="309"/>
        <v>-107953</v>
      </c>
      <c r="R412" s="17">
        <f t="shared" si="314"/>
        <v>1758533</v>
      </c>
    </row>
    <row r="413" spans="1:18" x14ac:dyDescent="0.2">
      <c r="A413" s="9">
        <f t="shared" si="310"/>
        <v>345</v>
      </c>
      <c r="B413" s="8" t="str">
        <f t="shared" si="304"/>
        <v>August</v>
      </c>
      <c r="C413" s="9">
        <f t="shared" si="305"/>
        <v>2039</v>
      </c>
      <c r="E413" s="17">
        <f t="shared" si="311"/>
        <v>-123767270.00000003</v>
      </c>
      <c r="G413" s="17">
        <f t="shared" si="306"/>
        <v>343798</v>
      </c>
      <c r="H413" s="17">
        <f t="shared" si="312"/>
        <v>118510498</v>
      </c>
      <c r="J413" s="17">
        <f t="shared" si="307"/>
        <v>-5256772.0000000298</v>
      </c>
      <c r="M413" s="17">
        <f t="shared" si="308"/>
        <v>215906</v>
      </c>
      <c r="N413" s="17">
        <f t="shared" si="313"/>
        <v>-3301160</v>
      </c>
      <c r="Q413" s="17">
        <f t="shared" si="309"/>
        <v>-107953</v>
      </c>
      <c r="R413" s="17">
        <f t="shared" si="314"/>
        <v>1650580</v>
      </c>
    </row>
    <row r="414" spans="1:18" x14ac:dyDescent="0.2">
      <c r="A414" s="9">
        <f t="shared" si="310"/>
        <v>346</v>
      </c>
      <c r="B414" s="8" t="str">
        <f t="shared" si="304"/>
        <v>September</v>
      </c>
      <c r="C414" s="9">
        <f t="shared" si="305"/>
        <v>2039</v>
      </c>
      <c r="E414" s="17">
        <f t="shared" si="311"/>
        <v>-123767270.00000003</v>
      </c>
      <c r="G414" s="17">
        <f t="shared" si="306"/>
        <v>343798</v>
      </c>
      <c r="H414" s="17">
        <f t="shared" si="312"/>
        <v>118854296</v>
      </c>
      <c r="J414" s="17">
        <f t="shared" si="307"/>
        <v>-4912974.0000000298</v>
      </c>
      <c r="M414" s="17">
        <f t="shared" si="308"/>
        <v>215906</v>
      </c>
      <c r="N414" s="17">
        <f t="shared" si="313"/>
        <v>-3085254</v>
      </c>
      <c r="Q414" s="17">
        <f t="shared" si="309"/>
        <v>-107953</v>
      </c>
      <c r="R414" s="17">
        <f t="shared" si="314"/>
        <v>1542627</v>
      </c>
    </row>
    <row r="415" spans="1:18" x14ac:dyDescent="0.2">
      <c r="A415" s="9">
        <f t="shared" si="310"/>
        <v>347</v>
      </c>
      <c r="B415" s="8" t="str">
        <f t="shared" si="304"/>
        <v>October</v>
      </c>
      <c r="C415" s="9">
        <f t="shared" si="305"/>
        <v>2039</v>
      </c>
      <c r="E415" s="17">
        <f t="shared" si="311"/>
        <v>-123767270.00000003</v>
      </c>
      <c r="G415" s="17">
        <f t="shared" si="306"/>
        <v>343798</v>
      </c>
      <c r="H415" s="17">
        <f t="shared" si="312"/>
        <v>119198094</v>
      </c>
      <c r="J415" s="17">
        <f t="shared" si="307"/>
        <v>-4569176.0000000298</v>
      </c>
      <c r="M415" s="17">
        <f t="shared" si="308"/>
        <v>215906</v>
      </c>
      <c r="N415" s="17">
        <f t="shared" si="313"/>
        <v>-2869348</v>
      </c>
      <c r="Q415" s="17">
        <f t="shared" si="309"/>
        <v>-107953</v>
      </c>
      <c r="R415" s="17">
        <f t="shared" si="314"/>
        <v>1434674</v>
      </c>
    </row>
    <row r="416" spans="1:18" x14ac:dyDescent="0.2">
      <c r="A416" s="9">
        <f t="shared" si="310"/>
        <v>348</v>
      </c>
      <c r="B416" s="8" t="str">
        <f t="shared" si="304"/>
        <v>November</v>
      </c>
      <c r="C416" s="9">
        <f t="shared" si="305"/>
        <v>2039</v>
      </c>
      <c r="E416" s="17">
        <f t="shared" si="311"/>
        <v>-123767270.00000003</v>
      </c>
      <c r="G416" s="17">
        <f t="shared" si="306"/>
        <v>343798</v>
      </c>
      <c r="H416" s="17">
        <f t="shared" si="312"/>
        <v>119541892</v>
      </c>
      <c r="J416" s="17">
        <f t="shared" si="307"/>
        <v>-4225378.0000000298</v>
      </c>
      <c r="M416" s="17">
        <f t="shared" si="308"/>
        <v>215906</v>
      </c>
      <c r="N416" s="17">
        <f t="shared" si="313"/>
        <v>-2653442</v>
      </c>
      <c r="Q416" s="17">
        <f t="shared" si="309"/>
        <v>-107953</v>
      </c>
      <c r="R416" s="17">
        <f t="shared" si="314"/>
        <v>1326721</v>
      </c>
    </row>
    <row r="417" spans="1:18" x14ac:dyDescent="0.2">
      <c r="A417" s="9">
        <f t="shared" si="310"/>
        <v>349</v>
      </c>
      <c r="B417" s="8" t="str">
        <f t="shared" si="304"/>
        <v>December</v>
      </c>
      <c r="C417" s="9">
        <f t="shared" si="305"/>
        <v>2039</v>
      </c>
      <c r="E417" s="17">
        <f t="shared" si="311"/>
        <v>-123767270.00000003</v>
      </c>
      <c r="G417" s="17">
        <f t="shared" si="306"/>
        <v>343798</v>
      </c>
      <c r="H417" s="17">
        <f t="shared" si="312"/>
        <v>119885690</v>
      </c>
      <c r="J417" s="17">
        <f t="shared" si="307"/>
        <v>-3881580.0000000298</v>
      </c>
      <c r="M417" s="17">
        <f t="shared" si="308"/>
        <v>215906</v>
      </c>
      <c r="N417" s="17">
        <f t="shared" si="313"/>
        <v>-2437536</v>
      </c>
      <c r="Q417" s="17">
        <f t="shared" si="309"/>
        <v>-107953</v>
      </c>
      <c r="R417" s="17">
        <f t="shared" si="314"/>
        <v>1218768</v>
      </c>
    </row>
    <row r="418" spans="1:18" ht="12" thickBot="1" x14ac:dyDescent="0.25">
      <c r="D418" s="65">
        <f>SUM(D406:D417)</f>
        <v>0</v>
      </c>
      <c r="G418" s="65">
        <f>SUM(G406:G417)</f>
        <v>4125576</v>
      </c>
      <c r="L418" s="65">
        <f>SUM(L406:L417)</f>
        <v>0</v>
      </c>
      <c r="M418" s="65">
        <f>SUM(M406:M417)</f>
        <v>2590872</v>
      </c>
      <c r="P418" s="65">
        <f>SUM(P406:P417)</f>
        <v>0</v>
      </c>
      <c r="Q418" s="65">
        <f>SUM(Q406:Q417)</f>
        <v>-1295436</v>
      </c>
    </row>
    <row r="419" spans="1:18" ht="12" thickTop="1" x14ac:dyDescent="0.2"/>
    <row r="420" spans="1:18" x14ac:dyDescent="0.2">
      <c r="A420" s="9">
        <f>A417+1</f>
        <v>350</v>
      </c>
      <c r="B420" s="8" t="str">
        <f t="shared" ref="B420:B431" si="315">B406</f>
        <v>January</v>
      </c>
      <c r="C420" s="9">
        <f t="shared" ref="C420:C431" si="316">C406+1</f>
        <v>2040</v>
      </c>
      <c r="E420" s="17">
        <f>E417+D420</f>
        <v>-123767270.00000003</v>
      </c>
      <c r="G420" s="17">
        <f t="shared" ref="G420:G430" si="317">G406</f>
        <v>343798</v>
      </c>
      <c r="H420" s="17">
        <f>H417+G420</f>
        <v>120229488</v>
      </c>
      <c r="J420" s="17">
        <f t="shared" ref="J420:J431" si="318">E420+H420</f>
        <v>-3537782.0000000298</v>
      </c>
      <c r="M420" s="17">
        <f t="shared" ref="M420:M430" si="319">M406</f>
        <v>215906</v>
      </c>
      <c r="N420" s="17">
        <f>N417+L420+M420</f>
        <v>-2221630</v>
      </c>
      <c r="Q420" s="17">
        <f t="shared" ref="Q420:Q430" si="320">Q406</f>
        <v>-107953</v>
      </c>
      <c r="R420" s="17">
        <f>R417+P420+Q420</f>
        <v>1110815</v>
      </c>
    </row>
    <row r="421" spans="1:18" x14ac:dyDescent="0.2">
      <c r="A421" s="9">
        <f t="shared" ref="A421:A430" si="321">A420+1</f>
        <v>351</v>
      </c>
      <c r="B421" s="8" t="str">
        <f t="shared" si="315"/>
        <v>February</v>
      </c>
      <c r="C421" s="9">
        <f t="shared" si="316"/>
        <v>2040</v>
      </c>
      <c r="E421" s="17">
        <f t="shared" ref="E421:E431" si="322">E420+D421</f>
        <v>-123767270.00000003</v>
      </c>
      <c r="G421" s="17">
        <f t="shared" si="317"/>
        <v>343798</v>
      </c>
      <c r="H421" s="17">
        <f t="shared" ref="H421:H431" si="323">H420+G421</f>
        <v>120573286</v>
      </c>
      <c r="J421" s="17">
        <f t="shared" si="318"/>
        <v>-3193984.0000000298</v>
      </c>
      <c r="M421" s="17">
        <f t="shared" si="319"/>
        <v>215906</v>
      </c>
      <c r="N421" s="17">
        <f t="shared" ref="N421:N431" si="324">N420+L421+M421</f>
        <v>-2005724</v>
      </c>
      <c r="Q421" s="17">
        <f t="shared" si="320"/>
        <v>-107953</v>
      </c>
      <c r="R421" s="17">
        <f t="shared" ref="R421:R431" si="325">R420+P421+Q421</f>
        <v>1002862</v>
      </c>
    </row>
    <row r="422" spans="1:18" x14ac:dyDescent="0.2">
      <c r="A422" s="9">
        <f t="shared" si="321"/>
        <v>352</v>
      </c>
      <c r="B422" s="8" t="str">
        <f t="shared" si="315"/>
        <v>March</v>
      </c>
      <c r="C422" s="9">
        <f t="shared" si="316"/>
        <v>2040</v>
      </c>
      <c r="E422" s="17">
        <f t="shared" si="322"/>
        <v>-123767270.00000003</v>
      </c>
      <c r="G422" s="17">
        <f t="shared" si="317"/>
        <v>343798</v>
      </c>
      <c r="H422" s="17">
        <f t="shared" si="323"/>
        <v>120917084</v>
      </c>
      <c r="J422" s="17">
        <f t="shared" si="318"/>
        <v>-2850186.0000000298</v>
      </c>
      <c r="M422" s="17">
        <f t="shared" si="319"/>
        <v>215906</v>
      </c>
      <c r="N422" s="17">
        <f t="shared" si="324"/>
        <v>-1789818</v>
      </c>
      <c r="Q422" s="17">
        <f t="shared" si="320"/>
        <v>-107953</v>
      </c>
      <c r="R422" s="17">
        <f t="shared" si="325"/>
        <v>894909</v>
      </c>
    </row>
    <row r="423" spans="1:18" x14ac:dyDescent="0.2">
      <c r="A423" s="9">
        <f t="shared" si="321"/>
        <v>353</v>
      </c>
      <c r="B423" s="8" t="str">
        <f t="shared" si="315"/>
        <v>April</v>
      </c>
      <c r="C423" s="9">
        <f t="shared" si="316"/>
        <v>2040</v>
      </c>
      <c r="E423" s="17">
        <f t="shared" si="322"/>
        <v>-123767270.00000003</v>
      </c>
      <c r="G423" s="17">
        <f t="shared" si="317"/>
        <v>343798</v>
      </c>
      <c r="H423" s="17">
        <f t="shared" si="323"/>
        <v>121260882</v>
      </c>
      <c r="J423" s="17">
        <f t="shared" si="318"/>
        <v>-2506388.0000000298</v>
      </c>
      <c r="M423" s="17">
        <f t="shared" si="319"/>
        <v>215906</v>
      </c>
      <c r="N423" s="17">
        <f t="shared" si="324"/>
        <v>-1573912</v>
      </c>
      <c r="Q423" s="17">
        <f t="shared" si="320"/>
        <v>-107953</v>
      </c>
      <c r="R423" s="17">
        <f t="shared" si="325"/>
        <v>786956</v>
      </c>
    </row>
    <row r="424" spans="1:18" x14ac:dyDescent="0.2">
      <c r="A424" s="9">
        <f t="shared" si="321"/>
        <v>354</v>
      </c>
      <c r="B424" s="8" t="str">
        <f t="shared" si="315"/>
        <v>May</v>
      </c>
      <c r="C424" s="9">
        <f t="shared" si="316"/>
        <v>2040</v>
      </c>
      <c r="E424" s="17">
        <f t="shared" si="322"/>
        <v>-123767270.00000003</v>
      </c>
      <c r="G424" s="17">
        <f t="shared" si="317"/>
        <v>343798</v>
      </c>
      <c r="H424" s="17">
        <f t="shared" si="323"/>
        <v>121604680</v>
      </c>
      <c r="J424" s="17">
        <f t="shared" si="318"/>
        <v>-2162590.0000000298</v>
      </c>
      <c r="M424" s="17">
        <f t="shared" si="319"/>
        <v>215906</v>
      </c>
      <c r="N424" s="17">
        <f t="shared" si="324"/>
        <v>-1358006</v>
      </c>
      <c r="Q424" s="17">
        <f t="shared" si="320"/>
        <v>-107953</v>
      </c>
      <c r="R424" s="17">
        <f t="shared" si="325"/>
        <v>679003</v>
      </c>
    </row>
    <row r="425" spans="1:18" x14ac:dyDescent="0.2">
      <c r="A425" s="9">
        <f t="shared" si="321"/>
        <v>355</v>
      </c>
      <c r="B425" s="8" t="str">
        <f t="shared" si="315"/>
        <v>June</v>
      </c>
      <c r="C425" s="9">
        <f t="shared" si="316"/>
        <v>2040</v>
      </c>
      <c r="E425" s="17">
        <f t="shared" si="322"/>
        <v>-123767270.00000003</v>
      </c>
      <c r="G425" s="17">
        <f t="shared" si="317"/>
        <v>343798</v>
      </c>
      <c r="H425" s="17">
        <f t="shared" si="323"/>
        <v>121948478</v>
      </c>
      <c r="J425" s="17">
        <f t="shared" si="318"/>
        <v>-1818792.0000000298</v>
      </c>
      <c r="M425" s="17">
        <f t="shared" si="319"/>
        <v>215906</v>
      </c>
      <c r="N425" s="17">
        <f t="shared" si="324"/>
        <v>-1142100</v>
      </c>
      <c r="Q425" s="17">
        <f t="shared" si="320"/>
        <v>-107953</v>
      </c>
      <c r="R425" s="17">
        <f t="shared" si="325"/>
        <v>571050</v>
      </c>
    </row>
    <row r="426" spans="1:18" x14ac:dyDescent="0.2">
      <c r="A426" s="9">
        <f t="shared" si="321"/>
        <v>356</v>
      </c>
      <c r="B426" s="8" t="str">
        <f t="shared" si="315"/>
        <v>July</v>
      </c>
      <c r="C426" s="9">
        <f t="shared" si="316"/>
        <v>2040</v>
      </c>
      <c r="E426" s="17">
        <f t="shared" si="322"/>
        <v>-123767270.00000003</v>
      </c>
      <c r="G426" s="17">
        <f t="shared" si="317"/>
        <v>343798</v>
      </c>
      <c r="H426" s="17">
        <f t="shared" si="323"/>
        <v>122292276</v>
      </c>
      <c r="J426" s="17">
        <f t="shared" si="318"/>
        <v>-1474994.0000000298</v>
      </c>
      <c r="M426" s="17">
        <f t="shared" si="319"/>
        <v>215906</v>
      </c>
      <c r="N426" s="17">
        <f t="shared" si="324"/>
        <v>-926194</v>
      </c>
      <c r="Q426" s="17">
        <f t="shared" si="320"/>
        <v>-107953</v>
      </c>
      <c r="R426" s="17">
        <f t="shared" si="325"/>
        <v>463097</v>
      </c>
    </row>
    <row r="427" spans="1:18" x14ac:dyDescent="0.2">
      <c r="A427" s="9">
        <f t="shared" si="321"/>
        <v>357</v>
      </c>
      <c r="B427" s="8" t="str">
        <f t="shared" si="315"/>
        <v>August</v>
      </c>
      <c r="C427" s="9">
        <f t="shared" si="316"/>
        <v>2040</v>
      </c>
      <c r="E427" s="17">
        <f t="shared" si="322"/>
        <v>-123767270.00000003</v>
      </c>
      <c r="G427" s="17">
        <f t="shared" si="317"/>
        <v>343798</v>
      </c>
      <c r="H427" s="17">
        <f t="shared" si="323"/>
        <v>122636074</v>
      </c>
      <c r="J427" s="17">
        <f t="shared" si="318"/>
        <v>-1131196.0000000298</v>
      </c>
      <c r="M427" s="17">
        <f t="shared" si="319"/>
        <v>215906</v>
      </c>
      <c r="N427" s="17">
        <f t="shared" si="324"/>
        <v>-710288</v>
      </c>
      <c r="Q427" s="17">
        <f t="shared" si="320"/>
        <v>-107953</v>
      </c>
      <c r="R427" s="17">
        <f t="shared" si="325"/>
        <v>355144</v>
      </c>
    </row>
    <row r="428" spans="1:18" x14ac:dyDescent="0.2">
      <c r="A428" s="9">
        <f t="shared" si="321"/>
        <v>358</v>
      </c>
      <c r="B428" s="8" t="str">
        <f t="shared" si="315"/>
        <v>September</v>
      </c>
      <c r="C428" s="9">
        <f t="shared" si="316"/>
        <v>2040</v>
      </c>
      <c r="E428" s="17">
        <f t="shared" si="322"/>
        <v>-123767270.00000003</v>
      </c>
      <c r="G428" s="17">
        <f t="shared" si="317"/>
        <v>343798</v>
      </c>
      <c r="H428" s="17">
        <f t="shared" si="323"/>
        <v>122979872</v>
      </c>
      <c r="J428" s="17">
        <f t="shared" si="318"/>
        <v>-787398.0000000298</v>
      </c>
      <c r="M428" s="17">
        <f t="shared" si="319"/>
        <v>215906</v>
      </c>
      <c r="N428" s="17">
        <f t="shared" si="324"/>
        <v>-494382</v>
      </c>
      <c r="Q428" s="17">
        <f t="shared" si="320"/>
        <v>-107953</v>
      </c>
      <c r="R428" s="17">
        <f t="shared" si="325"/>
        <v>247191</v>
      </c>
    </row>
    <row r="429" spans="1:18" x14ac:dyDescent="0.2">
      <c r="A429" s="9">
        <f t="shared" si="321"/>
        <v>359</v>
      </c>
      <c r="B429" s="8" t="str">
        <f t="shared" si="315"/>
        <v>October</v>
      </c>
      <c r="C429" s="9">
        <f t="shared" si="316"/>
        <v>2040</v>
      </c>
      <c r="E429" s="17">
        <f t="shared" si="322"/>
        <v>-123767270.00000003</v>
      </c>
      <c r="G429" s="17">
        <f t="shared" si="317"/>
        <v>343798</v>
      </c>
      <c r="H429" s="17">
        <f t="shared" si="323"/>
        <v>123323670</v>
      </c>
      <c r="J429" s="17">
        <f t="shared" si="318"/>
        <v>-443600.0000000298</v>
      </c>
      <c r="M429" s="17">
        <f t="shared" si="319"/>
        <v>215906</v>
      </c>
      <c r="N429" s="17">
        <f t="shared" si="324"/>
        <v>-278476</v>
      </c>
      <c r="Q429" s="17">
        <f t="shared" si="320"/>
        <v>-107953</v>
      </c>
      <c r="R429" s="17">
        <f t="shared" si="325"/>
        <v>139238</v>
      </c>
    </row>
    <row r="430" spans="1:18" x14ac:dyDescent="0.2">
      <c r="A430" s="9">
        <f t="shared" si="321"/>
        <v>360</v>
      </c>
      <c r="B430" s="8" t="str">
        <f t="shared" si="315"/>
        <v>November</v>
      </c>
      <c r="C430" s="9">
        <f t="shared" si="316"/>
        <v>2040</v>
      </c>
      <c r="E430" s="17">
        <f t="shared" si="322"/>
        <v>-123767270.00000003</v>
      </c>
      <c r="G430" s="17">
        <f t="shared" si="317"/>
        <v>343798</v>
      </c>
      <c r="H430" s="17">
        <f t="shared" si="323"/>
        <v>123667468</v>
      </c>
      <c r="J430" s="17">
        <f t="shared" si="318"/>
        <v>-99802.000000029802</v>
      </c>
      <c r="M430" s="17">
        <f t="shared" si="319"/>
        <v>215906</v>
      </c>
      <c r="N430" s="17">
        <f t="shared" si="324"/>
        <v>-62570</v>
      </c>
      <c r="Q430" s="17">
        <f t="shared" si="320"/>
        <v>-107953</v>
      </c>
      <c r="R430" s="17">
        <f t="shared" si="325"/>
        <v>31285</v>
      </c>
    </row>
    <row r="431" spans="1:18" ht="12" x14ac:dyDescent="0.2">
      <c r="A431" s="9" t="s">
        <v>133</v>
      </c>
      <c r="B431" s="8" t="str">
        <f t="shared" si="315"/>
        <v>December</v>
      </c>
      <c r="C431" s="9">
        <f t="shared" si="316"/>
        <v>2040</v>
      </c>
      <c r="E431" s="17">
        <f t="shared" si="322"/>
        <v>-123767270.00000003</v>
      </c>
      <c r="G431" s="17">
        <f>-J430</f>
        <v>99802.000000029802</v>
      </c>
      <c r="H431" s="17">
        <f t="shared" si="323"/>
        <v>123767270.00000003</v>
      </c>
      <c r="J431" s="17">
        <f t="shared" si="318"/>
        <v>0</v>
      </c>
      <c r="M431" s="17">
        <f>-N430</f>
        <v>62570</v>
      </c>
      <c r="N431" s="17">
        <f t="shared" si="324"/>
        <v>0</v>
      </c>
      <c r="Q431" s="17">
        <f>-R430</f>
        <v>-31285</v>
      </c>
      <c r="R431" s="17">
        <f t="shared" si="325"/>
        <v>0</v>
      </c>
    </row>
    <row r="432" spans="1:18" ht="12.75" thickBot="1" x14ac:dyDescent="0.25">
      <c r="D432" s="65">
        <f>SUM(D420:D431)</f>
        <v>0</v>
      </c>
      <c r="G432" s="65">
        <f>SUM(G420:G431)</f>
        <v>3881580.0000000298</v>
      </c>
      <c r="L432" s="65">
        <f>SUM(L420:L431)</f>
        <v>0</v>
      </c>
      <c r="M432" s="65">
        <f>SUM(M420:M431)</f>
        <v>2437536</v>
      </c>
      <c r="P432" s="65">
        <f>SUM(P420:P431)</f>
        <v>0</v>
      </c>
      <c r="Q432" s="65">
        <f>SUM(Q420:Q431)</f>
        <v>-1218768</v>
      </c>
    </row>
    <row r="433" ht="12" thickTop="1" x14ac:dyDescent="0.2"/>
  </sheetData>
  <mergeCells count="4">
    <mergeCell ref="L10:N10"/>
    <mergeCell ref="P10:R10"/>
    <mergeCell ref="G10:H10"/>
    <mergeCell ref="S10:S12"/>
  </mergeCells>
  <printOptions gridLines="1"/>
  <pageMargins left="0.25" right="0" top="0.5" bottom="0.5" header="0.5" footer="0"/>
  <pageSetup scale="75" orientation="landscape" r:id="rId1"/>
  <headerFooter alignWithMargins="0"/>
  <rowBreaks count="9" manualBreakCount="9">
    <brk id="55" max="16383" man="1"/>
    <brk id="97" max="16383" man="1"/>
    <brk id="139" max="16383" man="1"/>
    <brk id="181" max="16383" man="1"/>
    <brk id="223" max="16383" man="1"/>
    <brk id="265" max="16383" man="1"/>
    <brk id="307" max="16383" man="1"/>
    <brk id="349" max="16383" man="1"/>
    <brk id="39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zoomScale="75" zoomScaleNormal="75" workbookViewId="0">
      <pane xSplit="1" ySplit="6" topLeftCell="B7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" defaultRowHeight="10.199999999999999" x14ac:dyDescent="0.2"/>
  <cols>
    <col min="1" max="1" width="34.625" style="116" customWidth="1"/>
    <col min="2" max="73" width="11.375" style="115" customWidth="1"/>
    <col min="74" max="97" width="12.125" style="115" customWidth="1"/>
    <col min="98" max="16384" width="9" style="115"/>
  </cols>
  <sheetData>
    <row r="1" spans="1:97" s="161" customFormat="1" x14ac:dyDescent="0.2">
      <c r="A1" s="124" t="s">
        <v>390</v>
      </c>
    </row>
    <row r="2" spans="1:97" s="161" customFormat="1" x14ac:dyDescent="0.2">
      <c r="A2" s="124" t="s">
        <v>382</v>
      </c>
    </row>
    <row r="3" spans="1:97" s="161" customFormat="1" x14ac:dyDescent="0.2">
      <c r="A3" s="124"/>
    </row>
    <row r="4" spans="1:97" s="113" customFormat="1" x14ac:dyDescent="0.2">
      <c r="A4" s="112"/>
    </row>
    <row r="5" spans="1:97" s="113" customFormat="1" x14ac:dyDescent="0.2">
      <c r="A5" s="112" t="s">
        <v>144</v>
      </c>
      <c r="B5" s="113" t="s">
        <v>315</v>
      </c>
      <c r="C5" s="113" t="s">
        <v>314</v>
      </c>
      <c r="D5" s="113" t="s">
        <v>313</v>
      </c>
      <c r="E5" s="113" t="s">
        <v>312</v>
      </c>
      <c r="F5" s="113" t="s">
        <v>311</v>
      </c>
      <c r="G5" s="113" t="s">
        <v>310</v>
      </c>
      <c r="H5" s="113" t="s">
        <v>309</v>
      </c>
      <c r="I5" s="113" t="s">
        <v>308</v>
      </c>
      <c r="J5" s="113" t="s">
        <v>307</v>
      </c>
      <c r="K5" s="113" t="s">
        <v>306</v>
      </c>
      <c r="L5" s="113" t="s">
        <v>305</v>
      </c>
      <c r="M5" s="113" t="s">
        <v>304</v>
      </c>
      <c r="N5" s="113" t="s">
        <v>303</v>
      </c>
      <c r="O5" s="113" t="s">
        <v>302</v>
      </c>
      <c r="P5" s="113" t="s">
        <v>301</v>
      </c>
      <c r="Q5" s="113" t="s">
        <v>300</v>
      </c>
      <c r="R5" s="113" t="s">
        <v>299</v>
      </c>
      <c r="S5" s="113" t="s">
        <v>298</v>
      </c>
      <c r="T5" s="113" t="s">
        <v>297</v>
      </c>
      <c r="U5" s="113" t="s">
        <v>296</v>
      </c>
      <c r="V5" s="113" t="s">
        <v>295</v>
      </c>
      <c r="W5" s="113" t="s">
        <v>294</v>
      </c>
      <c r="X5" s="113" t="s">
        <v>293</v>
      </c>
      <c r="Y5" s="113" t="s">
        <v>292</v>
      </c>
      <c r="Z5" s="113" t="s">
        <v>291</v>
      </c>
      <c r="AA5" s="113" t="s">
        <v>290</v>
      </c>
      <c r="AB5" s="113" t="s">
        <v>289</v>
      </c>
      <c r="AC5" s="113" t="s">
        <v>288</v>
      </c>
      <c r="AD5" s="113" t="s">
        <v>287</v>
      </c>
      <c r="AE5" s="113" t="s">
        <v>286</v>
      </c>
      <c r="AF5" s="113" t="s">
        <v>285</v>
      </c>
      <c r="AG5" s="113" t="s">
        <v>284</v>
      </c>
      <c r="AH5" s="113" t="s">
        <v>283</v>
      </c>
      <c r="AI5" s="113" t="s">
        <v>282</v>
      </c>
      <c r="AJ5" s="113" t="s">
        <v>281</v>
      </c>
      <c r="AK5" s="113" t="s">
        <v>280</v>
      </c>
      <c r="AL5" s="113" t="s">
        <v>279</v>
      </c>
      <c r="AM5" s="113" t="s">
        <v>278</v>
      </c>
      <c r="AN5" s="113" t="s">
        <v>277</v>
      </c>
      <c r="AO5" s="113" t="s">
        <v>276</v>
      </c>
      <c r="AP5" s="113" t="s">
        <v>275</v>
      </c>
      <c r="AQ5" s="113" t="s">
        <v>274</v>
      </c>
      <c r="AR5" s="113" t="s">
        <v>273</v>
      </c>
      <c r="AS5" s="113" t="s">
        <v>272</v>
      </c>
      <c r="AT5" s="113" t="s">
        <v>271</v>
      </c>
      <c r="AU5" s="113" t="s">
        <v>270</v>
      </c>
      <c r="AV5" s="113" t="s">
        <v>269</v>
      </c>
      <c r="AW5" s="113" t="s">
        <v>268</v>
      </c>
      <c r="AX5" s="113" t="s">
        <v>267</v>
      </c>
      <c r="AY5" s="113" t="s">
        <v>266</v>
      </c>
      <c r="AZ5" s="113" t="s">
        <v>265</v>
      </c>
      <c r="BA5" s="113" t="s">
        <v>264</v>
      </c>
      <c r="BB5" s="113" t="s">
        <v>263</v>
      </c>
      <c r="BC5" s="113" t="s">
        <v>262</v>
      </c>
      <c r="BD5" s="113" t="s">
        <v>261</v>
      </c>
      <c r="BE5" s="113" t="s">
        <v>260</v>
      </c>
      <c r="BF5" s="113" t="s">
        <v>259</v>
      </c>
      <c r="BG5" s="113" t="s">
        <v>258</v>
      </c>
      <c r="BH5" s="113" t="s">
        <v>257</v>
      </c>
      <c r="BI5" s="113" t="s">
        <v>256</v>
      </c>
      <c r="BJ5" s="113" t="s">
        <v>255</v>
      </c>
      <c r="BK5" s="113" t="s">
        <v>254</v>
      </c>
      <c r="BL5" s="113" t="s">
        <v>253</v>
      </c>
      <c r="BM5" s="113" t="s">
        <v>252</v>
      </c>
      <c r="BN5" s="113" t="s">
        <v>251</v>
      </c>
      <c r="BO5" s="113" t="s">
        <v>250</v>
      </c>
      <c r="BP5" s="113" t="s">
        <v>249</v>
      </c>
      <c r="BQ5" s="113" t="s">
        <v>248</v>
      </c>
      <c r="BR5" s="113" t="s">
        <v>247</v>
      </c>
      <c r="BS5" s="113" t="s">
        <v>246</v>
      </c>
      <c r="BT5" s="113" t="s">
        <v>245</v>
      </c>
      <c r="BU5" s="113" t="s">
        <v>244</v>
      </c>
      <c r="BV5" s="113" t="s">
        <v>243</v>
      </c>
      <c r="BW5" s="113" t="s">
        <v>242</v>
      </c>
      <c r="BX5" s="113" t="s">
        <v>241</v>
      </c>
      <c r="BY5" s="113" t="s">
        <v>240</v>
      </c>
      <c r="BZ5" s="113" t="s">
        <v>239</v>
      </c>
      <c r="CA5" s="113" t="s">
        <v>238</v>
      </c>
      <c r="CB5" s="113" t="s">
        <v>237</v>
      </c>
      <c r="CC5" s="113" t="s">
        <v>236</v>
      </c>
      <c r="CD5" s="113" t="s">
        <v>235</v>
      </c>
      <c r="CE5" s="113" t="s">
        <v>234</v>
      </c>
      <c r="CF5" s="113" t="s">
        <v>233</v>
      </c>
      <c r="CG5" s="113" t="s">
        <v>232</v>
      </c>
      <c r="CH5" s="113" t="s">
        <v>231</v>
      </c>
      <c r="CI5" s="113" t="s">
        <v>230</v>
      </c>
      <c r="CJ5" s="113" t="s">
        <v>229</v>
      </c>
      <c r="CK5" s="113" t="s">
        <v>228</v>
      </c>
      <c r="CL5" s="113" t="s">
        <v>227</v>
      </c>
      <c r="CM5" s="113" t="s">
        <v>226</v>
      </c>
      <c r="CN5" s="113" t="s">
        <v>225</v>
      </c>
      <c r="CO5" s="113" t="s">
        <v>224</v>
      </c>
      <c r="CP5" s="113" t="s">
        <v>223</v>
      </c>
      <c r="CQ5" s="113" t="s">
        <v>222</v>
      </c>
      <c r="CR5" s="113" t="s">
        <v>221</v>
      </c>
      <c r="CS5" s="113" t="s">
        <v>220</v>
      </c>
    </row>
    <row r="6" spans="1:97" s="113" customFormat="1" x14ac:dyDescent="0.2">
      <c r="A6" s="112"/>
    </row>
    <row r="7" spans="1:97" x14ac:dyDescent="0.2">
      <c r="A7" s="114" t="s">
        <v>153</v>
      </c>
    </row>
    <row r="8" spans="1:97" x14ac:dyDescent="0.2">
      <c r="A8" s="124" t="s">
        <v>219</v>
      </c>
    </row>
    <row r="9" spans="1:97" x14ac:dyDescent="0.2">
      <c r="A9" s="116" t="s">
        <v>218</v>
      </c>
      <c r="B9" s="115">
        <v>14363</v>
      </c>
      <c r="C9" s="115">
        <v>14363</v>
      </c>
      <c r="D9" s="115">
        <v>14363</v>
      </c>
      <c r="E9" s="115">
        <v>14363</v>
      </c>
      <c r="F9" s="115">
        <v>14363</v>
      </c>
      <c r="G9" s="115">
        <v>14363</v>
      </c>
      <c r="H9" s="115">
        <v>14363</v>
      </c>
      <c r="I9" s="115">
        <v>14363</v>
      </c>
      <c r="J9" s="115">
        <v>14363</v>
      </c>
      <c r="K9" s="115">
        <v>14363</v>
      </c>
      <c r="L9" s="115">
        <v>14363</v>
      </c>
      <c r="M9" s="115">
        <v>14358</v>
      </c>
      <c r="N9" s="115">
        <v>12989</v>
      </c>
      <c r="O9" s="115">
        <v>12989</v>
      </c>
      <c r="P9" s="115">
        <v>12989</v>
      </c>
      <c r="Q9" s="115">
        <v>12989</v>
      </c>
      <c r="R9" s="115">
        <v>12989</v>
      </c>
      <c r="S9" s="115">
        <v>12989</v>
      </c>
      <c r="T9" s="115">
        <v>12989</v>
      </c>
      <c r="U9" s="115">
        <v>12989</v>
      </c>
      <c r="V9" s="115">
        <v>12989</v>
      </c>
      <c r="W9" s="115">
        <v>12989</v>
      </c>
      <c r="X9" s="115">
        <v>12989</v>
      </c>
      <c r="Y9" s="115">
        <v>12989</v>
      </c>
      <c r="Z9" s="115">
        <v>12989</v>
      </c>
      <c r="AA9" s="115">
        <v>12989</v>
      </c>
      <c r="AB9" s="115">
        <v>12989</v>
      </c>
      <c r="AC9" s="115">
        <v>12989</v>
      </c>
      <c r="AD9" s="115">
        <v>12989</v>
      </c>
      <c r="AE9" s="115">
        <v>12989</v>
      </c>
      <c r="AF9" s="115">
        <v>18041</v>
      </c>
      <c r="AG9" s="115">
        <v>13711</v>
      </c>
      <c r="AH9" s="115">
        <v>13711</v>
      </c>
      <c r="AI9" s="115">
        <v>13711</v>
      </c>
      <c r="AJ9" s="115">
        <v>13711</v>
      </c>
      <c r="AK9" s="115">
        <v>13711</v>
      </c>
      <c r="AL9" s="115">
        <v>13711</v>
      </c>
      <c r="AM9" s="115">
        <v>13711</v>
      </c>
      <c r="AN9" s="115">
        <v>13711</v>
      </c>
      <c r="AO9" s="115">
        <v>13711</v>
      </c>
      <c r="AP9" s="115">
        <v>13711</v>
      </c>
      <c r="AQ9" s="115">
        <v>13711</v>
      </c>
      <c r="AR9" s="115">
        <v>13711</v>
      </c>
      <c r="AS9" s="115">
        <v>13711</v>
      </c>
      <c r="AT9" s="115">
        <v>13711</v>
      </c>
      <c r="AU9" s="115">
        <v>13711</v>
      </c>
      <c r="AV9" s="115">
        <v>13711</v>
      </c>
      <c r="AW9" s="115">
        <v>13711</v>
      </c>
      <c r="AX9" s="115">
        <v>13711</v>
      </c>
      <c r="AY9" s="115">
        <v>13711</v>
      </c>
      <c r="AZ9" s="115">
        <v>13711</v>
      </c>
      <c r="BA9" s="115">
        <v>13711</v>
      </c>
      <c r="BB9" s="115">
        <v>13711</v>
      </c>
      <c r="BC9" s="115">
        <v>13711</v>
      </c>
      <c r="BD9" s="115">
        <v>13711</v>
      </c>
      <c r="BE9" s="115">
        <v>13711</v>
      </c>
      <c r="BF9" s="115">
        <v>13711</v>
      </c>
      <c r="BG9" s="115">
        <v>13711</v>
      </c>
      <c r="BH9" s="115">
        <v>13711</v>
      </c>
      <c r="BI9" s="115">
        <v>13711</v>
      </c>
      <c r="BJ9" s="115">
        <v>13711</v>
      </c>
      <c r="BK9" s="115">
        <v>13711</v>
      </c>
      <c r="BL9" s="115">
        <v>13711</v>
      </c>
      <c r="BM9" s="115">
        <v>13711</v>
      </c>
      <c r="BN9" s="115">
        <v>13711</v>
      </c>
      <c r="BO9" s="115">
        <v>13711</v>
      </c>
      <c r="BP9" s="115">
        <v>13711</v>
      </c>
      <c r="BQ9" s="115">
        <v>13711</v>
      </c>
      <c r="BR9" s="115">
        <v>13711</v>
      </c>
      <c r="BS9" s="115">
        <v>13711</v>
      </c>
      <c r="BT9" s="115">
        <v>13711</v>
      </c>
      <c r="BU9" s="115">
        <v>13711</v>
      </c>
      <c r="BV9" s="115">
        <v>13711</v>
      </c>
      <c r="BW9" s="115">
        <v>13711</v>
      </c>
      <c r="BX9" s="115">
        <v>13711</v>
      </c>
      <c r="BY9" s="115">
        <v>13711</v>
      </c>
      <c r="BZ9" s="115">
        <v>13711</v>
      </c>
      <c r="CA9" s="115">
        <v>13711</v>
      </c>
      <c r="CB9" s="115">
        <v>13711</v>
      </c>
      <c r="CC9" s="115">
        <v>13711</v>
      </c>
      <c r="CD9" s="115">
        <v>13711</v>
      </c>
      <c r="CE9" s="115">
        <v>13711</v>
      </c>
      <c r="CF9" s="115">
        <v>13711</v>
      </c>
      <c r="CG9" s="115">
        <v>13711</v>
      </c>
      <c r="CH9" s="115">
        <v>6827</v>
      </c>
      <c r="CI9" s="115">
        <v>6827</v>
      </c>
      <c r="CJ9" s="115">
        <v>6827</v>
      </c>
      <c r="CK9" s="115">
        <v>6827</v>
      </c>
      <c r="CL9" s="115">
        <v>6827</v>
      </c>
      <c r="CM9" s="115">
        <v>6827</v>
      </c>
      <c r="CN9" s="115">
        <v>6827</v>
      </c>
      <c r="CO9" s="115">
        <v>6827</v>
      </c>
      <c r="CP9" s="115">
        <v>6827</v>
      </c>
      <c r="CQ9" s="115">
        <v>6827</v>
      </c>
      <c r="CR9" s="115">
        <v>6827</v>
      </c>
      <c r="CS9" s="115">
        <v>6827</v>
      </c>
    </row>
    <row r="10" spans="1:97" x14ac:dyDescent="0.2">
      <c r="A10" s="114" t="s">
        <v>217</v>
      </c>
    </row>
    <row r="11" spans="1:97" x14ac:dyDescent="0.2">
      <c r="A11" s="116" t="s">
        <v>216</v>
      </c>
      <c r="B11" s="115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286013</v>
      </c>
      <c r="L11" s="115">
        <v>377759</v>
      </c>
      <c r="M11" s="115">
        <v>448874</v>
      </c>
      <c r="N11" s="115">
        <v>592381</v>
      </c>
      <c r="O11" s="115">
        <v>592381</v>
      </c>
      <c r="P11" s="115">
        <v>699750</v>
      </c>
      <c r="Q11" s="115">
        <v>866568</v>
      </c>
      <c r="R11" s="115">
        <v>1104815</v>
      </c>
      <c r="S11" s="115">
        <v>1140701</v>
      </c>
      <c r="T11" s="115">
        <v>1140701</v>
      </c>
      <c r="U11" s="115">
        <v>1140701</v>
      </c>
      <c r="V11" s="115">
        <v>1140701</v>
      </c>
      <c r="W11" s="115">
        <v>1563438</v>
      </c>
      <c r="X11" s="115">
        <v>1865770.497</v>
      </c>
      <c r="Y11" s="115">
        <v>1867870</v>
      </c>
      <c r="Z11" s="115">
        <v>2153565.7599999998</v>
      </c>
      <c r="AA11" s="115">
        <v>2153565.7599999998</v>
      </c>
      <c r="AB11" s="115">
        <v>2153565.7599999998</v>
      </c>
      <c r="AC11" s="115">
        <v>2153565.7599999998</v>
      </c>
      <c r="AD11" s="115">
        <v>2153565.7599999998</v>
      </c>
      <c r="AE11" s="115">
        <v>2153565.7599999998</v>
      </c>
      <c r="AF11" s="115">
        <v>2153565.7599999998</v>
      </c>
      <c r="AG11" s="115">
        <v>2153565.7599999998</v>
      </c>
      <c r="AH11" s="115">
        <v>2153565.7599999998</v>
      </c>
      <c r="AI11" s="115">
        <v>2153565.7599999998</v>
      </c>
      <c r="AJ11" s="115">
        <v>2153565.7599999998</v>
      </c>
      <c r="AK11" s="115">
        <v>2153565.7599999998</v>
      </c>
      <c r="AL11" s="115">
        <v>2153565.7599999998</v>
      </c>
      <c r="AM11" s="115">
        <v>2153565.7599999998</v>
      </c>
      <c r="AN11" s="115">
        <v>2153565.7599999998</v>
      </c>
      <c r="AO11" s="115">
        <v>2153565.7599999998</v>
      </c>
      <c r="AP11" s="115">
        <v>2153565.7599999998</v>
      </c>
      <c r="AQ11" s="115">
        <v>2153565.7599999998</v>
      </c>
      <c r="AR11" s="115">
        <v>2153565.7599999998</v>
      </c>
      <c r="AS11" s="115">
        <v>2153565.7599999998</v>
      </c>
      <c r="AT11" s="115">
        <v>2153565.7599999998</v>
      </c>
      <c r="AU11" s="115">
        <v>2153565.7599999998</v>
      </c>
      <c r="AV11" s="115">
        <v>2153565.7599999998</v>
      </c>
      <c r="AW11" s="115">
        <v>2153565.7599999998</v>
      </c>
      <c r="AX11" s="115">
        <v>2153565.7599999998</v>
      </c>
      <c r="AY11" s="115">
        <v>2153565.7599999998</v>
      </c>
      <c r="AZ11" s="115">
        <v>2153565.7599999998</v>
      </c>
      <c r="BA11" s="115">
        <v>2153565.7599999998</v>
      </c>
      <c r="BB11" s="115">
        <v>2153565.7599999998</v>
      </c>
      <c r="BC11" s="115">
        <v>2153565.7599999998</v>
      </c>
      <c r="BD11" s="115">
        <v>2153565.7599999998</v>
      </c>
      <c r="BE11" s="115">
        <v>2153565.7599999998</v>
      </c>
      <c r="BF11" s="115">
        <v>2153565.7599999998</v>
      </c>
      <c r="BG11" s="115">
        <v>2153565.7599999998</v>
      </c>
      <c r="BH11" s="115">
        <v>2153565.7599999998</v>
      </c>
      <c r="BI11" s="115">
        <v>2153565.7599999998</v>
      </c>
      <c r="BJ11" s="115">
        <v>2153565.7599999998</v>
      </c>
      <c r="BK11" s="115">
        <v>2153565.7599999998</v>
      </c>
      <c r="BL11" s="115">
        <v>2153565.7599999998</v>
      </c>
      <c r="BM11" s="115">
        <v>2153565.7599999998</v>
      </c>
      <c r="BN11" s="115">
        <v>2153565.7599999998</v>
      </c>
      <c r="BO11" s="115">
        <v>2153565.7599999998</v>
      </c>
      <c r="BP11" s="115">
        <v>2153565.7599999998</v>
      </c>
      <c r="BQ11" s="115">
        <v>2153565.7599999998</v>
      </c>
      <c r="BR11" s="115">
        <v>2153565.7599999998</v>
      </c>
      <c r="BS11" s="115">
        <v>1867552.75999999</v>
      </c>
      <c r="BT11" s="115">
        <v>1775806.75999999</v>
      </c>
      <c r="BU11" s="115">
        <v>1704691.75999999</v>
      </c>
      <c r="BV11" s="115">
        <v>1561184.75999999</v>
      </c>
      <c r="BW11" s="115">
        <v>1561184.75999999</v>
      </c>
      <c r="BX11" s="115">
        <v>1453815.75999999</v>
      </c>
      <c r="BY11" s="115">
        <v>1286997.75999999</v>
      </c>
      <c r="BZ11" s="115">
        <v>1048750.75999999</v>
      </c>
      <c r="CA11" s="115">
        <v>1012864.75999999</v>
      </c>
      <c r="CB11" s="115">
        <v>1012864.75999999</v>
      </c>
      <c r="CC11" s="115">
        <v>1012864.75999999</v>
      </c>
      <c r="CD11" s="115">
        <v>1012864.75999999</v>
      </c>
      <c r="CE11" s="115">
        <v>590127.75999999896</v>
      </c>
      <c r="CF11" s="115">
        <v>287795.75999999902</v>
      </c>
      <c r="CG11" s="115">
        <v>285696.25699999899</v>
      </c>
      <c r="CH11" s="115">
        <v>0.25699999975040499</v>
      </c>
      <c r="CI11" s="115">
        <v>0.25699999975040499</v>
      </c>
      <c r="CJ11" s="115">
        <v>0.25699999975040499</v>
      </c>
      <c r="CK11" s="115">
        <v>0.25699999975040499</v>
      </c>
      <c r="CL11" s="115">
        <v>0.25699999975040499</v>
      </c>
      <c r="CM11" s="115">
        <v>0.25699999975040499</v>
      </c>
      <c r="CN11" s="115">
        <v>0.25699999975040499</v>
      </c>
      <c r="CO11" s="115">
        <v>0.25699999975040499</v>
      </c>
      <c r="CP11" s="115">
        <v>0.25699999975040499</v>
      </c>
      <c r="CQ11" s="115">
        <v>0.25699999975040499</v>
      </c>
      <c r="CR11" s="115">
        <v>0.25699999975040499</v>
      </c>
      <c r="CS11" s="115">
        <v>0.25699999975040499</v>
      </c>
    </row>
    <row r="12" spans="1:97" x14ac:dyDescent="0.2">
      <c r="A12" s="117" t="s">
        <v>215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286013</v>
      </c>
      <c r="K12" s="118">
        <v>91746</v>
      </c>
      <c r="L12" s="118">
        <v>71115</v>
      </c>
      <c r="M12" s="118">
        <v>143507</v>
      </c>
      <c r="N12" s="118">
        <v>0</v>
      </c>
      <c r="O12" s="118">
        <v>107369</v>
      </c>
      <c r="P12" s="118">
        <v>166818</v>
      </c>
      <c r="Q12" s="118">
        <v>238247</v>
      </c>
      <c r="R12" s="118">
        <v>35886</v>
      </c>
      <c r="S12" s="118">
        <v>0</v>
      </c>
      <c r="T12" s="118">
        <v>0</v>
      </c>
      <c r="U12" s="118">
        <v>0</v>
      </c>
      <c r="V12" s="118">
        <v>422737</v>
      </c>
      <c r="W12" s="118">
        <v>302332.49699999997</v>
      </c>
      <c r="X12" s="118">
        <v>2099.5030000000302</v>
      </c>
      <c r="Y12" s="118">
        <v>285695.76</v>
      </c>
      <c r="Z12" s="118">
        <v>0</v>
      </c>
      <c r="AA12" s="118">
        <v>0</v>
      </c>
      <c r="AB12" s="118">
        <v>0</v>
      </c>
      <c r="AC12" s="118">
        <v>0</v>
      </c>
      <c r="AD12" s="118">
        <v>0</v>
      </c>
      <c r="AE12" s="118">
        <v>0</v>
      </c>
      <c r="AF12" s="118">
        <v>0</v>
      </c>
      <c r="AG12" s="118">
        <v>0</v>
      </c>
      <c r="AH12" s="118">
        <v>0</v>
      </c>
      <c r="AI12" s="118">
        <v>0</v>
      </c>
      <c r="AJ12" s="118">
        <v>0</v>
      </c>
      <c r="AK12" s="118">
        <v>0</v>
      </c>
      <c r="AL12" s="118">
        <v>0</v>
      </c>
      <c r="AM12" s="118">
        <v>0</v>
      </c>
      <c r="AN12" s="118">
        <v>0</v>
      </c>
      <c r="AO12" s="118">
        <v>0</v>
      </c>
      <c r="AP12" s="118">
        <v>0</v>
      </c>
      <c r="AQ12" s="118">
        <v>0</v>
      </c>
      <c r="AR12" s="118">
        <v>0</v>
      </c>
      <c r="AS12" s="118">
        <v>0</v>
      </c>
      <c r="AT12" s="118">
        <v>0</v>
      </c>
      <c r="AU12" s="118">
        <v>0</v>
      </c>
      <c r="AV12" s="118">
        <v>0</v>
      </c>
      <c r="AW12" s="118">
        <v>0</v>
      </c>
      <c r="AX12" s="118">
        <v>0</v>
      </c>
      <c r="AY12" s="118">
        <v>0</v>
      </c>
      <c r="AZ12" s="118">
        <v>0</v>
      </c>
      <c r="BA12" s="118">
        <v>0</v>
      </c>
      <c r="BB12" s="118">
        <v>0</v>
      </c>
      <c r="BC12" s="118">
        <v>0</v>
      </c>
      <c r="BD12" s="118">
        <v>0</v>
      </c>
      <c r="BE12" s="118">
        <v>0</v>
      </c>
      <c r="BF12" s="118">
        <v>0</v>
      </c>
      <c r="BG12" s="118">
        <v>0</v>
      </c>
      <c r="BH12" s="118">
        <v>0</v>
      </c>
      <c r="BI12" s="118">
        <v>0</v>
      </c>
      <c r="BJ12" s="118">
        <v>0</v>
      </c>
      <c r="BK12" s="118">
        <v>0</v>
      </c>
      <c r="BL12" s="118">
        <v>0</v>
      </c>
      <c r="BM12" s="118">
        <v>0</v>
      </c>
      <c r="BN12" s="118">
        <v>0</v>
      </c>
      <c r="BO12" s="118">
        <v>0</v>
      </c>
      <c r="BP12" s="118">
        <v>0</v>
      </c>
      <c r="BQ12" s="118">
        <v>0</v>
      </c>
      <c r="BR12" s="118">
        <v>0</v>
      </c>
      <c r="BS12" s="118">
        <v>0</v>
      </c>
      <c r="BT12" s="118">
        <v>0</v>
      </c>
      <c r="BU12" s="118">
        <v>0</v>
      </c>
      <c r="BV12" s="118">
        <v>0</v>
      </c>
      <c r="BW12" s="118">
        <v>0</v>
      </c>
      <c r="BX12" s="118">
        <v>0</v>
      </c>
      <c r="BY12" s="118">
        <v>0</v>
      </c>
      <c r="BZ12" s="118">
        <v>0</v>
      </c>
      <c r="CA12" s="118">
        <v>0</v>
      </c>
      <c r="CB12" s="118">
        <v>0</v>
      </c>
      <c r="CC12" s="118">
        <v>0</v>
      </c>
      <c r="CD12" s="118">
        <v>0</v>
      </c>
      <c r="CE12" s="118">
        <v>0</v>
      </c>
      <c r="CF12" s="118">
        <v>0</v>
      </c>
      <c r="CG12" s="118">
        <v>0</v>
      </c>
      <c r="CH12" s="118">
        <v>0</v>
      </c>
      <c r="CI12" s="118">
        <v>0</v>
      </c>
      <c r="CJ12" s="118">
        <v>0</v>
      </c>
      <c r="CK12" s="118">
        <v>0</v>
      </c>
      <c r="CL12" s="118">
        <v>0</v>
      </c>
      <c r="CM12" s="118">
        <v>0</v>
      </c>
      <c r="CN12" s="118">
        <v>0</v>
      </c>
      <c r="CO12" s="118">
        <v>0</v>
      </c>
      <c r="CP12" s="118">
        <v>0</v>
      </c>
      <c r="CQ12" s="118">
        <v>0</v>
      </c>
      <c r="CR12" s="118">
        <v>0</v>
      </c>
      <c r="CS12" s="118">
        <v>0</v>
      </c>
    </row>
    <row r="13" spans="1:97" x14ac:dyDescent="0.2">
      <c r="A13" s="116" t="s">
        <v>214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0</v>
      </c>
      <c r="AU13" s="115">
        <v>0</v>
      </c>
      <c r="AV13" s="115">
        <v>0</v>
      </c>
      <c r="AW13" s="115">
        <v>0</v>
      </c>
      <c r="AX13" s="115">
        <v>0</v>
      </c>
      <c r="AY13" s="115">
        <v>0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0</v>
      </c>
      <c r="BI13" s="115">
        <v>0</v>
      </c>
      <c r="BJ13" s="115">
        <v>0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-286013</v>
      </c>
      <c r="BS13" s="115">
        <v>-91746</v>
      </c>
      <c r="BT13" s="115">
        <v>-71115</v>
      </c>
      <c r="BU13" s="115">
        <v>-143507</v>
      </c>
      <c r="BV13" s="115">
        <v>0</v>
      </c>
      <c r="BW13" s="115">
        <v>-107369</v>
      </c>
      <c r="BX13" s="115">
        <v>-166818</v>
      </c>
      <c r="BY13" s="115">
        <v>-238247</v>
      </c>
      <c r="BZ13" s="115">
        <v>-35886</v>
      </c>
      <c r="CA13" s="115">
        <v>0</v>
      </c>
      <c r="CB13" s="115">
        <v>0</v>
      </c>
      <c r="CC13" s="115">
        <v>0</v>
      </c>
      <c r="CD13" s="115">
        <v>-422737</v>
      </c>
      <c r="CE13" s="115">
        <v>-302332</v>
      </c>
      <c r="CF13" s="115">
        <v>-2099.5030000000002</v>
      </c>
      <c r="CG13" s="115">
        <v>-285696</v>
      </c>
      <c r="CH13" s="115">
        <v>0</v>
      </c>
      <c r="CI13" s="115">
        <v>0</v>
      </c>
      <c r="CJ13" s="115">
        <v>0</v>
      </c>
      <c r="CK13" s="115">
        <v>0</v>
      </c>
      <c r="CL13" s="115">
        <v>0</v>
      </c>
      <c r="CM13" s="115">
        <v>0</v>
      </c>
      <c r="CN13" s="115">
        <v>0</v>
      </c>
      <c r="CO13" s="115">
        <v>0</v>
      </c>
      <c r="CP13" s="115">
        <v>0</v>
      </c>
      <c r="CQ13" s="115">
        <v>0</v>
      </c>
      <c r="CR13" s="115">
        <v>0</v>
      </c>
      <c r="CS13" s="115">
        <v>0</v>
      </c>
    </row>
    <row r="14" spans="1:97" x14ac:dyDescent="0.2">
      <c r="A14" s="121" t="s">
        <v>213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286013</v>
      </c>
      <c r="K14" s="122">
        <v>377759</v>
      </c>
      <c r="L14" s="122">
        <v>448874</v>
      </c>
      <c r="M14" s="122">
        <v>592381</v>
      </c>
      <c r="N14" s="122">
        <v>592381</v>
      </c>
      <c r="O14" s="122">
        <v>699750</v>
      </c>
      <c r="P14" s="122">
        <v>866568</v>
      </c>
      <c r="Q14" s="122">
        <v>1104815</v>
      </c>
      <c r="R14" s="122">
        <v>1140701</v>
      </c>
      <c r="S14" s="122">
        <v>1140701</v>
      </c>
      <c r="T14" s="122">
        <v>1140701</v>
      </c>
      <c r="U14" s="122">
        <v>1140701</v>
      </c>
      <c r="V14" s="122">
        <v>1563438</v>
      </c>
      <c r="W14" s="122">
        <v>1865770.497</v>
      </c>
      <c r="X14" s="122">
        <v>1867870</v>
      </c>
      <c r="Y14" s="122">
        <v>2153565.7599999998</v>
      </c>
      <c r="Z14" s="122">
        <v>2153565.7599999998</v>
      </c>
      <c r="AA14" s="122">
        <v>2153565.7599999998</v>
      </c>
      <c r="AB14" s="122">
        <v>2153565.7599999998</v>
      </c>
      <c r="AC14" s="122">
        <v>2153565.7599999998</v>
      </c>
      <c r="AD14" s="122">
        <v>2153565.7599999998</v>
      </c>
      <c r="AE14" s="122">
        <v>2153565.7599999998</v>
      </c>
      <c r="AF14" s="122">
        <v>2153565.7599999998</v>
      </c>
      <c r="AG14" s="122">
        <v>2153565.7599999998</v>
      </c>
      <c r="AH14" s="122">
        <v>2153565.7599999998</v>
      </c>
      <c r="AI14" s="122">
        <v>2153565.7599999998</v>
      </c>
      <c r="AJ14" s="122">
        <v>2153565.7599999998</v>
      </c>
      <c r="AK14" s="122">
        <v>2153565.7599999998</v>
      </c>
      <c r="AL14" s="122">
        <v>2153565.7599999998</v>
      </c>
      <c r="AM14" s="122">
        <v>2153565.7599999998</v>
      </c>
      <c r="AN14" s="122">
        <v>2153565.7599999998</v>
      </c>
      <c r="AO14" s="122">
        <v>2153565.7599999998</v>
      </c>
      <c r="AP14" s="122">
        <v>2153565.7599999998</v>
      </c>
      <c r="AQ14" s="122">
        <v>2153565.7599999998</v>
      </c>
      <c r="AR14" s="122">
        <v>2153565.7599999998</v>
      </c>
      <c r="AS14" s="122">
        <v>2153565.7599999998</v>
      </c>
      <c r="AT14" s="122">
        <v>2153565.7599999998</v>
      </c>
      <c r="AU14" s="122">
        <v>2153565.7599999998</v>
      </c>
      <c r="AV14" s="122">
        <v>2153565.7599999998</v>
      </c>
      <c r="AW14" s="122">
        <v>2153565.7599999998</v>
      </c>
      <c r="AX14" s="122">
        <v>2153565.7599999998</v>
      </c>
      <c r="AY14" s="122">
        <v>2153565.7599999998</v>
      </c>
      <c r="AZ14" s="122">
        <v>2153565.7599999998</v>
      </c>
      <c r="BA14" s="122">
        <v>2153565.7599999998</v>
      </c>
      <c r="BB14" s="122">
        <v>2153565.7599999998</v>
      </c>
      <c r="BC14" s="122">
        <v>2153565.7599999998</v>
      </c>
      <c r="BD14" s="122">
        <v>2153565.7599999998</v>
      </c>
      <c r="BE14" s="122">
        <v>2153565.7599999998</v>
      </c>
      <c r="BF14" s="122">
        <v>2153565.7599999998</v>
      </c>
      <c r="BG14" s="122">
        <v>2153565.7599999998</v>
      </c>
      <c r="BH14" s="122">
        <v>2153565.7599999998</v>
      </c>
      <c r="BI14" s="122">
        <v>2153565.7599999998</v>
      </c>
      <c r="BJ14" s="122">
        <v>2153565.7599999998</v>
      </c>
      <c r="BK14" s="122">
        <v>2153565.7599999998</v>
      </c>
      <c r="BL14" s="122">
        <v>2153565.7599999998</v>
      </c>
      <c r="BM14" s="122">
        <v>2153565.7599999998</v>
      </c>
      <c r="BN14" s="122">
        <v>2153565.7599999998</v>
      </c>
      <c r="BO14" s="122">
        <v>2153565.7599999998</v>
      </c>
      <c r="BP14" s="122">
        <v>2153565.7599999998</v>
      </c>
      <c r="BQ14" s="122">
        <v>2153565.7599999998</v>
      </c>
      <c r="BR14" s="122">
        <v>1867552.75999999</v>
      </c>
      <c r="BS14" s="122">
        <v>1775806.75999999</v>
      </c>
      <c r="BT14" s="122">
        <v>1704691.75999999</v>
      </c>
      <c r="BU14" s="122">
        <v>1561184.75999999</v>
      </c>
      <c r="BV14" s="122">
        <v>1561184.75999999</v>
      </c>
      <c r="BW14" s="122">
        <v>1453815.75999999</v>
      </c>
      <c r="BX14" s="122">
        <v>1286997.75999999</v>
      </c>
      <c r="BY14" s="122">
        <v>1048750.75999999</v>
      </c>
      <c r="BZ14" s="122">
        <v>1012864.75999999</v>
      </c>
      <c r="CA14" s="122">
        <v>1012864.75999999</v>
      </c>
      <c r="CB14" s="122">
        <v>1012864.75999999</v>
      </c>
      <c r="CC14" s="122">
        <v>1012864.75999999</v>
      </c>
      <c r="CD14" s="122">
        <v>590127.75999999896</v>
      </c>
      <c r="CE14" s="122">
        <v>287795.75999999902</v>
      </c>
      <c r="CF14" s="122">
        <v>285696.25699999899</v>
      </c>
      <c r="CG14" s="122">
        <v>0.25699999975040499</v>
      </c>
      <c r="CH14" s="122">
        <v>0.25699999975040499</v>
      </c>
      <c r="CI14" s="122">
        <v>0.25699999975040499</v>
      </c>
      <c r="CJ14" s="122">
        <v>0.25699999975040499</v>
      </c>
      <c r="CK14" s="122">
        <v>0.25699999975040499</v>
      </c>
      <c r="CL14" s="122">
        <v>0.25699999975040499</v>
      </c>
      <c r="CM14" s="122">
        <v>0.25699999975040499</v>
      </c>
      <c r="CN14" s="122">
        <v>0.25699999975040499</v>
      </c>
      <c r="CO14" s="122">
        <v>0.25699999975040499</v>
      </c>
      <c r="CP14" s="122">
        <v>0.25699999975040499</v>
      </c>
      <c r="CQ14" s="122">
        <v>0.25699999975040499</v>
      </c>
      <c r="CR14" s="122">
        <v>0.25699999975040499</v>
      </c>
      <c r="CS14" s="122">
        <v>0.25699999975040499</v>
      </c>
    </row>
    <row r="15" spans="1:97" x14ac:dyDescent="0.2">
      <c r="A15" s="119" t="s">
        <v>212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4766.8833333333296</v>
      </c>
      <c r="K15" s="120">
        <v>6295.9833333333299</v>
      </c>
      <c r="L15" s="120">
        <v>7481.2333333333299</v>
      </c>
      <c r="M15" s="120">
        <v>9873.0166666666591</v>
      </c>
      <c r="N15" s="120">
        <v>9873.0166666666591</v>
      </c>
      <c r="O15" s="120">
        <v>11662.5</v>
      </c>
      <c r="P15" s="120">
        <v>14442.8</v>
      </c>
      <c r="Q15" s="120">
        <v>18413.583333333299</v>
      </c>
      <c r="R15" s="120">
        <v>19011.683333333302</v>
      </c>
      <c r="S15" s="120">
        <v>19011.683333333302</v>
      </c>
      <c r="T15" s="120">
        <v>19011.683333333302</v>
      </c>
      <c r="U15" s="120">
        <v>19011.683333333302</v>
      </c>
      <c r="V15" s="120">
        <v>26057.3</v>
      </c>
      <c r="W15" s="120">
        <v>31096.174950000001</v>
      </c>
      <c r="X15" s="120">
        <v>31131.166666666599</v>
      </c>
      <c r="Y15" s="120">
        <v>35892.762666666596</v>
      </c>
      <c r="Z15" s="120">
        <v>35892.762666666596</v>
      </c>
      <c r="AA15" s="120">
        <v>35892.762666666596</v>
      </c>
      <c r="AB15" s="120">
        <v>35892.762666666596</v>
      </c>
      <c r="AC15" s="120">
        <v>35892.762666666596</v>
      </c>
      <c r="AD15" s="120">
        <v>35892.762666666596</v>
      </c>
      <c r="AE15" s="120">
        <v>35892.762666666596</v>
      </c>
      <c r="AF15" s="120">
        <v>35892.762666666596</v>
      </c>
      <c r="AG15" s="120">
        <v>35892.762666666596</v>
      </c>
      <c r="AH15" s="120">
        <v>35892.762666666596</v>
      </c>
      <c r="AI15" s="120">
        <v>35892.762666666596</v>
      </c>
      <c r="AJ15" s="120">
        <v>35892.762666666596</v>
      </c>
      <c r="AK15" s="120">
        <v>35892.762666666596</v>
      </c>
      <c r="AL15" s="120">
        <v>35892.762666666596</v>
      </c>
      <c r="AM15" s="120">
        <v>35892.762666666596</v>
      </c>
      <c r="AN15" s="120">
        <v>35892.762666666596</v>
      </c>
      <c r="AO15" s="120">
        <v>35892.762666666596</v>
      </c>
      <c r="AP15" s="120">
        <v>35892.762666666596</v>
      </c>
      <c r="AQ15" s="120">
        <v>35892.762666666596</v>
      </c>
      <c r="AR15" s="120">
        <v>35892.762666666596</v>
      </c>
      <c r="AS15" s="120">
        <v>35892.762666666596</v>
      </c>
      <c r="AT15" s="120">
        <v>35892.762666666596</v>
      </c>
      <c r="AU15" s="120">
        <v>35892.762666666596</v>
      </c>
      <c r="AV15" s="120">
        <v>35892.762666666596</v>
      </c>
      <c r="AW15" s="120">
        <v>35892.762666666596</v>
      </c>
      <c r="AX15" s="120">
        <v>35892.762666666596</v>
      </c>
      <c r="AY15" s="120">
        <v>35892.762666666596</v>
      </c>
      <c r="AZ15" s="120">
        <v>35892.762666666596</v>
      </c>
      <c r="BA15" s="120">
        <v>35892.762666666596</v>
      </c>
      <c r="BB15" s="120">
        <v>35892.762666666596</v>
      </c>
      <c r="BC15" s="120">
        <v>35892.762666666596</v>
      </c>
      <c r="BD15" s="120">
        <v>35892.762666666596</v>
      </c>
      <c r="BE15" s="120">
        <v>35892.762666666596</v>
      </c>
      <c r="BF15" s="120">
        <v>35892.762666666596</v>
      </c>
      <c r="BG15" s="120">
        <v>35892.762666666596</v>
      </c>
      <c r="BH15" s="120">
        <v>35892.762666666596</v>
      </c>
      <c r="BI15" s="120">
        <v>35892.762666666596</v>
      </c>
      <c r="BJ15" s="120">
        <v>35892.762666666596</v>
      </c>
      <c r="BK15" s="120">
        <v>35892.762666666596</v>
      </c>
      <c r="BL15" s="120">
        <v>35892.762666666596</v>
      </c>
      <c r="BM15" s="120">
        <v>35892.762666666596</v>
      </c>
      <c r="BN15" s="120">
        <v>35892.762666666596</v>
      </c>
      <c r="BO15" s="120">
        <v>35892.762666666596</v>
      </c>
      <c r="BP15" s="120">
        <v>35892.762666666596</v>
      </c>
      <c r="BQ15" s="120">
        <v>35892.762666666596</v>
      </c>
      <c r="BR15" s="120">
        <v>31125.879333333301</v>
      </c>
      <c r="BS15" s="120">
        <v>29596.779333333299</v>
      </c>
      <c r="BT15" s="120">
        <v>28411.529333333299</v>
      </c>
      <c r="BU15" s="120">
        <v>26019.745999999901</v>
      </c>
      <c r="BV15" s="120">
        <v>26019.745999999901</v>
      </c>
      <c r="BW15" s="120">
        <v>24230.2626666666</v>
      </c>
      <c r="BX15" s="120">
        <v>21449.962666666601</v>
      </c>
      <c r="BY15" s="120">
        <v>17479.179333333301</v>
      </c>
      <c r="BZ15" s="120">
        <v>16881.079333333299</v>
      </c>
      <c r="CA15" s="120">
        <v>16881.079333333299</v>
      </c>
      <c r="CB15" s="120">
        <v>16881.079333333299</v>
      </c>
      <c r="CC15" s="120">
        <v>16881.079333333299</v>
      </c>
      <c r="CD15" s="120">
        <v>9835.4626666666609</v>
      </c>
      <c r="CE15" s="120">
        <v>4796.5959999999905</v>
      </c>
      <c r="CF15" s="120">
        <v>4761.6042833333204</v>
      </c>
      <c r="CG15" s="120">
        <v>4.2833333291734197E-3</v>
      </c>
      <c r="CH15" s="120">
        <v>4.2833333291734197E-3</v>
      </c>
      <c r="CI15" s="120">
        <v>4.2833333291734197E-3</v>
      </c>
      <c r="CJ15" s="120">
        <v>4.2833333291734197E-3</v>
      </c>
      <c r="CK15" s="120">
        <v>4.2833333291734197E-3</v>
      </c>
      <c r="CL15" s="120">
        <v>4.2833333291734197E-3</v>
      </c>
      <c r="CM15" s="120">
        <v>4.2833333291734197E-3</v>
      </c>
      <c r="CN15" s="120">
        <v>4.2833333291734197E-3</v>
      </c>
      <c r="CO15" s="120">
        <v>4.2833333291734197E-3</v>
      </c>
      <c r="CP15" s="120">
        <v>4.2833333291734197E-3</v>
      </c>
      <c r="CQ15" s="120">
        <v>4.2833333291734197E-3</v>
      </c>
      <c r="CR15" s="120">
        <v>4.2833333291734197E-3</v>
      </c>
      <c r="CS15" s="120">
        <v>4.2833333291734197E-3</v>
      </c>
    </row>
    <row r="16" spans="1:97" x14ac:dyDescent="0.2">
      <c r="A16" s="128" t="s">
        <v>211</v>
      </c>
    </row>
    <row r="17" spans="1:97" x14ac:dyDescent="0.2">
      <c r="A17" s="116" t="s">
        <v>210</v>
      </c>
      <c r="B17" s="115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143006.5</v>
      </c>
      <c r="K17" s="115">
        <v>188879.5</v>
      </c>
      <c r="L17" s="115">
        <v>224437</v>
      </c>
      <c r="M17" s="115">
        <v>296190.5</v>
      </c>
      <c r="N17" s="115">
        <v>296190.5</v>
      </c>
      <c r="O17" s="115">
        <v>349875</v>
      </c>
      <c r="P17" s="115">
        <v>433284</v>
      </c>
      <c r="Q17" s="115">
        <v>552407.5</v>
      </c>
      <c r="R17" s="115">
        <v>570350.5</v>
      </c>
      <c r="S17" s="115">
        <v>570350.5</v>
      </c>
      <c r="T17" s="115">
        <v>570350.5</v>
      </c>
      <c r="U17" s="115">
        <v>570350.5</v>
      </c>
      <c r="V17" s="115">
        <v>781719</v>
      </c>
      <c r="W17" s="115">
        <v>932885.24849999999</v>
      </c>
      <c r="X17" s="115">
        <v>933935</v>
      </c>
      <c r="Y17" s="115">
        <v>1076782.8799999999</v>
      </c>
      <c r="Z17" s="115">
        <v>1076782.8799999999</v>
      </c>
      <c r="AA17" s="115">
        <v>1076782.8799999999</v>
      </c>
      <c r="AB17" s="115">
        <v>1076782.8799999999</v>
      </c>
      <c r="AC17" s="115">
        <v>1076782.8799999999</v>
      </c>
      <c r="AD17" s="115">
        <v>1076782.8799999999</v>
      </c>
      <c r="AE17" s="115">
        <v>1076782.8799999999</v>
      </c>
      <c r="AF17" s="115">
        <v>1076782.8799999999</v>
      </c>
      <c r="AG17" s="115">
        <v>1076782.8799999999</v>
      </c>
      <c r="AH17" s="115">
        <v>1076782.8799999999</v>
      </c>
      <c r="AI17" s="115">
        <v>1076782.8799999999</v>
      </c>
      <c r="AJ17" s="115">
        <v>1076782.8799999999</v>
      </c>
      <c r="AK17" s="115">
        <v>1076782.8799999999</v>
      </c>
      <c r="AL17" s="115">
        <v>1076782.8799999999</v>
      </c>
      <c r="AM17" s="115">
        <v>1076782.8799999999</v>
      </c>
      <c r="AN17" s="115">
        <v>1076782.8799999999</v>
      </c>
      <c r="AO17" s="115">
        <v>1076782.8799999999</v>
      </c>
      <c r="AP17" s="115">
        <v>1076782.8799999999</v>
      </c>
      <c r="AQ17" s="115">
        <v>1076782.8799999999</v>
      </c>
      <c r="AR17" s="115">
        <v>1076782.8799999999</v>
      </c>
      <c r="AS17" s="115">
        <v>1076782.8799999999</v>
      </c>
      <c r="AT17" s="115">
        <v>1076782.8799999999</v>
      </c>
      <c r="AU17" s="115">
        <v>1076782.8799999999</v>
      </c>
      <c r="AV17" s="115">
        <v>1076782.8799999999</v>
      </c>
      <c r="AW17" s="115">
        <v>1076782.8799999999</v>
      </c>
      <c r="AX17" s="115">
        <v>1076782.8799999999</v>
      </c>
      <c r="AY17" s="115">
        <v>1076782.8799999999</v>
      </c>
      <c r="AZ17" s="115">
        <v>1076782.8799999999</v>
      </c>
      <c r="BA17" s="115">
        <v>1076782.8799999999</v>
      </c>
      <c r="BB17" s="115">
        <v>1076782.8799999999</v>
      </c>
      <c r="BC17" s="115">
        <v>1076782.8799999999</v>
      </c>
      <c r="BD17" s="115">
        <v>1076782.8799999999</v>
      </c>
      <c r="BE17" s="115">
        <v>1076782.8799999999</v>
      </c>
      <c r="BF17" s="115">
        <v>1076782.8799999999</v>
      </c>
      <c r="BG17" s="115">
        <v>1076782.8799999999</v>
      </c>
      <c r="BH17" s="115">
        <v>1076782.8799999999</v>
      </c>
      <c r="BI17" s="115">
        <v>1076782.8799999999</v>
      </c>
      <c r="BJ17" s="115">
        <v>1076782.8799999999</v>
      </c>
      <c r="BK17" s="115">
        <v>1076782.8799999999</v>
      </c>
      <c r="BL17" s="115">
        <v>1076782.8799999999</v>
      </c>
      <c r="BM17" s="115">
        <v>1076782.8799999999</v>
      </c>
      <c r="BN17" s="115">
        <v>1076782.8799999999</v>
      </c>
      <c r="BO17" s="115">
        <v>1076782.8799999999</v>
      </c>
      <c r="BP17" s="115">
        <v>1076782.8799999999</v>
      </c>
      <c r="BQ17" s="115">
        <v>1076782.8799999999</v>
      </c>
      <c r="BR17" s="115">
        <v>933776.37999999896</v>
      </c>
      <c r="BS17" s="115">
        <v>887903.37999999896</v>
      </c>
      <c r="BT17" s="115">
        <v>852345.87999999896</v>
      </c>
      <c r="BU17" s="115">
        <v>780592.37999999896</v>
      </c>
      <c r="BV17" s="115">
        <v>780592.37999999896</v>
      </c>
      <c r="BW17" s="115">
        <v>726907.87999999896</v>
      </c>
      <c r="BX17" s="115">
        <v>643498.87999999896</v>
      </c>
      <c r="BY17" s="115">
        <v>524375.37999999896</v>
      </c>
      <c r="BZ17" s="115">
        <v>506432.37999999902</v>
      </c>
      <c r="CA17" s="115">
        <v>506432.37999999902</v>
      </c>
      <c r="CB17" s="115">
        <v>506432.37999999902</v>
      </c>
      <c r="CC17" s="115">
        <v>506432.37999999902</v>
      </c>
      <c r="CD17" s="115">
        <v>295063.87999999902</v>
      </c>
      <c r="CE17" s="115">
        <v>143897.87999999899</v>
      </c>
      <c r="CF17" s="115">
        <v>142848.128499999</v>
      </c>
      <c r="CG17" s="115">
        <v>0.128499999875202</v>
      </c>
      <c r="CH17" s="115">
        <v>0.128499999875202</v>
      </c>
      <c r="CI17" s="115">
        <v>0.128499999875202</v>
      </c>
      <c r="CJ17" s="115">
        <v>0.128499999875202</v>
      </c>
      <c r="CK17" s="115">
        <v>0.128499999875202</v>
      </c>
      <c r="CL17" s="115">
        <v>0.128499999875202</v>
      </c>
      <c r="CM17" s="115">
        <v>0.128499999875202</v>
      </c>
      <c r="CN17" s="115">
        <v>0.128499999875202</v>
      </c>
      <c r="CO17" s="115">
        <v>0.128499999875202</v>
      </c>
      <c r="CP17" s="115">
        <v>0.128499999875202</v>
      </c>
      <c r="CQ17" s="115">
        <v>0.128499999875202</v>
      </c>
      <c r="CR17" s="115">
        <v>0.128499999875202</v>
      </c>
      <c r="CS17" s="115">
        <v>0.128499999875202</v>
      </c>
    </row>
    <row r="18" spans="1:97" x14ac:dyDescent="0.2">
      <c r="A18" s="116" t="s">
        <v>209</v>
      </c>
      <c r="B18" s="115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2383.4416666666598</v>
      </c>
      <c r="K18" s="115">
        <v>3147.99166666666</v>
      </c>
      <c r="L18" s="115">
        <v>3740.61666666666</v>
      </c>
      <c r="M18" s="115">
        <v>4936.5083333333296</v>
      </c>
      <c r="N18" s="115">
        <v>4936.5083333333296</v>
      </c>
      <c r="O18" s="115">
        <v>5831.25</v>
      </c>
      <c r="P18" s="115">
        <v>7221.4</v>
      </c>
      <c r="Q18" s="115">
        <v>9206.7916666666606</v>
      </c>
      <c r="R18" s="115">
        <v>9505.8416666666599</v>
      </c>
      <c r="S18" s="115">
        <v>9505.8416666666599</v>
      </c>
      <c r="T18" s="115">
        <v>9505.8416666666599</v>
      </c>
      <c r="U18" s="115">
        <v>9505.8416666666599</v>
      </c>
      <c r="V18" s="115">
        <v>13028.65</v>
      </c>
      <c r="W18" s="115">
        <v>15548.087475</v>
      </c>
      <c r="X18" s="115">
        <v>15565.583333333299</v>
      </c>
      <c r="Y18" s="115">
        <v>17946.381333333298</v>
      </c>
      <c r="Z18" s="115">
        <v>17946.381333333298</v>
      </c>
      <c r="AA18" s="115">
        <v>17946.381333333298</v>
      </c>
      <c r="AB18" s="115">
        <v>17946.381333333298</v>
      </c>
      <c r="AC18" s="115">
        <v>17946.381333333298</v>
      </c>
      <c r="AD18" s="115">
        <v>17946.381333333298</v>
      </c>
      <c r="AE18" s="115">
        <v>17946.381333333298</v>
      </c>
      <c r="AF18" s="115">
        <v>17946.381333333298</v>
      </c>
      <c r="AG18" s="115">
        <v>17946.381333333298</v>
      </c>
      <c r="AH18" s="115">
        <v>17946.381333333298</v>
      </c>
      <c r="AI18" s="115">
        <v>17946.381333333298</v>
      </c>
      <c r="AJ18" s="115">
        <v>17946.381333333298</v>
      </c>
      <c r="AK18" s="115">
        <v>17946.381333333298</v>
      </c>
      <c r="AL18" s="115">
        <v>17946.381333333298</v>
      </c>
      <c r="AM18" s="115">
        <v>17946.381333333298</v>
      </c>
      <c r="AN18" s="115">
        <v>17946.381333333298</v>
      </c>
      <c r="AO18" s="115">
        <v>17946.381333333298</v>
      </c>
      <c r="AP18" s="115">
        <v>17946.381333333298</v>
      </c>
      <c r="AQ18" s="115">
        <v>17946.381333333298</v>
      </c>
      <c r="AR18" s="115">
        <v>17946.381333333298</v>
      </c>
      <c r="AS18" s="115">
        <v>17946.381333333298</v>
      </c>
      <c r="AT18" s="115">
        <v>17946.381333333298</v>
      </c>
      <c r="AU18" s="115">
        <v>17946.381333333298</v>
      </c>
      <c r="AV18" s="115">
        <v>17946.381333333298</v>
      </c>
      <c r="AW18" s="115">
        <v>17946.381333333298</v>
      </c>
      <c r="AX18" s="115">
        <v>17946.381333333298</v>
      </c>
      <c r="AY18" s="115">
        <v>17946.381333333298</v>
      </c>
      <c r="AZ18" s="115">
        <v>17946.381333333298</v>
      </c>
      <c r="BA18" s="115">
        <v>17946.381333333298</v>
      </c>
      <c r="BB18" s="115">
        <v>17946.381333333298</v>
      </c>
      <c r="BC18" s="115">
        <v>17946.381333333298</v>
      </c>
      <c r="BD18" s="115">
        <v>17946.381333333298</v>
      </c>
      <c r="BE18" s="115">
        <v>17946.381333333298</v>
      </c>
      <c r="BF18" s="115">
        <v>17946.381333333298</v>
      </c>
      <c r="BG18" s="115">
        <v>17946.381333333298</v>
      </c>
      <c r="BH18" s="115">
        <v>17946.381333333298</v>
      </c>
      <c r="BI18" s="115">
        <v>17946.381333333298</v>
      </c>
      <c r="BJ18" s="115">
        <v>17946.381333333298</v>
      </c>
      <c r="BK18" s="115">
        <v>17946.381333333298</v>
      </c>
      <c r="BL18" s="115">
        <v>17946.381333333298</v>
      </c>
      <c r="BM18" s="115">
        <v>17946.381333333298</v>
      </c>
      <c r="BN18" s="115">
        <v>17946.381333333298</v>
      </c>
      <c r="BO18" s="115">
        <v>17946.381333333298</v>
      </c>
      <c r="BP18" s="115">
        <v>17946.381333333298</v>
      </c>
      <c r="BQ18" s="115">
        <v>17946.381333333298</v>
      </c>
      <c r="BR18" s="115">
        <v>15562.9396666666</v>
      </c>
      <c r="BS18" s="115">
        <v>14798.389666666601</v>
      </c>
      <c r="BT18" s="115">
        <v>14205.764666666601</v>
      </c>
      <c r="BU18" s="115">
        <v>13009.8729999999</v>
      </c>
      <c r="BV18" s="115">
        <v>13009.8729999999</v>
      </c>
      <c r="BW18" s="115">
        <v>12115.1313333333</v>
      </c>
      <c r="BX18" s="115">
        <v>10724.9813333333</v>
      </c>
      <c r="BY18" s="115">
        <v>8739.5896666666595</v>
      </c>
      <c r="BZ18" s="115">
        <v>8440.5396666666602</v>
      </c>
      <c r="CA18" s="115">
        <v>8440.5396666666602</v>
      </c>
      <c r="CB18" s="115">
        <v>8440.5396666666602</v>
      </c>
      <c r="CC18" s="115">
        <v>8440.5396666666602</v>
      </c>
      <c r="CD18" s="115">
        <v>4917.7313333333304</v>
      </c>
      <c r="CE18" s="115">
        <v>2398.2979999999902</v>
      </c>
      <c r="CF18" s="115">
        <v>2380.8021416666602</v>
      </c>
      <c r="CG18" s="115">
        <v>2.1416666645867099E-3</v>
      </c>
      <c r="CH18" s="115">
        <v>2.1416666645867099E-3</v>
      </c>
      <c r="CI18" s="115">
        <v>2.1416666645867099E-3</v>
      </c>
      <c r="CJ18" s="115">
        <v>2.1416666645867099E-3</v>
      </c>
      <c r="CK18" s="115">
        <v>2.1416666645867099E-3</v>
      </c>
      <c r="CL18" s="115">
        <v>2.1416666645867099E-3</v>
      </c>
      <c r="CM18" s="115">
        <v>2.1416666645867099E-3</v>
      </c>
      <c r="CN18" s="115">
        <v>2.1416666645867099E-3</v>
      </c>
      <c r="CO18" s="115">
        <v>2.1416666645867099E-3</v>
      </c>
      <c r="CP18" s="115">
        <v>2.1416666645867099E-3</v>
      </c>
      <c r="CQ18" s="115">
        <v>2.1416666645867099E-3</v>
      </c>
      <c r="CR18" s="115">
        <v>2.1416666645867099E-3</v>
      </c>
      <c r="CS18" s="115">
        <v>2.1416666645867099E-3</v>
      </c>
    </row>
    <row r="20" spans="1:97" x14ac:dyDescent="0.2">
      <c r="A20" s="127" t="s">
        <v>208</v>
      </c>
    </row>
    <row r="21" spans="1:97" x14ac:dyDescent="0.2">
      <c r="A21" s="116" t="s">
        <v>207</v>
      </c>
      <c r="B21" s="115">
        <v>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937027.76373882405</v>
      </c>
      <c r="AK21" s="115">
        <v>1996292.4846919</v>
      </c>
      <c r="AL21" s="115">
        <v>2978012.7750697201</v>
      </c>
      <c r="AM21" s="115">
        <v>3669006.6526231598</v>
      </c>
      <c r="AN21" s="115">
        <v>4077625.5284653902</v>
      </c>
      <c r="AO21" s="115">
        <v>4320731.9270119397</v>
      </c>
      <c r="AP21" s="115">
        <v>4467087.4344996996</v>
      </c>
      <c r="AQ21" s="115">
        <v>4556626.77474673</v>
      </c>
      <c r="AR21" s="115">
        <v>4612802.8602876598</v>
      </c>
      <c r="AS21" s="115">
        <v>4649649.4160056002</v>
      </c>
      <c r="AT21" s="115">
        <v>4675036.8765000701</v>
      </c>
      <c r="AU21" s="115">
        <v>4693632.5913996398</v>
      </c>
      <c r="AV21" s="115">
        <v>4708464.9519324703</v>
      </c>
      <c r="AW21" s="115">
        <v>80833415.089085594</v>
      </c>
      <c r="AX21" s="115">
        <v>121163538.599462</v>
      </c>
      <c r="AY21" s="115">
        <v>121446186.86880501</v>
      </c>
      <c r="AZ21" s="115">
        <v>121492277.62230299</v>
      </c>
      <c r="BA21" s="115">
        <v>121553523.153558</v>
      </c>
      <c r="BB21" s="115">
        <v>121602710.013468</v>
      </c>
      <c r="BC21" s="115">
        <v>121658909.003382</v>
      </c>
      <c r="BD21" s="115">
        <v>121718745.62329599</v>
      </c>
      <c r="BE21" s="115">
        <v>121776071.405485</v>
      </c>
      <c r="BF21" s="115">
        <v>121831519.18262599</v>
      </c>
      <c r="BG21" s="115">
        <v>121882404.593716</v>
      </c>
      <c r="BH21" s="115">
        <v>121928999.874348</v>
      </c>
      <c r="BI21" s="115">
        <v>121972751.36428601</v>
      </c>
      <c r="BJ21" s="115">
        <v>122013898.080773</v>
      </c>
      <c r="BK21" s="115">
        <v>122053130.71569601</v>
      </c>
      <c r="BL21" s="115">
        <v>122085570.70715301</v>
      </c>
      <c r="BM21" s="115">
        <v>122110652.354601</v>
      </c>
      <c r="BN21" s="115">
        <v>122129522.06118301</v>
      </c>
      <c r="BO21" s="115">
        <v>122143620.099286</v>
      </c>
      <c r="BP21" s="115">
        <v>122154324.88109</v>
      </c>
      <c r="BQ21" s="115">
        <v>122162635.827742</v>
      </c>
      <c r="BR21" s="115">
        <v>122169338.462492</v>
      </c>
      <c r="BS21" s="115">
        <v>122175009.01234201</v>
      </c>
      <c r="BT21" s="115">
        <v>122179934.092711</v>
      </c>
      <c r="BU21" s="115">
        <v>122184429.456366</v>
      </c>
      <c r="BV21" s="115">
        <v>122188647.57900199</v>
      </c>
      <c r="BW21" s="115">
        <v>122192658.925916</v>
      </c>
      <c r="BX21" s="115">
        <v>122195902.460425</v>
      </c>
      <c r="BY21" s="115">
        <v>122198321.00751001</v>
      </c>
      <c r="BZ21" s="115">
        <v>122200038.590858</v>
      </c>
      <c r="CA21" s="115">
        <v>122201219.254995</v>
      </c>
      <c r="CB21" s="115">
        <v>122202012.12140299</v>
      </c>
      <c r="CC21" s="115">
        <v>122202535.308713</v>
      </c>
      <c r="CD21" s="115">
        <v>122202875.858447</v>
      </c>
      <c r="CE21" s="115">
        <v>122203095.113768</v>
      </c>
      <c r="CF21" s="115">
        <v>122203235.01633</v>
      </c>
      <c r="CG21" s="115">
        <v>122203323.620226</v>
      </c>
      <c r="CH21" s="115">
        <v>122203379.381016</v>
      </c>
      <c r="CI21" s="115">
        <v>122203414.282601</v>
      </c>
      <c r="CJ21" s="115">
        <v>122203436.025365</v>
      </c>
      <c r="CK21" s="115">
        <v>122203449.514762</v>
      </c>
      <c r="CL21" s="115">
        <v>122203457.85326999</v>
      </c>
      <c r="CM21" s="115">
        <v>122203462.991073</v>
      </c>
      <c r="CN21" s="115">
        <v>122203466.14758299</v>
      </c>
      <c r="CO21" s="115">
        <v>122203468.081791</v>
      </c>
      <c r="CP21" s="115">
        <v>122203469.26421501</v>
      </c>
      <c r="CQ21" s="115">
        <v>122203469.985504</v>
      </c>
      <c r="CR21" s="115">
        <v>122203470.42463499</v>
      </c>
      <c r="CS21" s="115">
        <v>122203470.691503</v>
      </c>
    </row>
    <row r="22" spans="1:97" x14ac:dyDescent="0.2">
      <c r="A22" s="117" t="s">
        <v>206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18">
        <v>0</v>
      </c>
      <c r="AI22" s="118">
        <v>937027.76373882405</v>
      </c>
      <c r="AJ22" s="118">
        <v>1059264.7209530801</v>
      </c>
      <c r="AK22" s="118">
        <v>981720.29037782201</v>
      </c>
      <c r="AL22" s="118">
        <v>690993.87755344005</v>
      </c>
      <c r="AM22" s="118">
        <v>408618.87584222399</v>
      </c>
      <c r="AN22" s="118">
        <v>243106.398546557</v>
      </c>
      <c r="AO22" s="118">
        <v>146355.507487758</v>
      </c>
      <c r="AP22" s="118">
        <v>89539.340247031199</v>
      </c>
      <c r="AQ22" s="118">
        <v>56176.085540928601</v>
      </c>
      <c r="AR22" s="118">
        <v>36846.555717943003</v>
      </c>
      <c r="AS22" s="118">
        <v>25387.460494464602</v>
      </c>
      <c r="AT22" s="118">
        <v>18595.714899574999</v>
      </c>
      <c r="AU22" s="118">
        <v>14832.360532827301</v>
      </c>
      <c r="AV22" s="118">
        <v>76124950.137153193</v>
      </c>
      <c r="AW22" s="118">
        <v>40330123.510376401</v>
      </c>
      <c r="AX22" s="118">
        <v>282648.26934307499</v>
      </c>
      <c r="AY22" s="118">
        <v>46090.753498413098</v>
      </c>
      <c r="AZ22" s="118">
        <v>61245.5312548371</v>
      </c>
      <c r="BA22" s="118">
        <v>49186.859909805797</v>
      </c>
      <c r="BB22" s="118">
        <v>56198.989913915801</v>
      </c>
      <c r="BC22" s="118">
        <v>59836.619914515402</v>
      </c>
      <c r="BD22" s="118">
        <v>57325.782188791898</v>
      </c>
      <c r="BE22" s="118">
        <v>55447.777141570303</v>
      </c>
      <c r="BF22" s="118">
        <v>50885.411089233297</v>
      </c>
      <c r="BG22" s="118">
        <v>46595.280632474998</v>
      </c>
      <c r="BH22" s="118">
        <v>43751.4899374581</v>
      </c>
      <c r="BI22" s="118">
        <v>41146.716486944002</v>
      </c>
      <c r="BJ22" s="118">
        <v>39232.634923046899</v>
      </c>
      <c r="BK22" s="118">
        <v>32439.991457096301</v>
      </c>
      <c r="BL22" s="118">
        <v>25081.6474481</v>
      </c>
      <c r="BM22" s="118">
        <v>18869.706582520601</v>
      </c>
      <c r="BN22" s="118">
        <v>14098.038102779101</v>
      </c>
      <c r="BO22" s="118">
        <v>10704.781803727101</v>
      </c>
      <c r="BP22" s="118">
        <v>8310.9466525771295</v>
      </c>
      <c r="BQ22" s="118">
        <v>6702.6347495338996</v>
      </c>
      <c r="BR22" s="118">
        <v>5670.54984991936</v>
      </c>
      <c r="BS22" s="118">
        <v>4925.0803686519203</v>
      </c>
      <c r="BT22" s="118">
        <v>4495.3636554098903</v>
      </c>
      <c r="BU22" s="118">
        <v>4218.1226363007499</v>
      </c>
      <c r="BV22" s="118">
        <v>4011.3469133625399</v>
      </c>
      <c r="BW22" s="118">
        <v>3243.5345092099201</v>
      </c>
      <c r="BX22" s="118">
        <v>2418.54708510091</v>
      </c>
      <c r="BY22" s="118">
        <v>1717.58334831463</v>
      </c>
      <c r="BZ22" s="118">
        <v>1180.6641371466301</v>
      </c>
      <c r="CA22" s="118">
        <v>792.866407615306</v>
      </c>
      <c r="CB22" s="118">
        <v>523.18730951933503</v>
      </c>
      <c r="CC22" s="118">
        <v>340.54973404254298</v>
      </c>
      <c r="CD22" s="118">
        <v>219.255321058546</v>
      </c>
      <c r="CE22" s="118">
        <v>139.90256234206799</v>
      </c>
      <c r="CF22" s="118">
        <v>88.603896365489305</v>
      </c>
      <c r="CG22" s="118">
        <v>55.760789778245801</v>
      </c>
      <c r="CH22" s="118">
        <v>34.9015845197871</v>
      </c>
      <c r="CI22" s="118">
        <v>21.742764607921</v>
      </c>
      <c r="CJ22" s="118">
        <v>13.489396618576601</v>
      </c>
      <c r="CK22" s="118">
        <v>8.3385086237009105</v>
      </c>
      <c r="CL22" s="118">
        <v>5.1378027620368796</v>
      </c>
      <c r="CM22" s="118">
        <v>3.15651021640952</v>
      </c>
      <c r="CN22" s="118">
        <v>1.9342080090275</v>
      </c>
      <c r="CO22" s="118">
        <v>1.18242328580964</v>
      </c>
      <c r="CP22" s="118">
        <v>0.72128943679563196</v>
      </c>
      <c r="CQ22" s="118">
        <v>0.43913076353055702</v>
      </c>
      <c r="CR22" s="118">
        <v>0.266868094816891</v>
      </c>
      <c r="CS22" s="118">
        <v>0.16191246494345199</v>
      </c>
    </row>
    <row r="23" spans="1:97" x14ac:dyDescent="0.2">
      <c r="A23" s="116" t="s">
        <v>205</v>
      </c>
      <c r="B23" s="115">
        <v>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0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v>0</v>
      </c>
      <c r="AF23" s="115">
        <v>0</v>
      </c>
      <c r="AG23" s="115">
        <v>0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0</v>
      </c>
      <c r="AT23" s="115">
        <v>0</v>
      </c>
      <c r="AU23" s="115">
        <v>0</v>
      </c>
      <c r="AV23" s="115">
        <v>0</v>
      </c>
      <c r="AW23" s="115">
        <v>0</v>
      </c>
      <c r="AX23" s="115">
        <v>0</v>
      </c>
      <c r="AY23" s="115">
        <v>0</v>
      </c>
      <c r="AZ23" s="115">
        <v>0</v>
      </c>
      <c r="BA23" s="115">
        <v>0</v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0</v>
      </c>
      <c r="BK23" s="115">
        <v>0</v>
      </c>
      <c r="BL23" s="115">
        <v>0</v>
      </c>
      <c r="BM23" s="115">
        <v>0</v>
      </c>
      <c r="BN23" s="115">
        <v>0</v>
      </c>
      <c r="BO23" s="115">
        <v>0</v>
      </c>
      <c r="BP23" s="115">
        <v>0</v>
      </c>
      <c r="BQ23" s="115">
        <v>0</v>
      </c>
      <c r="BR23" s="115">
        <v>0</v>
      </c>
      <c r="BS23" s="115">
        <v>0</v>
      </c>
      <c r="BT23" s="115">
        <v>0</v>
      </c>
      <c r="BU23" s="115">
        <v>0</v>
      </c>
      <c r="BV23" s="115">
        <v>0</v>
      </c>
      <c r="BW23" s="115">
        <v>0</v>
      </c>
      <c r="BX23" s="115">
        <v>0</v>
      </c>
      <c r="BY23" s="115">
        <v>0</v>
      </c>
      <c r="BZ23" s="115">
        <v>0</v>
      </c>
      <c r="CA23" s="115">
        <v>0</v>
      </c>
      <c r="CB23" s="115">
        <v>0</v>
      </c>
      <c r="CC23" s="115">
        <v>0</v>
      </c>
      <c r="CD23" s="115">
        <v>0</v>
      </c>
      <c r="CE23" s="115">
        <v>0</v>
      </c>
      <c r="CF23" s="115">
        <v>0</v>
      </c>
      <c r="CG23" s="115">
        <v>0</v>
      </c>
      <c r="CH23" s="115">
        <v>0</v>
      </c>
      <c r="CI23" s="115">
        <v>0</v>
      </c>
      <c r="CJ23" s="115">
        <v>0</v>
      </c>
      <c r="CK23" s="115">
        <v>0</v>
      </c>
      <c r="CL23" s="115">
        <v>0</v>
      </c>
      <c r="CM23" s="115">
        <v>0</v>
      </c>
      <c r="CN23" s="115">
        <v>0</v>
      </c>
      <c r="CO23" s="115">
        <v>0</v>
      </c>
      <c r="CP23" s="115">
        <v>0</v>
      </c>
      <c r="CQ23" s="115">
        <v>0</v>
      </c>
      <c r="CR23" s="115">
        <v>0</v>
      </c>
      <c r="CS23" s="115">
        <v>0</v>
      </c>
    </row>
    <row r="24" spans="1:97" x14ac:dyDescent="0.2">
      <c r="A24" s="121" t="s">
        <v>204</v>
      </c>
      <c r="B24" s="122">
        <v>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0</v>
      </c>
      <c r="T24" s="122">
        <v>0</v>
      </c>
      <c r="U24" s="122">
        <v>0</v>
      </c>
      <c r="V24" s="122">
        <v>0</v>
      </c>
      <c r="W24" s="122">
        <v>0</v>
      </c>
      <c r="X24" s="122">
        <v>0</v>
      </c>
      <c r="Y24" s="122">
        <v>0</v>
      </c>
      <c r="Z24" s="122">
        <v>0</v>
      </c>
      <c r="AA24" s="122">
        <v>0</v>
      </c>
      <c r="AB24" s="122">
        <v>0</v>
      </c>
      <c r="AC24" s="122">
        <v>0</v>
      </c>
      <c r="AD24" s="122">
        <v>0</v>
      </c>
      <c r="AE24" s="122">
        <v>0</v>
      </c>
      <c r="AF24" s="122">
        <v>0</v>
      </c>
      <c r="AG24" s="122">
        <v>0</v>
      </c>
      <c r="AH24" s="122">
        <v>0</v>
      </c>
      <c r="AI24" s="122">
        <v>937027.76373882405</v>
      </c>
      <c r="AJ24" s="122">
        <v>1996292.4846919</v>
      </c>
      <c r="AK24" s="122">
        <v>2978012.7750697201</v>
      </c>
      <c r="AL24" s="122">
        <v>3669006.6526231598</v>
      </c>
      <c r="AM24" s="122">
        <v>4077625.5284653902</v>
      </c>
      <c r="AN24" s="122">
        <v>4320731.9270119397</v>
      </c>
      <c r="AO24" s="122">
        <v>4467087.4344996996</v>
      </c>
      <c r="AP24" s="122">
        <v>4556626.77474673</v>
      </c>
      <c r="AQ24" s="122">
        <v>4612802.8602876598</v>
      </c>
      <c r="AR24" s="122">
        <v>4649649.4160056002</v>
      </c>
      <c r="AS24" s="122">
        <v>4675036.8765000701</v>
      </c>
      <c r="AT24" s="122">
        <v>4693632.5913996398</v>
      </c>
      <c r="AU24" s="122">
        <v>4708464.9519324703</v>
      </c>
      <c r="AV24" s="122">
        <v>80833415.089085594</v>
      </c>
      <c r="AW24" s="122">
        <v>121163538.599462</v>
      </c>
      <c r="AX24" s="122">
        <v>121446186.86880501</v>
      </c>
      <c r="AY24" s="122">
        <v>121492277.62230299</v>
      </c>
      <c r="AZ24" s="122">
        <v>121553523.153558</v>
      </c>
      <c r="BA24" s="122">
        <v>121602710.013468</v>
      </c>
      <c r="BB24" s="122">
        <v>121658909.003382</v>
      </c>
      <c r="BC24" s="122">
        <v>121718745.62329599</v>
      </c>
      <c r="BD24" s="122">
        <v>121776071.405485</v>
      </c>
      <c r="BE24" s="122">
        <v>121831519.18262599</v>
      </c>
      <c r="BF24" s="122">
        <v>121882404.593716</v>
      </c>
      <c r="BG24" s="122">
        <v>121928999.874348</v>
      </c>
      <c r="BH24" s="122">
        <v>121972751.36428601</v>
      </c>
      <c r="BI24" s="122">
        <v>122013898.080773</v>
      </c>
      <c r="BJ24" s="122">
        <v>122053130.71569601</v>
      </c>
      <c r="BK24" s="122">
        <v>122085570.70715301</v>
      </c>
      <c r="BL24" s="122">
        <v>122110652.354601</v>
      </c>
      <c r="BM24" s="122">
        <v>122129522.06118301</v>
      </c>
      <c r="BN24" s="122">
        <v>122143620.099286</v>
      </c>
      <c r="BO24" s="122">
        <v>122154324.88109</v>
      </c>
      <c r="BP24" s="122">
        <v>122162635.827742</v>
      </c>
      <c r="BQ24" s="122">
        <v>122169338.462492</v>
      </c>
      <c r="BR24" s="122">
        <v>122175009.01234201</v>
      </c>
      <c r="BS24" s="122">
        <v>122179934.092711</v>
      </c>
      <c r="BT24" s="122">
        <v>122184429.456366</v>
      </c>
      <c r="BU24" s="122">
        <v>122188647.57900199</v>
      </c>
      <c r="BV24" s="122">
        <v>122192658.925916</v>
      </c>
      <c r="BW24" s="122">
        <v>122195902.460425</v>
      </c>
      <c r="BX24" s="122">
        <v>122198321.00751001</v>
      </c>
      <c r="BY24" s="122">
        <v>122200038.590858</v>
      </c>
      <c r="BZ24" s="122">
        <v>122201219.254995</v>
      </c>
      <c r="CA24" s="122">
        <v>122202012.12140299</v>
      </c>
      <c r="CB24" s="122">
        <v>122202535.308713</v>
      </c>
      <c r="CC24" s="122">
        <v>122202875.858447</v>
      </c>
      <c r="CD24" s="122">
        <v>122203095.113768</v>
      </c>
      <c r="CE24" s="122">
        <v>122203235.01633</v>
      </c>
      <c r="CF24" s="122">
        <v>122203323.620226</v>
      </c>
      <c r="CG24" s="122">
        <v>122203379.381016</v>
      </c>
      <c r="CH24" s="122">
        <v>122203414.282601</v>
      </c>
      <c r="CI24" s="122">
        <v>122203436.025365</v>
      </c>
      <c r="CJ24" s="122">
        <v>122203449.514762</v>
      </c>
      <c r="CK24" s="122">
        <v>122203457.85326999</v>
      </c>
      <c r="CL24" s="122">
        <v>122203462.991073</v>
      </c>
      <c r="CM24" s="122">
        <v>122203466.14758299</v>
      </c>
      <c r="CN24" s="122">
        <v>122203468.081791</v>
      </c>
      <c r="CO24" s="122">
        <v>122203469.26421501</v>
      </c>
      <c r="CP24" s="122">
        <v>122203469.985504</v>
      </c>
      <c r="CQ24" s="122">
        <v>122203470.42463499</v>
      </c>
      <c r="CR24" s="122">
        <v>122203470.691503</v>
      </c>
      <c r="CS24" s="122">
        <v>122203470.853416</v>
      </c>
    </row>
    <row r="25" spans="1:97" x14ac:dyDescent="0.2">
      <c r="A25" s="119" t="s">
        <v>203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20">
        <v>0</v>
      </c>
      <c r="V25" s="120">
        <v>0</v>
      </c>
      <c r="W25" s="120">
        <v>0</v>
      </c>
      <c r="X25" s="120">
        <v>0</v>
      </c>
      <c r="Y25" s="120">
        <v>0</v>
      </c>
      <c r="Z25" s="120">
        <v>0</v>
      </c>
      <c r="AA25" s="120">
        <v>0</v>
      </c>
      <c r="AB25" s="120">
        <v>0</v>
      </c>
      <c r="AC25" s="120">
        <v>0</v>
      </c>
      <c r="AD25" s="120">
        <v>0</v>
      </c>
      <c r="AE25" s="120">
        <v>0</v>
      </c>
      <c r="AF25" s="120">
        <v>0</v>
      </c>
      <c r="AG25" s="120">
        <v>0</v>
      </c>
      <c r="AH25" s="120">
        <v>0</v>
      </c>
      <c r="AI25" s="120">
        <v>2602.85489927451</v>
      </c>
      <c r="AJ25" s="120">
        <v>5545.25690192195</v>
      </c>
      <c r="AK25" s="120">
        <v>8272.2577085270095</v>
      </c>
      <c r="AL25" s="120">
        <v>10191.685146175399</v>
      </c>
      <c r="AM25" s="120">
        <v>11326.737579070499</v>
      </c>
      <c r="AN25" s="120">
        <v>12002.033130588699</v>
      </c>
      <c r="AO25" s="120">
        <v>12408.5762069436</v>
      </c>
      <c r="AP25" s="120">
        <v>12657.2965965187</v>
      </c>
      <c r="AQ25" s="120">
        <v>12813.3412785768</v>
      </c>
      <c r="AR25" s="120">
        <v>12915.692822237799</v>
      </c>
      <c r="AS25" s="120">
        <v>12986.2135458335</v>
      </c>
      <c r="AT25" s="120">
        <v>13037.8683094434</v>
      </c>
      <c r="AU25" s="120">
        <v>13079.0693109235</v>
      </c>
      <c r="AV25" s="120">
        <v>224537.264136349</v>
      </c>
      <c r="AW25" s="120">
        <v>336565.384998505</v>
      </c>
      <c r="AX25" s="120">
        <v>337350.51908001403</v>
      </c>
      <c r="AY25" s="120">
        <v>337478.54895084299</v>
      </c>
      <c r="AZ25" s="120">
        <v>337648.67542655102</v>
      </c>
      <c r="BA25" s="120">
        <v>337785.30559296702</v>
      </c>
      <c r="BB25" s="120">
        <v>337941.41389828298</v>
      </c>
      <c r="BC25" s="120">
        <v>338107.62673137902</v>
      </c>
      <c r="BD25" s="120">
        <v>338266.86501523701</v>
      </c>
      <c r="BE25" s="120">
        <v>338420.88661840803</v>
      </c>
      <c r="BF25" s="120">
        <v>338562.23498254502</v>
      </c>
      <c r="BG25" s="120">
        <v>338691.66631763498</v>
      </c>
      <c r="BH25" s="120">
        <v>338813.19823412801</v>
      </c>
      <c r="BI25" s="120">
        <v>338927.494668814</v>
      </c>
      <c r="BJ25" s="120">
        <v>339036.47421026701</v>
      </c>
      <c r="BK25" s="120">
        <v>339126.58529764699</v>
      </c>
      <c r="BL25" s="120">
        <v>339196.256540559</v>
      </c>
      <c r="BM25" s="120">
        <v>339248.67239217699</v>
      </c>
      <c r="BN25" s="120">
        <v>339287.83360912901</v>
      </c>
      <c r="BO25" s="120">
        <v>339317.56911413901</v>
      </c>
      <c r="BP25" s="120">
        <v>339340.65507706301</v>
      </c>
      <c r="BQ25" s="120">
        <v>339359.273506923</v>
      </c>
      <c r="BR25" s="120">
        <v>339375.02503428399</v>
      </c>
      <c r="BS25" s="120">
        <v>339388.70581308601</v>
      </c>
      <c r="BT25" s="120">
        <v>339401.19293435098</v>
      </c>
      <c r="BU25" s="120">
        <v>339412.90994167398</v>
      </c>
      <c r="BV25" s="120">
        <v>339424.05257198901</v>
      </c>
      <c r="BW25" s="120">
        <v>339433.06239007</v>
      </c>
      <c r="BX25" s="120">
        <v>339439.78057641699</v>
      </c>
      <c r="BY25" s="120">
        <v>339444.55164127401</v>
      </c>
      <c r="BZ25" s="120">
        <v>339447.83126387699</v>
      </c>
      <c r="CA25" s="120">
        <v>339450.033670565</v>
      </c>
      <c r="CB25" s="120">
        <v>339451.48696864699</v>
      </c>
      <c r="CC25" s="120">
        <v>339452.43294013001</v>
      </c>
      <c r="CD25" s="120">
        <v>339453.041982689</v>
      </c>
      <c r="CE25" s="120">
        <v>339453.43060091703</v>
      </c>
      <c r="CF25" s="120">
        <v>339453.67672285199</v>
      </c>
      <c r="CG25" s="120">
        <v>339453.83161393402</v>
      </c>
      <c r="CH25" s="120">
        <v>339453.92856278003</v>
      </c>
      <c r="CI25" s="120">
        <v>339453.98895934899</v>
      </c>
      <c r="CJ25" s="120">
        <v>339454.02642989502</v>
      </c>
      <c r="CK25" s="120">
        <v>339454.049592419</v>
      </c>
      <c r="CL25" s="120">
        <v>339454.06386409298</v>
      </c>
      <c r="CM25" s="120">
        <v>339454.07263217698</v>
      </c>
      <c r="CN25" s="120">
        <v>339454.07800497703</v>
      </c>
      <c r="CO25" s="120">
        <v>339454.08128948603</v>
      </c>
      <c r="CP25" s="120">
        <v>339454.08329306799</v>
      </c>
      <c r="CQ25" s="120">
        <v>339454.084512876</v>
      </c>
      <c r="CR25" s="120">
        <v>339454.085254176</v>
      </c>
      <c r="CS25" s="120">
        <v>339454.08570393297</v>
      </c>
    </row>
    <row r="26" spans="1:97" x14ac:dyDescent="0.2">
      <c r="A26" s="128" t="s">
        <v>202</v>
      </c>
    </row>
    <row r="27" spans="1:97" x14ac:dyDescent="0.2">
      <c r="A27" s="116" t="s">
        <v>201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468513.88186941203</v>
      </c>
      <c r="AJ27" s="115">
        <v>998146.24234595196</v>
      </c>
      <c r="AK27" s="115">
        <v>1489006.3875348601</v>
      </c>
      <c r="AL27" s="115">
        <v>1834503.3263115799</v>
      </c>
      <c r="AM27" s="115">
        <v>2038812.76423269</v>
      </c>
      <c r="AN27" s="115">
        <v>2160365.9635059698</v>
      </c>
      <c r="AO27" s="115">
        <v>2233543.7172498498</v>
      </c>
      <c r="AP27" s="115">
        <v>2278313.3873733599</v>
      </c>
      <c r="AQ27" s="115">
        <v>2306401.4301438299</v>
      </c>
      <c r="AR27" s="115">
        <v>2324824.7080028001</v>
      </c>
      <c r="AS27" s="115">
        <v>2337518.4382500299</v>
      </c>
      <c r="AT27" s="115">
        <v>2346816.2956998199</v>
      </c>
      <c r="AU27" s="115">
        <v>2354232.47596623</v>
      </c>
      <c r="AV27" s="115">
        <v>40416707.544542797</v>
      </c>
      <c r="AW27" s="115">
        <v>60581769.299731001</v>
      </c>
      <c r="AX27" s="115">
        <v>60723093.434402503</v>
      </c>
      <c r="AY27" s="115">
        <v>60746138.811151698</v>
      </c>
      <c r="AZ27" s="115">
        <v>60776761.576779202</v>
      </c>
      <c r="BA27" s="115">
        <v>60801355.006734103</v>
      </c>
      <c r="BB27" s="115">
        <v>60829454.501690999</v>
      </c>
      <c r="BC27" s="115">
        <v>60859372.811648302</v>
      </c>
      <c r="BD27" s="115">
        <v>60888035.702742703</v>
      </c>
      <c r="BE27" s="115">
        <v>60915759.591313399</v>
      </c>
      <c r="BF27" s="115">
        <v>60941202.296858102</v>
      </c>
      <c r="BG27" s="115">
        <v>60964499.937174298</v>
      </c>
      <c r="BH27" s="115">
        <v>60986375.682143003</v>
      </c>
      <c r="BI27" s="115">
        <v>61006949.040386498</v>
      </c>
      <c r="BJ27" s="115">
        <v>61026565.357848004</v>
      </c>
      <c r="BK27" s="115">
        <v>61042785.353576601</v>
      </c>
      <c r="BL27" s="115">
        <v>61055326.177300602</v>
      </c>
      <c r="BM27" s="115">
        <v>61064761.030591898</v>
      </c>
      <c r="BN27" s="115">
        <v>61071810.0496433</v>
      </c>
      <c r="BO27" s="115">
        <v>61077162.440545097</v>
      </c>
      <c r="BP27" s="115">
        <v>61081317.9138714</v>
      </c>
      <c r="BQ27" s="115">
        <v>61084669.231246203</v>
      </c>
      <c r="BR27" s="115">
        <v>61087504.5061711</v>
      </c>
      <c r="BS27" s="115">
        <v>61089967.046355501</v>
      </c>
      <c r="BT27" s="115">
        <v>61092214.728183202</v>
      </c>
      <c r="BU27" s="115">
        <v>61094323.789501302</v>
      </c>
      <c r="BV27" s="115">
        <v>61096329.462958001</v>
      </c>
      <c r="BW27" s="115">
        <v>61097951.230212599</v>
      </c>
      <c r="BX27" s="115">
        <v>61099160.503755197</v>
      </c>
      <c r="BY27" s="115">
        <v>61100019.295429297</v>
      </c>
      <c r="BZ27" s="115">
        <v>61100609.627497897</v>
      </c>
      <c r="CA27" s="115">
        <v>61101006.060701698</v>
      </c>
      <c r="CB27" s="115">
        <v>61101267.654356502</v>
      </c>
      <c r="CC27" s="115">
        <v>61101437.9292235</v>
      </c>
      <c r="CD27" s="115">
        <v>61101547.556883998</v>
      </c>
      <c r="CE27" s="115">
        <v>61101617.508165203</v>
      </c>
      <c r="CF27" s="115">
        <v>61101661.8101134</v>
      </c>
      <c r="CG27" s="115">
        <v>61101689.690508202</v>
      </c>
      <c r="CH27" s="115">
        <v>61101707.141300499</v>
      </c>
      <c r="CI27" s="115">
        <v>61101718.012682803</v>
      </c>
      <c r="CJ27" s="115">
        <v>61101724.757381096</v>
      </c>
      <c r="CK27" s="115">
        <v>61101728.926635399</v>
      </c>
      <c r="CL27" s="115">
        <v>61101731.495536797</v>
      </c>
      <c r="CM27" s="115">
        <v>61101733.073791899</v>
      </c>
      <c r="CN27" s="115">
        <v>61101734.040895902</v>
      </c>
      <c r="CO27" s="115">
        <v>61101734.632107601</v>
      </c>
      <c r="CP27" s="115">
        <v>61101734.992752299</v>
      </c>
      <c r="CQ27" s="115">
        <v>61101735.212317698</v>
      </c>
      <c r="CR27" s="115">
        <v>61101735.345751703</v>
      </c>
      <c r="CS27" s="115">
        <v>61101735.426707998</v>
      </c>
    </row>
    <row r="28" spans="1:97" x14ac:dyDescent="0.2">
      <c r="A28" s="116" t="s">
        <v>200</v>
      </c>
      <c r="B28" s="115">
        <v>0</v>
      </c>
      <c r="C28" s="115">
        <v>0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1301.42744963725</v>
      </c>
      <c r="AJ28" s="115">
        <v>2772.62845096097</v>
      </c>
      <c r="AK28" s="115">
        <v>4136.1288542635002</v>
      </c>
      <c r="AL28" s="115">
        <v>5095.8425730877298</v>
      </c>
      <c r="AM28" s="115">
        <v>5663.3687895352596</v>
      </c>
      <c r="AN28" s="115">
        <v>6001.0165652943697</v>
      </c>
      <c r="AO28" s="115">
        <v>6204.2881034718102</v>
      </c>
      <c r="AP28" s="115">
        <v>6328.6482982593498</v>
      </c>
      <c r="AQ28" s="115">
        <v>6406.6706392884198</v>
      </c>
      <c r="AR28" s="115">
        <v>6457.8464111188996</v>
      </c>
      <c r="AS28" s="115">
        <v>6493.1067729167598</v>
      </c>
      <c r="AT28" s="115">
        <v>6518.93415472173</v>
      </c>
      <c r="AU28" s="115">
        <v>6539.5346554617699</v>
      </c>
      <c r="AV28" s="115">
        <v>112268.632068174</v>
      </c>
      <c r="AW28" s="115">
        <v>168282.69249925201</v>
      </c>
      <c r="AX28" s="115">
        <v>168675.25954000701</v>
      </c>
      <c r="AY28" s="115">
        <v>168739.274475421</v>
      </c>
      <c r="AZ28" s="115">
        <v>168824.33771327499</v>
      </c>
      <c r="BA28" s="115">
        <v>168892.65279648299</v>
      </c>
      <c r="BB28" s="115">
        <v>168970.70694914099</v>
      </c>
      <c r="BC28" s="115">
        <v>169053.81336568901</v>
      </c>
      <c r="BD28" s="115">
        <v>169133.43250761801</v>
      </c>
      <c r="BE28" s="115">
        <v>169210.44330920401</v>
      </c>
      <c r="BF28" s="115">
        <v>169281.11749127199</v>
      </c>
      <c r="BG28" s="115">
        <v>169345.833158817</v>
      </c>
      <c r="BH28" s="115">
        <v>169406.599117064</v>
      </c>
      <c r="BI28" s="115">
        <v>169463.747334407</v>
      </c>
      <c r="BJ28" s="115">
        <v>169518.23710513301</v>
      </c>
      <c r="BK28" s="115">
        <v>169563.292648823</v>
      </c>
      <c r="BL28" s="115">
        <v>169598.128270279</v>
      </c>
      <c r="BM28" s="115">
        <v>169624.336196088</v>
      </c>
      <c r="BN28" s="115">
        <v>169643.91680456401</v>
      </c>
      <c r="BO28" s="115">
        <v>169658.78455706901</v>
      </c>
      <c r="BP28" s="115">
        <v>169670.32753853101</v>
      </c>
      <c r="BQ28" s="115">
        <v>169679.636753461</v>
      </c>
      <c r="BR28" s="115">
        <v>169687.51251714199</v>
      </c>
      <c r="BS28" s="115">
        <v>169694.352906543</v>
      </c>
      <c r="BT28" s="115">
        <v>169700.596467175</v>
      </c>
      <c r="BU28" s="115">
        <v>169706.45497083699</v>
      </c>
      <c r="BV28" s="115">
        <v>169712.02628599401</v>
      </c>
      <c r="BW28" s="115">
        <v>169716.531195035</v>
      </c>
      <c r="BX28" s="115">
        <v>169719.890288208</v>
      </c>
      <c r="BY28" s="115">
        <v>169722.27582063701</v>
      </c>
      <c r="BZ28" s="115">
        <v>169723.915631938</v>
      </c>
      <c r="CA28" s="115">
        <v>169725.016835282</v>
      </c>
      <c r="CB28" s="115">
        <v>169725.743484323</v>
      </c>
      <c r="CC28" s="115">
        <v>169726.216470065</v>
      </c>
      <c r="CD28" s="115">
        <v>169726.520991344</v>
      </c>
      <c r="CE28" s="115">
        <v>169726.71530045799</v>
      </c>
      <c r="CF28" s="115">
        <v>169726.83836142599</v>
      </c>
      <c r="CG28" s="115">
        <v>169726.91580696701</v>
      </c>
      <c r="CH28" s="115">
        <v>169726.96428139001</v>
      </c>
      <c r="CI28" s="115">
        <v>169726.994479674</v>
      </c>
      <c r="CJ28" s="115">
        <v>169727.01321494699</v>
      </c>
      <c r="CK28" s="115">
        <v>169727.02479620901</v>
      </c>
      <c r="CL28" s="115">
        <v>169727.031932046</v>
      </c>
      <c r="CM28" s="115">
        <v>169727.03631608799</v>
      </c>
      <c r="CN28" s="115">
        <v>169727.03900248799</v>
      </c>
      <c r="CO28" s="115">
        <v>169727.04064474301</v>
      </c>
      <c r="CP28" s="115">
        <v>169727.04164653399</v>
      </c>
      <c r="CQ28" s="115">
        <v>169727.042256438</v>
      </c>
      <c r="CR28" s="115">
        <v>169727.042627088</v>
      </c>
      <c r="CS28" s="115">
        <v>169727.04285196599</v>
      </c>
    </row>
    <row r="30" spans="1:97" x14ac:dyDescent="0.2">
      <c r="A30" s="123" t="s">
        <v>199</v>
      </c>
    </row>
    <row r="31" spans="1:97" x14ac:dyDescent="0.2">
      <c r="A31" s="116" t="s">
        <v>198</v>
      </c>
      <c r="B31" s="115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286013</v>
      </c>
      <c r="K31" s="115">
        <v>91746</v>
      </c>
      <c r="L31" s="115">
        <v>71115</v>
      </c>
      <c r="M31" s="115">
        <v>143507</v>
      </c>
      <c r="N31" s="115">
        <v>0</v>
      </c>
      <c r="O31" s="115">
        <v>107369</v>
      </c>
      <c r="P31" s="115">
        <v>166818</v>
      </c>
      <c r="Q31" s="115">
        <v>238247</v>
      </c>
      <c r="R31" s="115">
        <v>35886</v>
      </c>
      <c r="S31" s="115">
        <v>0</v>
      </c>
      <c r="T31" s="115">
        <v>0</v>
      </c>
      <c r="U31" s="115">
        <v>0</v>
      </c>
      <c r="V31" s="115">
        <v>422737</v>
      </c>
      <c r="W31" s="115">
        <v>302332.49699999997</v>
      </c>
      <c r="X31" s="115">
        <v>2099.5030000000302</v>
      </c>
      <c r="Y31" s="115">
        <v>285695.76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937027.76373882405</v>
      </c>
      <c r="AJ31" s="115">
        <v>1059264.7209530801</v>
      </c>
      <c r="AK31" s="115">
        <v>981720.29037782201</v>
      </c>
      <c r="AL31" s="115">
        <v>690993.87755344005</v>
      </c>
      <c r="AM31" s="115">
        <v>408618.87584222399</v>
      </c>
      <c r="AN31" s="115">
        <v>243106.398546557</v>
      </c>
      <c r="AO31" s="115">
        <v>146355.507487758</v>
      </c>
      <c r="AP31" s="115">
        <v>89539.340247031199</v>
      </c>
      <c r="AQ31" s="115">
        <v>56176.085540928601</v>
      </c>
      <c r="AR31" s="115">
        <v>36846.555717943003</v>
      </c>
      <c r="AS31" s="115">
        <v>25387.460494464602</v>
      </c>
      <c r="AT31" s="115">
        <v>18595.714899574999</v>
      </c>
      <c r="AU31" s="115">
        <v>14832.360532827301</v>
      </c>
      <c r="AV31" s="115">
        <v>76124950.137153193</v>
      </c>
      <c r="AW31" s="115">
        <v>40330123.510376401</v>
      </c>
      <c r="AX31" s="115">
        <v>282648.26934307499</v>
      </c>
      <c r="AY31" s="115">
        <v>46090.753498413098</v>
      </c>
      <c r="AZ31" s="115">
        <v>61245.5312548371</v>
      </c>
      <c r="BA31" s="115">
        <v>49186.859909805797</v>
      </c>
      <c r="BB31" s="115">
        <v>56198.989913915801</v>
      </c>
      <c r="BC31" s="115">
        <v>59836.619914515402</v>
      </c>
      <c r="BD31" s="115">
        <v>57325.782188791898</v>
      </c>
      <c r="BE31" s="115">
        <v>55447.777141570303</v>
      </c>
      <c r="BF31" s="115">
        <v>50885.411089233297</v>
      </c>
      <c r="BG31" s="115">
        <v>46595.280632474998</v>
      </c>
      <c r="BH31" s="115">
        <v>43751.4899374581</v>
      </c>
      <c r="BI31" s="115">
        <v>41146.716486944002</v>
      </c>
      <c r="BJ31" s="115">
        <v>39232.634923046899</v>
      </c>
      <c r="BK31" s="115">
        <v>32439.991457096301</v>
      </c>
      <c r="BL31" s="115">
        <v>25081.6474481</v>
      </c>
      <c r="BM31" s="115">
        <v>18869.706582520601</v>
      </c>
      <c r="BN31" s="115">
        <v>14098.038102779101</v>
      </c>
      <c r="BO31" s="115">
        <v>10704.781803727101</v>
      </c>
      <c r="BP31" s="115">
        <v>8310.9466525771295</v>
      </c>
      <c r="BQ31" s="115">
        <v>6702.6347495338996</v>
      </c>
      <c r="BR31" s="115">
        <v>5670.54984991936</v>
      </c>
      <c r="BS31" s="115">
        <v>4925.0803686519203</v>
      </c>
      <c r="BT31" s="115">
        <v>4495.3636554098903</v>
      </c>
      <c r="BU31" s="115">
        <v>4218.1226363007499</v>
      </c>
      <c r="BV31" s="115">
        <v>4011.3469133625399</v>
      </c>
      <c r="BW31" s="115">
        <v>3243.5345092099201</v>
      </c>
      <c r="BX31" s="115">
        <v>2418.54708510091</v>
      </c>
      <c r="BY31" s="115">
        <v>1717.58334831463</v>
      </c>
      <c r="BZ31" s="115">
        <v>1180.6641371466301</v>
      </c>
      <c r="CA31" s="115">
        <v>792.866407615306</v>
      </c>
      <c r="CB31" s="115">
        <v>523.18730951933503</v>
      </c>
      <c r="CC31" s="115">
        <v>340.54973404254298</v>
      </c>
      <c r="CD31" s="115">
        <v>219.255321058546</v>
      </c>
      <c r="CE31" s="115">
        <v>139.90256234206799</v>
      </c>
      <c r="CF31" s="115">
        <v>88.603896365489305</v>
      </c>
      <c r="CG31" s="115">
        <v>55.760789778245801</v>
      </c>
      <c r="CH31" s="115">
        <v>34.9015845197871</v>
      </c>
      <c r="CI31" s="115">
        <v>21.742764607921</v>
      </c>
      <c r="CJ31" s="115">
        <v>13.489396618576601</v>
      </c>
      <c r="CK31" s="115">
        <v>8.3385086237009105</v>
      </c>
      <c r="CL31" s="115">
        <v>5.1378027620368796</v>
      </c>
      <c r="CM31" s="115">
        <v>3.15651021640952</v>
      </c>
      <c r="CN31" s="115">
        <v>1.9342080090275</v>
      </c>
      <c r="CO31" s="115">
        <v>1.18242328580964</v>
      </c>
      <c r="CP31" s="115">
        <v>0.72128943679563196</v>
      </c>
      <c r="CQ31" s="115">
        <v>0.43913076353055702</v>
      </c>
      <c r="CR31" s="115">
        <v>0.266868094816891</v>
      </c>
      <c r="CS31" s="115">
        <v>0.16191246494345199</v>
      </c>
    </row>
    <row r="32" spans="1:97" x14ac:dyDescent="0.2">
      <c r="A32" s="116" t="s">
        <v>197</v>
      </c>
      <c r="B32" s="115">
        <v>0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286013</v>
      </c>
      <c r="K32" s="115">
        <v>91746</v>
      </c>
      <c r="L32" s="115">
        <v>71115</v>
      </c>
      <c r="M32" s="115">
        <v>143507</v>
      </c>
      <c r="N32" s="115">
        <v>0</v>
      </c>
      <c r="O32" s="115">
        <v>107369</v>
      </c>
      <c r="P32" s="115">
        <v>166818</v>
      </c>
      <c r="Q32" s="115">
        <v>238247</v>
      </c>
      <c r="R32" s="115">
        <v>35886</v>
      </c>
      <c r="S32" s="115">
        <v>0</v>
      </c>
      <c r="T32" s="115">
        <v>0</v>
      </c>
      <c r="U32" s="115">
        <v>0</v>
      </c>
      <c r="V32" s="115">
        <v>422737</v>
      </c>
      <c r="W32" s="115">
        <v>302332.49699999997</v>
      </c>
      <c r="X32" s="115">
        <v>2099.5030000000302</v>
      </c>
      <c r="Y32" s="115">
        <v>285695.76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937027.76373882405</v>
      </c>
      <c r="AJ32" s="115">
        <v>1059264.7209530801</v>
      </c>
      <c r="AK32" s="115">
        <v>981720.29037782201</v>
      </c>
      <c r="AL32" s="115">
        <v>690993.87755344005</v>
      </c>
      <c r="AM32" s="115">
        <v>408618.87584222399</v>
      </c>
      <c r="AN32" s="115">
        <v>243106.398546557</v>
      </c>
      <c r="AO32" s="115">
        <v>146355.507487758</v>
      </c>
      <c r="AP32" s="115">
        <v>89539.340247031199</v>
      </c>
      <c r="AQ32" s="115">
        <v>56176.085540928601</v>
      </c>
      <c r="AR32" s="115">
        <v>36846.555717943003</v>
      </c>
      <c r="AS32" s="115">
        <v>25387.460494464602</v>
      </c>
      <c r="AT32" s="115">
        <v>18595.714899574999</v>
      </c>
      <c r="AU32" s="115">
        <v>14832.360532827301</v>
      </c>
      <c r="AV32" s="115">
        <v>76124950.137153193</v>
      </c>
      <c r="AW32" s="115">
        <v>40330123.510376401</v>
      </c>
      <c r="AX32" s="115">
        <v>282648.26934307499</v>
      </c>
      <c r="AY32" s="115">
        <v>46090.753498413098</v>
      </c>
      <c r="AZ32" s="115">
        <v>61245.5312548371</v>
      </c>
      <c r="BA32" s="115">
        <v>49186.859909805797</v>
      </c>
      <c r="BB32" s="115">
        <v>56198.989913915801</v>
      </c>
      <c r="BC32" s="115">
        <v>59836.619914515402</v>
      </c>
      <c r="BD32" s="115">
        <v>57325.782188791898</v>
      </c>
      <c r="BE32" s="115">
        <v>55447.777141570303</v>
      </c>
      <c r="BF32" s="115">
        <v>50885.411089233297</v>
      </c>
      <c r="BG32" s="115">
        <v>46595.280632474998</v>
      </c>
      <c r="BH32" s="115">
        <v>43751.4899374581</v>
      </c>
      <c r="BI32" s="115">
        <v>41146.716486944002</v>
      </c>
      <c r="BJ32" s="115">
        <v>39232.634923046899</v>
      </c>
      <c r="BK32" s="115">
        <v>32439.991457096301</v>
      </c>
      <c r="BL32" s="115">
        <v>25081.6474481</v>
      </c>
      <c r="BM32" s="115">
        <v>18869.706582520601</v>
      </c>
      <c r="BN32" s="115">
        <v>14098.038102779101</v>
      </c>
      <c r="BO32" s="115">
        <v>10704.781803727101</v>
      </c>
      <c r="BP32" s="115">
        <v>8310.9466525771295</v>
      </c>
      <c r="BQ32" s="115">
        <v>6702.6347495338996</v>
      </c>
      <c r="BR32" s="115">
        <v>5670.54984991936</v>
      </c>
      <c r="BS32" s="115">
        <v>4925.0803686519203</v>
      </c>
      <c r="BT32" s="115">
        <v>4495.3636554098903</v>
      </c>
      <c r="BU32" s="115">
        <v>4218.1226363007499</v>
      </c>
      <c r="BV32" s="115">
        <v>4011.3469133625399</v>
      </c>
      <c r="BW32" s="115">
        <v>3243.5345092099201</v>
      </c>
      <c r="BX32" s="115">
        <v>2418.54708510091</v>
      </c>
      <c r="BY32" s="115">
        <v>1717.58334831463</v>
      </c>
      <c r="BZ32" s="115">
        <v>1180.6641371466301</v>
      </c>
      <c r="CA32" s="115">
        <v>792.866407615306</v>
      </c>
      <c r="CB32" s="115">
        <v>523.18730951933503</v>
      </c>
      <c r="CC32" s="115">
        <v>340.54973404254298</v>
      </c>
      <c r="CD32" s="115">
        <v>219.255321058546</v>
      </c>
      <c r="CE32" s="115">
        <v>139.90256234206799</v>
      </c>
      <c r="CF32" s="115">
        <v>88.603896365489305</v>
      </c>
      <c r="CG32" s="115">
        <v>55.760789778245801</v>
      </c>
      <c r="CH32" s="115">
        <v>34.9015845197871</v>
      </c>
      <c r="CI32" s="115">
        <v>21.742764607921</v>
      </c>
      <c r="CJ32" s="115">
        <v>13.489396618576601</v>
      </c>
      <c r="CK32" s="115">
        <v>8.3385086237009105</v>
      </c>
      <c r="CL32" s="115">
        <v>5.1378027620368796</v>
      </c>
      <c r="CM32" s="115">
        <v>3.15651021640952</v>
      </c>
      <c r="CN32" s="115">
        <v>1.9342080090275</v>
      </c>
      <c r="CO32" s="115">
        <v>1.18242328580964</v>
      </c>
      <c r="CP32" s="115">
        <v>0.72128943679563196</v>
      </c>
      <c r="CQ32" s="115">
        <v>0.43913076353055702</v>
      </c>
      <c r="CR32" s="115">
        <v>0.266868094816891</v>
      </c>
      <c r="CS32" s="115">
        <v>0.16191246494345199</v>
      </c>
    </row>
    <row r="33" spans="1:97" x14ac:dyDescent="0.2">
      <c r="A33" s="116" t="s">
        <v>196</v>
      </c>
      <c r="B33" s="115">
        <v>14363</v>
      </c>
      <c r="C33" s="115">
        <v>14363</v>
      </c>
      <c r="D33" s="115">
        <v>14363</v>
      </c>
      <c r="E33" s="115">
        <v>14363</v>
      </c>
      <c r="F33" s="115">
        <v>14363</v>
      </c>
      <c r="G33" s="115">
        <v>14363</v>
      </c>
      <c r="H33" s="115">
        <v>14363</v>
      </c>
      <c r="I33" s="115">
        <v>14363</v>
      </c>
      <c r="J33" s="115">
        <v>19129.883333333299</v>
      </c>
      <c r="K33" s="115">
        <v>20658.983333333301</v>
      </c>
      <c r="L33" s="115">
        <v>21844.233333333301</v>
      </c>
      <c r="M33" s="115">
        <v>24231.016666666601</v>
      </c>
      <c r="N33" s="115">
        <v>22862.016666666601</v>
      </c>
      <c r="O33" s="115">
        <v>24651.5</v>
      </c>
      <c r="P33" s="115">
        <v>27431.8</v>
      </c>
      <c r="Q33" s="115">
        <v>31402.583333333299</v>
      </c>
      <c r="R33" s="115">
        <v>32000.683333333302</v>
      </c>
      <c r="S33" s="115">
        <v>32000.683333333302</v>
      </c>
      <c r="T33" s="115">
        <v>32000.683333333302</v>
      </c>
      <c r="U33" s="115">
        <v>32000.683333333302</v>
      </c>
      <c r="V33" s="115">
        <v>39046.300000000003</v>
      </c>
      <c r="W33" s="115">
        <v>44085.174950000001</v>
      </c>
      <c r="X33" s="115">
        <v>44120.166666666599</v>
      </c>
      <c r="Y33" s="115">
        <v>48881.762666666596</v>
      </c>
      <c r="Z33" s="115">
        <v>48881.762666666596</v>
      </c>
      <c r="AA33" s="115">
        <v>48881.762666666596</v>
      </c>
      <c r="AB33" s="115">
        <v>48881.762666666596</v>
      </c>
      <c r="AC33" s="115">
        <v>48881.762666666596</v>
      </c>
      <c r="AD33" s="115">
        <v>48881.762666666596</v>
      </c>
      <c r="AE33" s="115">
        <v>48881.762666666596</v>
      </c>
      <c r="AF33" s="115">
        <v>53933.762666666596</v>
      </c>
      <c r="AG33" s="115">
        <v>49603.762666666596</v>
      </c>
      <c r="AH33" s="115">
        <v>49603.762666666596</v>
      </c>
      <c r="AI33" s="115">
        <v>52206.617565941102</v>
      </c>
      <c r="AJ33" s="115">
        <v>55149.019568588599</v>
      </c>
      <c r="AK33" s="115">
        <v>57876.020375193599</v>
      </c>
      <c r="AL33" s="115">
        <v>59795.447812842103</v>
      </c>
      <c r="AM33" s="115">
        <v>60930.500245737101</v>
      </c>
      <c r="AN33" s="115">
        <v>61605.7957972554</v>
      </c>
      <c r="AO33" s="115">
        <v>62012.338873610199</v>
      </c>
      <c r="AP33" s="115">
        <v>62261.0592631853</v>
      </c>
      <c r="AQ33" s="115">
        <v>62417.1039452435</v>
      </c>
      <c r="AR33" s="115">
        <v>62519.455488904401</v>
      </c>
      <c r="AS33" s="115">
        <v>62589.976212500202</v>
      </c>
      <c r="AT33" s="115">
        <v>62641.6309761101</v>
      </c>
      <c r="AU33" s="115">
        <v>62682.831977590198</v>
      </c>
      <c r="AV33" s="115">
        <v>274141.02680301497</v>
      </c>
      <c r="AW33" s="115">
        <v>386169.147665172</v>
      </c>
      <c r="AX33" s="115">
        <v>386954.28174667998</v>
      </c>
      <c r="AY33" s="115">
        <v>387082.311617509</v>
      </c>
      <c r="AZ33" s="115">
        <v>387252.43809321697</v>
      </c>
      <c r="BA33" s="115">
        <v>387389.06825963297</v>
      </c>
      <c r="BB33" s="115">
        <v>387545.17656494997</v>
      </c>
      <c r="BC33" s="115">
        <v>387711.38939804601</v>
      </c>
      <c r="BD33" s="115">
        <v>387870.62768190302</v>
      </c>
      <c r="BE33" s="115">
        <v>388024.64928507397</v>
      </c>
      <c r="BF33" s="115">
        <v>388165.99764921103</v>
      </c>
      <c r="BG33" s="115">
        <v>388295.42898430099</v>
      </c>
      <c r="BH33" s="115">
        <v>388416.96090079402</v>
      </c>
      <c r="BI33" s="115">
        <v>388531.25733548001</v>
      </c>
      <c r="BJ33" s="115">
        <v>388640.23687693302</v>
      </c>
      <c r="BK33" s="115">
        <v>388730.34796431399</v>
      </c>
      <c r="BL33" s="115">
        <v>388800.01920722501</v>
      </c>
      <c r="BM33" s="115">
        <v>388852.43505884398</v>
      </c>
      <c r="BN33" s="115">
        <v>388891.59627579601</v>
      </c>
      <c r="BO33" s="115">
        <v>388921.33178080601</v>
      </c>
      <c r="BP33" s="115">
        <v>388944.41774373001</v>
      </c>
      <c r="BQ33" s="115">
        <v>388963.03617358999</v>
      </c>
      <c r="BR33" s="115">
        <v>384211.90436761698</v>
      </c>
      <c r="BS33" s="115">
        <v>382696.48514641903</v>
      </c>
      <c r="BT33" s="115">
        <v>381523.722267684</v>
      </c>
      <c r="BU33" s="115">
        <v>379143.65594167402</v>
      </c>
      <c r="BV33" s="115">
        <v>379154.798571989</v>
      </c>
      <c r="BW33" s="115">
        <v>377374.32505673601</v>
      </c>
      <c r="BX33" s="115">
        <v>374600.743243084</v>
      </c>
      <c r="BY33" s="115">
        <v>370634.730974607</v>
      </c>
      <c r="BZ33" s="115">
        <v>370039.91059720999</v>
      </c>
      <c r="CA33" s="115">
        <v>370042.113003898</v>
      </c>
      <c r="CB33" s="115">
        <v>370043.56630198</v>
      </c>
      <c r="CC33" s="115">
        <v>370044.512273464</v>
      </c>
      <c r="CD33" s="115">
        <v>362999.50464935502</v>
      </c>
      <c r="CE33" s="115">
        <v>357961.02660091699</v>
      </c>
      <c r="CF33" s="115">
        <v>357926.28100618499</v>
      </c>
      <c r="CG33" s="115">
        <v>353164.83589726803</v>
      </c>
      <c r="CH33" s="115">
        <v>346280.93284611398</v>
      </c>
      <c r="CI33" s="115">
        <v>346280.99324268202</v>
      </c>
      <c r="CJ33" s="115">
        <v>346281.03071322798</v>
      </c>
      <c r="CK33" s="115">
        <v>346281.05387575203</v>
      </c>
      <c r="CL33" s="115">
        <v>346281.06814742601</v>
      </c>
      <c r="CM33" s="115">
        <v>346281.07691551</v>
      </c>
      <c r="CN33" s="115">
        <v>346281.08228830999</v>
      </c>
      <c r="CO33" s="115">
        <v>346281.08557281998</v>
      </c>
      <c r="CP33" s="115">
        <v>346281.08757640101</v>
      </c>
      <c r="CQ33" s="115">
        <v>346281.08879620902</v>
      </c>
      <c r="CR33" s="115">
        <v>346281.08953750902</v>
      </c>
      <c r="CS33" s="115">
        <v>346281.08998726599</v>
      </c>
    </row>
    <row r="34" spans="1:97" x14ac:dyDescent="0.2">
      <c r="A34" s="123" t="s">
        <v>195</v>
      </c>
    </row>
    <row r="35" spans="1:97" x14ac:dyDescent="0.2">
      <c r="A35" s="116" t="s">
        <v>194</v>
      </c>
      <c r="B35" s="115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2383.4416666666598</v>
      </c>
      <c r="K35" s="115">
        <v>3147.99166666666</v>
      </c>
      <c r="L35" s="115">
        <v>3740.61666666666</v>
      </c>
      <c r="M35" s="115">
        <v>4936.5083333333296</v>
      </c>
      <c r="N35" s="115">
        <v>4936.5083333333296</v>
      </c>
      <c r="O35" s="115">
        <v>5831.25</v>
      </c>
      <c r="P35" s="115">
        <v>7221.4</v>
      </c>
      <c r="Q35" s="115">
        <v>9206.7916666666606</v>
      </c>
      <c r="R35" s="115">
        <v>9505.8416666666599</v>
      </c>
      <c r="S35" s="115">
        <v>9505.8416666666599</v>
      </c>
      <c r="T35" s="115">
        <v>9505.8416666666599</v>
      </c>
      <c r="U35" s="115">
        <v>9505.8416666666599</v>
      </c>
      <c r="V35" s="115">
        <v>13028.65</v>
      </c>
      <c r="W35" s="115">
        <v>15548.087475</v>
      </c>
      <c r="X35" s="115">
        <v>15565.583333333299</v>
      </c>
      <c r="Y35" s="115">
        <v>17946.381333333298</v>
      </c>
      <c r="Z35" s="115">
        <v>17946.381333333298</v>
      </c>
      <c r="AA35" s="115">
        <v>17946.381333333298</v>
      </c>
      <c r="AB35" s="115">
        <v>17946.381333333298</v>
      </c>
      <c r="AC35" s="115">
        <v>17946.381333333298</v>
      </c>
      <c r="AD35" s="115">
        <v>17946.381333333298</v>
      </c>
      <c r="AE35" s="115">
        <v>17946.381333333298</v>
      </c>
      <c r="AF35" s="115">
        <v>17946.381333333298</v>
      </c>
      <c r="AG35" s="115">
        <v>17946.381333333298</v>
      </c>
      <c r="AH35" s="115">
        <v>17946.381333333298</v>
      </c>
      <c r="AI35" s="115">
        <v>19247.8087829705</v>
      </c>
      <c r="AJ35" s="115">
        <v>20719.0097842943</v>
      </c>
      <c r="AK35" s="115">
        <v>22082.510187596799</v>
      </c>
      <c r="AL35" s="115">
        <v>23042.223906421001</v>
      </c>
      <c r="AM35" s="115">
        <v>23609.7501228685</v>
      </c>
      <c r="AN35" s="115">
        <v>23947.3978986277</v>
      </c>
      <c r="AO35" s="115">
        <v>24150.669436805099</v>
      </c>
      <c r="AP35" s="115">
        <v>24275.029631592599</v>
      </c>
      <c r="AQ35" s="115">
        <v>24353.051972621699</v>
      </c>
      <c r="AR35" s="115">
        <v>24404.227744452201</v>
      </c>
      <c r="AS35" s="115">
        <v>24439.488106250101</v>
      </c>
      <c r="AT35" s="115">
        <v>24465.315488054999</v>
      </c>
      <c r="AU35" s="115">
        <v>24485.915988795099</v>
      </c>
      <c r="AV35" s="115">
        <v>130215.01340150701</v>
      </c>
      <c r="AW35" s="115">
        <v>186229.073832586</v>
      </c>
      <c r="AX35" s="115">
        <v>186621.64087333999</v>
      </c>
      <c r="AY35" s="115">
        <v>186685.655808754</v>
      </c>
      <c r="AZ35" s="115">
        <v>186770.71904660799</v>
      </c>
      <c r="BA35" s="115">
        <v>186839.03412981599</v>
      </c>
      <c r="BB35" s="115">
        <v>186917.08828247499</v>
      </c>
      <c r="BC35" s="115">
        <v>187000.19469902301</v>
      </c>
      <c r="BD35" s="115">
        <v>187079.81384095101</v>
      </c>
      <c r="BE35" s="115">
        <v>187156.82464253699</v>
      </c>
      <c r="BF35" s="115">
        <v>187227.49882460499</v>
      </c>
      <c r="BG35" s="115">
        <v>187292.21449215</v>
      </c>
      <c r="BH35" s="115">
        <v>187352.98045039701</v>
      </c>
      <c r="BI35" s="115">
        <v>187410.12866774001</v>
      </c>
      <c r="BJ35" s="115">
        <v>187464.61843846599</v>
      </c>
      <c r="BK35" s="115">
        <v>187509.67398215699</v>
      </c>
      <c r="BL35" s="115">
        <v>187544.50960361201</v>
      </c>
      <c r="BM35" s="115">
        <v>187570.71752942199</v>
      </c>
      <c r="BN35" s="115">
        <v>187590.298137898</v>
      </c>
      <c r="BO35" s="115">
        <v>187605.165890403</v>
      </c>
      <c r="BP35" s="115">
        <v>187616.708871865</v>
      </c>
      <c r="BQ35" s="115">
        <v>187626.018086795</v>
      </c>
      <c r="BR35" s="115">
        <v>185250.452183808</v>
      </c>
      <c r="BS35" s="115">
        <v>184492.74257320899</v>
      </c>
      <c r="BT35" s="115">
        <v>183906.361133842</v>
      </c>
      <c r="BU35" s="115">
        <v>182716.32797083701</v>
      </c>
      <c r="BV35" s="115">
        <v>182721.899285994</v>
      </c>
      <c r="BW35" s="115">
        <v>181831.662528368</v>
      </c>
      <c r="BX35" s="115">
        <v>180444.871621542</v>
      </c>
      <c r="BY35" s="115">
        <v>178461.865487303</v>
      </c>
      <c r="BZ35" s="115">
        <v>178164.455298605</v>
      </c>
      <c r="CA35" s="115">
        <v>178165.556501949</v>
      </c>
      <c r="CB35" s="115">
        <v>178166.28315099</v>
      </c>
      <c r="CC35" s="115">
        <v>178166.756136732</v>
      </c>
      <c r="CD35" s="115">
        <v>174644.25232467701</v>
      </c>
      <c r="CE35" s="115">
        <v>172125.013300458</v>
      </c>
      <c r="CF35" s="115">
        <v>172107.640503092</v>
      </c>
      <c r="CG35" s="115">
        <v>169726.91794863401</v>
      </c>
      <c r="CH35" s="115">
        <v>169726.96642305699</v>
      </c>
      <c r="CI35" s="115">
        <v>169726.99662134101</v>
      </c>
      <c r="CJ35" s="115">
        <v>169727.01535661399</v>
      </c>
      <c r="CK35" s="115">
        <v>169727.02693787601</v>
      </c>
      <c r="CL35" s="115">
        <v>169727.034073713</v>
      </c>
      <c r="CM35" s="115">
        <v>169727.038457755</v>
      </c>
      <c r="CN35" s="115">
        <v>169727.04114415499</v>
      </c>
      <c r="CO35" s="115">
        <v>169727.04278640999</v>
      </c>
      <c r="CP35" s="115">
        <v>169727.04378820001</v>
      </c>
      <c r="CQ35" s="115">
        <v>169727.04439810399</v>
      </c>
      <c r="CR35" s="115">
        <v>169727.04476875401</v>
      </c>
      <c r="CS35" s="115">
        <v>169727.044993633</v>
      </c>
    </row>
  </sheetData>
  <printOptions gridLines="1"/>
  <pageMargins left="0.25" right="0.25" top="1" bottom="1" header="0.5" footer="0.5"/>
  <pageSetup scale="85" orientation="landscape" horizontalDpi="4294967293" verticalDpi="4294967293" r:id="rId1"/>
  <colBreaks count="1" manualBreakCount="1">
    <brk id="9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BD845-DB81-41B0-9B37-844FDE8CB65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E507234-292D-4AD4-B7FA-CCE37F3A1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5A77D9-FDB3-473B-AFB6-B13E4CE8A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Data for MFR B-23</vt:lpstr>
      <vt:lpstr>GL Balances</vt:lpstr>
      <vt:lpstr>Annual - Ledger Bal Sheet-FERC</vt:lpstr>
      <vt:lpstr>ITC Detail</vt:lpstr>
      <vt:lpstr>CITC 2009 - 2015</vt:lpstr>
      <vt:lpstr>Desoto Balances</vt:lpstr>
      <vt:lpstr>SpaceCoast</vt:lpstr>
      <vt:lpstr>Martin Balances</vt:lpstr>
      <vt:lpstr>TAX  Federal Tax Rates &amp; Inputs</vt:lpstr>
      <vt:lpstr>Scenario Info</vt:lpstr>
      <vt:lpstr>'Annual - Ledger Bal Sheet-FERC'!Print_Area</vt:lpstr>
      <vt:lpstr>'CITC 2009 - 2015'!Print_Area</vt:lpstr>
      <vt:lpstr>'Data for MFR B-23'!Print_Area</vt:lpstr>
      <vt:lpstr>'Desoto Balances'!Print_Area</vt:lpstr>
      <vt:lpstr>'GL Balances'!Print_Area</vt:lpstr>
      <vt:lpstr>'ITC Detail'!Print_Area</vt:lpstr>
      <vt:lpstr>'Martin Balances'!Print_Area</vt:lpstr>
      <vt:lpstr>SpaceCoast!Print_Area</vt:lpstr>
      <vt:lpstr>'TAX  Federal Tax Rates &amp; Inputs'!Print_Area</vt:lpstr>
      <vt:lpstr>'Data for MFR B-23'!Print_Titles</vt:lpstr>
      <vt:lpstr>'Desoto Balances'!Print_Titles</vt:lpstr>
      <vt:lpstr>'ITC Detail'!Print_Titles</vt:lpstr>
      <vt:lpstr>'Martin Balances'!Print_Titles</vt:lpstr>
      <vt:lpstr>SpaceCoast!Print_Titles</vt:lpstr>
      <vt:lpstr>'TAX  Federal Tax Rates &amp; Inputs'!Print_Titles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2016-04-11T16:10:45Z</dcterms:created>
  <dcterms:modified xsi:type="dcterms:W3CDTF">2016-04-14T15:20:28Z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